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9320" windowHeight="12135" tabRatio="802" activeTab="10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RESULT 7" sheetId="10" r:id="rId10"/>
    <sheet name="Final" sheetId="11" r:id="rId11"/>
  </sheets>
  <definedNames>
    <definedName name="_xlnm.Print_Area" localSheetId="10">'Final'!$A$3:$V$116</definedName>
  </definedNames>
  <calcPr fullCalcOnLoad="1"/>
</workbook>
</file>

<file path=xl/sharedStrings.xml><?xml version="1.0" encoding="utf-8"?>
<sst xmlns="http://schemas.openxmlformats.org/spreadsheetml/2006/main" count="1638" uniqueCount="253">
  <si>
    <t>LEAGUE.</t>
  </si>
  <si>
    <t>RACE  1</t>
  </si>
  <si>
    <t>RACE  2</t>
  </si>
  <si>
    <t>RACE  3</t>
  </si>
  <si>
    <t>RACE  4</t>
  </si>
  <si>
    <t>RACE  5</t>
  </si>
  <si>
    <t>RACE  6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</si>
  <si>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</si>
  <si>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</si>
  <si>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</si>
  <si>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</si>
  <si>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</si>
  <si>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</si>
  <si>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</si>
  <si>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</si>
  <si>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</si>
  <si>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</si>
  <si>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</si>
  <si>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</si>
  <si>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</si>
  <si>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</si>
  <si>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</si>
  <si>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</si>
  <si>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</si>
  <si>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</si>
  <si>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</si>
  <si>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</si>
  <si>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</si>
  <si>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4 times</t>
  </si>
  <si>
    <t>Time</t>
  </si>
  <si>
    <t>Posn</t>
  </si>
  <si>
    <t>POSITION</t>
  </si>
  <si>
    <t>Steve Walker</t>
  </si>
  <si>
    <t>Dave Bradley</t>
  </si>
  <si>
    <t>Dave Roberts</t>
  </si>
  <si>
    <t>Andrea Scott</t>
  </si>
  <si>
    <t>Name</t>
  </si>
  <si>
    <t>Team Code</t>
  </si>
  <si>
    <t>TEAM</t>
  </si>
  <si>
    <t>CODE</t>
  </si>
  <si>
    <t>Adam Robinson</t>
  </si>
  <si>
    <t>Dale Smith</t>
  </si>
  <si>
    <t>Handicap</t>
  </si>
  <si>
    <t>Fastest Times</t>
  </si>
  <si>
    <t>Barkley, Robby</t>
  </si>
  <si>
    <t>Barrass, Heather</t>
  </si>
  <si>
    <t>Baxter, Ian</t>
  </si>
  <si>
    <t>Baxter, Phillippa</t>
  </si>
  <si>
    <t>Bradley, Dave</t>
  </si>
  <si>
    <t>Brown, Peter</t>
  </si>
  <si>
    <t>Bruce, Helen</t>
  </si>
  <si>
    <t>Butters, Michael</t>
  </si>
  <si>
    <t>Cairns, Steve</t>
  </si>
  <si>
    <t>Christopher, Heather</t>
  </si>
  <si>
    <t>Coultate, Louise</t>
  </si>
  <si>
    <t>Cox, Dave</t>
  </si>
  <si>
    <t>Dickinson, Ralph</t>
  </si>
  <si>
    <t>Dobby, Steve</t>
  </si>
  <si>
    <t>Dodd, Sam</t>
  </si>
  <si>
    <t>Dodd, Shaun</t>
  </si>
  <si>
    <t>Dungworth, Joseph</t>
  </si>
  <si>
    <t>Frazer, Joe</t>
  </si>
  <si>
    <t>Freeman, Kevin</t>
  </si>
  <si>
    <t>Gaughan, Martin</t>
  </si>
  <si>
    <t>Gillespie, Steve</t>
  </si>
  <si>
    <t>Hare, Graeme</t>
  </si>
  <si>
    <t>Henderson, Andrew</t>
  </si>
  <si>
    <t>Herron, Aynsley</t>
  </si>
  <si>
    <t>Holmback, Peter</t>
  </si>
  <si>
    <t>Hope, Gareth</t>
  </si>
  <si>
    <t>Hunter, Susanne</t>
  </si>
  <si>
    <t>Ingram, Ron</t>
  </si>
  <si>
    <t>Jansen, Jake</t>
  </si>
  <si>
    <t>Jennison, Beverley</t>
  </si>
  <si>
    <t>Lemin, Julie</t>
  </si>
  <si>
    <t>Lillicoe, Chris</t>
  </si>
  <si>
    <t>Lonsdale, Davina</t>
  </si>
  <si>
    <t>Lowes, Alison</t>
  </si>
  <si>
    <t>Mallon, John</t>
  </si>
  <si>
    <t>Masterman, Hayley</t>
  </si>
  <si>
    <t>McCabe, Terry</t>
  </si>
  <si>
    <t>Morris, Helen</t>
  </si>
  <si>
    <t>Palmer, Dawn</t>
  </si>
  <si>
    <t>Rawlinson, Louise</t>
  </si>
  <si>
    <t>Roberts, Dave</t>
  </si>
  <si>
    <t>Robinson, Adam</t>
  </si>
  <si>
    <t>Scott, Andrea</t>
  </si>
  <si>
    <t>Seccombe, Colin</t>
  </si>
  <si>
    <t>Sheffer, Chris</t>
  </si>
  <si>
    <t>Shillinglaw, Richard</t>
  </si>
  <si>
    <t>Smith, Dale</t>
  </si>
  <si>
    <t>Stewart, Graeme</t>
  </si>
  <si>
    <t>Stone, Chris</t>
  </si>
  <si>
    <t>Storey, Calum</t>
  </si>
  <si>
    <t>Turnbull, Paul</t>
  </si>
  <si>
    <t>Walker, Steve</t>
  </si>
  <si>
    <t>ANDREA AND HER BOYS (AB)</t>
  </si>
  <si>
    <t>Riches, Claire</t>
  </si>
  <si>
    <t>Goodfellow, Scott</t>
  </si>
  <si>
    <t>Henderson, Natalie</t>
  </si>
  <si>
    <t>Herron, Leanne</t>
  </si>
  <si>
    <t>Nicholson, Mark</t>
  </si>
  <si>
    <t>POINTS</t>
  </si>
  <si>
    <t>Young, Kath</t>
  </si>
  <si>
    <t>Woods, Joseph</t>
  </si>
  <si>
    <t>Kenny, Alan</t>
  </si>
  <si>
    <t>Cox, Simon</t>
  </si>
  <si>
    <t>WINTER SERIES 2011/12  RESULTS  RACE 1</t>
  </si>
  <si>
    <t>WINTER SERIES 2011/12  RESULTS  RACE 2</t>
  </si>
  <si>
    <t>WINTER SERIES 2011/12  RESULTS  RACE 3</t>
  </si>
  <si>
    <t>WINTER SERIES 2011/12  RESULTS  RACE 4</t>
  </si>
  <si>
    <t>WINTER SERIES 2011/12  RESULTS  RACE 5</t>
  </si>
  <si>
    <t>WINTER SERIES 2011/12  RESULTS  RACE 6</t>
  </si>
  <si>
    <t xml:space="preserve">WINTER SERIES 2011/12  </t>
  </si>
  <si>
    <t>WINTER SERIES 2011/12  TEAM RESULTS</t>
  </si>
  <si>
    <t>Jackson, Mattie</t>
  </si>
  <si>
    <t>Povey, Margaret</t>
  </si>
  <si>
    <t>Potts, David</t>
  </si>
  <si>
    <t>Wright, Jordan</t>
  </si>
  <si>
    <t>THE BROONS (TB)</t>
  </si>
  <si>
    <t>Peter Broon</t>
  </si>
  <si>
    <t>Susanne Hunter</t>
  </si>
  <si>
    <t>Julie Lemin</t>
  </si>
  <si>
    <t>Alison Lowes</t>
  </si>
  <si>
    <t>TB</t>
  </si>
  <si>
    <t>AB</t>
  </si>
  <si>
    <t>WINTER SERIES 2011/12  RESULTS  RACE 7</t>
  </si>
  <si>
    <t>RACE 7</t>
  </si>
  <si>
    <t>Ramsay, Charlotte</t>
  </si>
  <si>
    <t>Helen Morris</t>
  </si>
  <si>
    <t>Chris Lillico</t>
  </si>
  <si>
    <t>Kevin Freeman</t>
  </si>
  <si>
    <t>Louise Rawlinson</t>
  </si>
  <si>
    <t>Dave Cox</t>
  </si>
  <si>
    <t>THE FOXTROTTERS(FT)</t>
  </si>
  <si>
    <t>FT</t>
  </si>
  <si>
    <t>Wallace, Diane</t>
  </si>
  <si>
    <t>RUN DMC (RD)</t>
  </si>
  <si>
    <t>Aynsley Herron</t>
  </si>
  <si>
    <t>Sam Dodd</t>
  </si>
  <si>
    <t>John Mallon</t>
  </si>
  <si>
    <t>COLIN'S CREW (CC)</t>
  </si>
  <si>
    <t>Colin Seccombe</t>
  </si>
  <si>
    <t>Helen Bruce</t>
  </si>
  <si>
    <t>Dawn Palmer</t>
  </si>
  <si>
    <t>Phillippa Baxter</t>
  </si>
  <si>
    <t>Steve Cairns</t>
  </si>
  <si>
    <t>McCABES MAFIA (MM)</t>
  </si>
  <si>
    <t>Terry McCabe</t>
  </si>
  <si>
    <t>Mark Nicholson</t>
  </si>
  <si>
    <t>Michael Butters</t>
  </si>
  <si>
    <t>RD</t>
  </si>
  <si>
    <t>MM</t>
  </si>
  <si>
    <t>CC</t>
  </si>
  <si>
    <t>R n R (RR)</t>
  </si>
  <si>
    <t>Ron Ingram</t>
  </si>
  <si>
    <t>Davina Lonsdale</t>
  </si>
  <si>
    <t>Richard Shillinglaw</t>
  </si>
  <si>
    <t>Ian Baxter</t>
  </si>
  <si>
    <t>Heather Christopher</t>
  </si>
  <si>
    <t>Steve Gillespie</t>
  </si>
  <si>
    <t>RR</t>
  </si>
  <si>
    <t>Clark, Julie</t>
  </si>
  <si>
    <t>Julie Clark</t>
  </si>
  <si>
    <t>Douglas, Louise</t>
  </si>
  <si>
    <t>YO</t>
  </si>
  <si>
    <t>Jake Jansen</t>
  </si>
  <si>
    <t>Calum Storey</t>
  </si>
  <si>
    <t>Joseph Woods</t>
  </si>
  <si>
    <t>Chris Sheffer</t>
  </si>
  <si>
    <t>Charlotte Ramsey</t>
  </si>
  <si>
    <t>Scott Goodfellow</t>
  </si>
  <si>
    <t>Swallwell, Dave</t>
  </si>
  <si>
    <t>Wiseman, Alice</t>
  </si>
  <si>
    <t>Ralph Dickinson</t>
  </si>
  <si>
    <t>Joseph Dungworth</t>
  </si>
  <si>
    <t>GOT THE RUNS(GT)</t>
  </si>
  <si>
    <t>GT</t>
  </si>
  <si>
    <t>SHAUN THE SHEEP (SS)</t>
  </si>
  <si>
    <t>Shaun Dodd</t>
  </si>
  <si>
    <t>SS</t>
  </si>
  <si>
    <t>Best 5</t>
  </si>
  <si>
    <t xml:space="preserve">Best 5 </t>
  </si>
  <si>
    <t xml:space="preserve">Best </t>
  </si>
  <si>
    <t>Times</t>
  </si>
  <si>
    <t>Margaret Povey</t>
  </si>
  <si>
    <t>Povey, Scott</t>
  </si>
  <si>
    <t>Alice Wiseman</t>
  </si>
  <si>
    <t>Robbie Barkley</t>
  </si>
  <si>
    <t>Louise Douglas</t>
  </si>
  <si>
    <t>Graeme Hare</t>
  </si>
  <si>
    <t>Heather Barrass</t>
  </si>
  <si>
    <t>Chris Stone</t>
  </si>
  <si>
    <t>Beverley Jennison</t>
  </si>
  <si>
    <t>Graeme Stewart</t>
  </si>
  <si>
    <t>Steve Dobby</t>
  </si>
  <si>
    <t>Jordan Wright</t>
  </si>
  <si>
    <t>Scott Povey</t>
  </si>
  <si>
    <t>Claire Riches</t>
  </si>
  <si>
    <t>Paul Turnbull</t>
  </si>
  <si>
    <t>Peter Holmback</t>
  </si>
  <si>
    <t>Dawn Phillips</t>
  </si>
  <si>
    <t>Phillips, Dawn</t>
  </si>
  <si>
    <t>David Potts</t>
  </si>
  <si>
    <t>Richardson, Steve</t>
  </si>
  <si>
    <t>Jones, Gary</t>
  </si>
  <si>
    <t>Scott, Martin</t>
  </si>
  <si>
    <t>Savage, Leon</t>
  </si>
  <si>
    <t>Martin Scott</t>
  </si>
  <si>
    <t>Leon Savage</t>
  </si>
  <si>
    <t>Diane Wallace</t>
  </si>
  <si>
    <t>Alan Kenny</t>
  </si>
  <si>
    <t>Mattie Jackson</t>
  </si>
  <si>
    <t>Simon Cox</t>
  </si>
  <si>
    <t>Ramsay, Stephanie</t>
  </si>
  <si>
    <t>BB</t>
  </si>
  <si>
    <t>Hayley Masterman</t>
  </si>
  <si>
    <t>BARKLEY BABES (BB)</t>
  </si>
  <si>
    <t>YOUNG ONES (YO)</t>
  </si>
  <si>
    <t>Kath Young</t>
  </si>
  <si>
    <t>James Young</t>
  </si>
  <si>
    <t>Steph Ramsay</t>
  </si>
  <si>
    <t>Dave Swalwell</t>
  </si>
  <si>
    <t>Martin Gaughan</t>
  </si>
  <si>
    <t>Young, James</t>
  </si>
  <si>
    <t>THE BROONS</t>
  </si>
  <si>
    <t>THE FOXTROTTERS</t>
  </si>
  <si>
    <t>RUN DMC</t>
  </si>
  <si>
    <t>ANDREA AND HER BOYS</t>
  </si>
  <si>
    <t>COLIN'S CREW</t>
  </si>
  <si>
    <t>McCABES MAFIA</t>
  </si>
  <si>
    <t>R n R</t>
  </si>
  <si>
    <t>YOUNG ONES</t>
  </si>
  <si>
    <t>GOT THE RUNS</t>
  </si>
  <si>
    <t>SHAUN THE SHEEP</t>
  </si>
  <si>
    <t>BARKLEY BABES</t>
  </si>
  <si>
    <t>BABES IN THE WOODS (BW)</t>
  </si>
  <si>
    <t>BABES IN THE WOODS</t>
  </si>
  <si>
    <t>BW</t>
  </si>
  <si>
    <t>Steve Richardson</t>
  </si>
  <si>
    <t xml:space="preserve">Race </t>
  </si>
  <si>
    <t>No</t>
  </si>
  <si>
    <t>Johnson, Angela</t>
  </si>
  <si>
    <t>n/a</t>
  </si>
  <si>
    <t>Singleton, Brian</t>
  </si>
  <si>
    <t>Singleton, Karen</t>
  </si>
  <si>
    <t>Davidson, Ricky</t>
  </si>
  <si>
    <t>Brown, James</t>
  </si>
  <si>
    <t>Hedley, Charlie</t>
  </si>
  <si>
    <t>N'Jai, Daniel</t>
  </si>
  <si>
    <t>Smith, Adam</t>
  </si>
  <si>
    <t>Birch, Craig</t>
  </si>
  <si>
    <t>Forward, Lauren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</si>
</sst>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</numFmts>
  <fonts count="56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46" fontId="7" fillId="0" borderId="10" xfId="0" applyNumberFormat="1" applyFont="1" applyBorder="1" applyAlignment="1">
      <alignment horizontal="center"/>
    </xf>
    <xf numFmtId="45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 vertical="justify"/>
    </xf>
    <xf numFmtId="0" fontId="7" fillId="0" borderId="12" xfId="0" applyFont="1" applyBorder="1" applyAlignment="1">
      <alignment horizontal="centerContinuous" vertical="justify"/>
    </xf>
    <xf numFmtId="0" fontId="7" fillId="0" borderId="11" xfId="0" applyFont="1" applyBorder="1" applyAlignment="1">
      <alignment horizontal="centerContinuous" vertical="justify"/>
    </xf>
    <xf numFmtId="0" fontId="4" fillId="0" borderId="12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4" fillId="0" borderId="12" xfId="0" applyFont="1" applyBorder="1" applyAlignment="1">
      <alignment horizontal="centerContinuous" vertical="justify"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36" borderId="0" xfId="0" applyFont="1" applyFill="1" applyAlignment="1">
      <alignment/>
    </xf>
    <xf numFmtId="0" fontId="0" fillId="36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45" fontId="3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3" fillId="0" borderId="12" xfId="0" applyFont="1" applyBorder="1" applyAlignment="1">
      <alignment horizontal="centerContinuous" vertical="justify"/>
    </xf>
    <xf numFmtId="0" fontId="2" fillId="0" borderId="0" xfId="0" applyFont="1" applyAlignment="1">
      <alignment horizontal="center"/>
    </xf>
    <xf numFmtId="45" fontId="0" fillId="0" borderId="0" xfId="0" applyNumberForma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14" fillId="0" borderId="2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4" fillId="0" borderId="21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5" xfId="0" applyFont="1" applyBorder="1" applyAlignment="1">
      <alignment/>
    </xf>
    <xf numFmtId="0" fontId="8" fillId="0" borderId="21" xfId="0" applyFont="1" applyBorder="1" applyAlignment="1">
      <alignment/>
    </xf>
    <xf numFmtId="0" fontId="16" fillId="0" borderId="0" xfId="0" applyFont="1" applyAlignment="1">
      <alignment/>
    </xf>
    <xf numFmtId="0" fontId="15" fillId="0" borderId="36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37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38" xfId="0" applyFont="1" applyBorder="1" applyAlignment="1">
      <alignment/>
    </xf>
    <xf numFmtId="0" fontId="14" fillId="0" borderId="39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8" fillId="0" borderId="39" xfId="0" applyFont="1" applyBorder="1" applyAlignment="1">
      <alignment/>
    </xf>
    <xf numFmtId="0" fontId="8" fillId="0" borderId="39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41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17" fillId="0" borderId="0" xfId="0" applyFont="1" applyAlignment="1">
      <alignment/>
    </xf>
    <xf numFmtId="0" fontId="55" fillId="0" borderId="12" xfId="0" applyFont="1" applyBorder="1" applyAlignment="1">
      <alignment horizontal="centerContinuous" vertical="justify"/>
    </xf>
    <xf numFmtId="0" fontId="55" fillId="0" borderId="11" xfId="0" applyFont="1" applyBorder="1" applyAlignment="1">
      <alignment horizontal="centerContinuous" vertical="justify"/>
    </xf>
    <xf numFmtId="1" fontId="55" fillId="6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3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32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00@09:45" TargetMode="External" /><Relationship Id="rId2" Type="http://schemas.openxmlformats.org/officeDocument/2006/relationships/hyperlink" Target="mailto:00@09:45" TargetMode="External" /><Relationship Id="rId3" Type="http://schemas.openxmlformats.org/officeDocument/2006/relationships/hyperlink" Target="mailto:00@09:45" TargetMode="External" /><Relationship Id="rId4" Type="http://schemas.openxmlformats.org/officeDocument/2006/relationships/hyperlink" Target="mailto:00@09:45" TargetMode="External" /><Relationship Id="rId5" Type="http://schemas.openxmlformats.org/officeDocument/2006/relationships/hyperlink" Target="mailto:00@09:45" TargetMode="External" /><Relationship Id="rId6" Type="http://schemas.openxmlformats.org/officeDocument/2006/relationships/hyperlink" Target="mailto:00@09:45" TargetMode="External" /><Relationship Id="rId7" Type="http://schemas.openxmlformats.org/officeDocument/2006/relationships/hyperlink" Target="mailto:00@09:45" TargetMode="External" /><Relationship Id="rId8" Type="http://schemas.openxmlformats.org/officeDocument/2006/relationships/hyperlink" Target="mailto:00@09:45" TargetMode="External" /><Relationship Id="rId9" Type="http://schemas.openxmlformats.org/officeDocument/2006/relationships/hyperlink" Target="mailto:00@09:45" TargetMode="External" /><Relationship Id="rId10" Type="http://schemas.openxmlformats.org/officeDocument/2006/relationships/hyperlink" Target="mailto:00@09:45" TargetMode="External" /><Relationship Id="rId11" Type="http://schemas.openxmlformats.org/officeDocument/2006/relationships/hyperlink" Target="mailto:00@09:45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00@25:48" TargetMode="Externa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9"/>
  <sheetViews>
    <sheetView zoomScale="75" zoomScaleNormal="75" zoomScalePageLayoutView="0" workbookViewId="0" topLeftCell="A1">
      <selection activeCell="K41" sqref="K41"/>
    </sheetView>
  </sheetViews>
  <sheetFormatPr defaultColWidth="9.140625" defaultRowHeight="12.75"/>
  <cols>
    <col min="1" max="1" width="20.7109375" style="0" customWidth="1"/>
    <col min="2" max="2" width="24.57421875" style="0" customWidth="1"/>
    <col min="3" max="3" width="10.7109375" style="0" customWidth="1"/>
    <col min="4" max="4" width="20.7109375" style="0" customWidth="1"/>
    <col min="5" max="5" width="24.7109375" style="0" customWidth="1"/>
    <col min="6" max="6" width="10.7109375" style="0" customWidth="1"/>
    <col min="7" max="7" width="20.7109375" style="0" customWidth="1"/>
    <col min="8" max="8" width="24.7109375" style="0" customWidth="1"/>
  </cols>
  <sheetData>
    <row r="1" spans="1:2" ht="19.5" customHeight="1">
      <c r="A1" s="35" t="s">
        <v>113</v>
      </c>
      <c r="B1" s="36"/>
    </row>
    <row r="2" ht="19.5" customHeight="1"/>
    <row r="3" ht="19.5" customHeight="1">
      <c r="A3" s="138"/>
    </row>
    <row r="4" ht="19.5" customHeight="1"/>
    <row r="5" ht="15" customHeight="1"/>
    <row r="6" spans="1:14" ht="15" customHeight="1">
      <c r="A6" s="150" t="s">
        <v>119</v>
      </c>
      <c r="B6" s="151"/>
      <c r="C6" s="46"/>
      <c r="D6" s="150" t="s">
        <v>134</v>
      </c>
      <c r="E6" s="151"/>
      <c r="F6" s="44"/>
      <c r="G6" s="150" t="s">
        <v>137</v>
      </c>
      <c r="H6" s="151"/>
      <c r="I6" s="40"/>
      <c r="J6" s="40"/>
      <c r="N6" s="40"/>
    </row>
    <row r="7" spans="1:14" ht="15" customHeight="1">
      <c r="A7" s="48"/>
      <c r="B7" t="s">
        <v>120</v>
      </c>
      <c r="C7" s="45"/>
      <c r="D7" s="48"/>
      <c r="E7" t="s">
        <v>129</v>
      </c>
      <c r="F7" s="43"/>
      <c r="G7" s="48"/>
      <c r="H7" t="s">
        <v>138</v>
      </c>
      <c r="I7" s="43"/>
      <c r="J7" s="40"/>
      <c r="N7" s="40"/>
    </row>
    <row r="8" spans="1:14" ht="15" customHeight="1">
      <c r="A8" s="49"/>
      <c r="B8" t="s">
        <v>185</v>
      </c>
      <c r="C8" s="45"/>
      <c r="D8" s="49"/>
      <c r="E8" t="s">
        <v>130</v>
      </c>
      <c r="F8" s="43"/>
      <c r="G8" s="49"/>
      <c r="H8" t="s">
        <v>192</v>
      </c>
      <c r="I8" s="43"/>
      <c r="J8" s="40"/>
      <c r="N8" s="40"/>
    </row>
    <row r="9" spans="1:14" ht="15" customHeight="1">
      <c r="A9" s="49"/>
      <c r="B9" t="s">
        <v>121</v>
      </c>
      <c r="C9" s="45"/>
      <c r="D9" s="49"/>
      <c r="E9" s="44" t="s">
        <v>131</v>
      </c>
      <c r="F9" s="43"/>
      <c r="G9" s="49"/>
      <c r="H9" s="44" t="s">
        <v>139</v>
      </c>
      <c r="I9" s="43"/>
      <c r="J9" s="40"/>
      <c r="N9" s="40"/>
    </row>
    <row r="10" spans="1:14" ht="15" customHeight="1">
      <c r="A10" s="49"/>
      <c r="B10" t="s">
        <v>216</v>
      </c>
      <c r="C10" s="45"/>
      <c r="D10" s="49"/>
      <c r="E10" s="44" t="s">
        <v>132</v>
      </c>
      <c r="F10" s="43"/>
      <c r="G10" s="49"/>
      <c r="H10" s="44" t="s">
        <v>193</v>
      </c>
      <c r="I10" s="43"/>
      <c r="J10" s="40"/>
      <c r="N10" s="40"/>
    </row>
    <row r="11" spans="1:14" ht="15" customHeight="1">
      <c r="A11" s="49"/>
      <c r="B11" t="s">
        <v>122</v>
      </c>
      <c r="C11" s="45"/>
      <c r="D11" s="49"/>
      <c r="E11" s="44" t="s">
        <v>194</v>
      </c>
      <c r="F11" s="43"/>
      <c r="G11" s="49"/>
      <c r="H11" s="44" t="s">
        <v>203</v>
      </c>
      <c r="I11" s="43"/>
      <c r="J11" s="40"/>
      <c r="N11" s="40"/>
    </row>
    <row r="12" spans="1:14" ht="15" customHeight="1">
      <c r="A12" s="49"/>
      <c r="B12" t="s">
        <v>123</v>
      </c>
      <c r="C12" s="45"/>
      <c r="D12" s="49"/>
      <c r="E12" s="38" t="s">
        <v>133</v>
      </c>
      <c r="F12" s="43"/>
      <c r="G12" s="49"/>
      <c r="H12" s="38" t="s">
        <v>140</v>
      </c>
      <c r="I12" s="43"/>
      <c r="J12" s="40"/>
      <c r="N12" s="40"/>
    </row>
    <row r="13" spans="1:14" ht="15" customHeight="1">
      <c r="A13" s="50"/>
      <c r="B13" s="51"/>
      <c r="C13" s="34"/>
      <c r="D13" s="50"/>
      <c r="E13" s="51"/>
      <c r="F13" s="22"/>
      <c r="G13" s="50"/>
      <c r="H13" s="51"/>
      <c r="I13" s="40"/>
      <c r="J13" s="40"/>
      <c r="L13" s="40"/>
      <c r="M13" s="40"/>
      <c r="N13" s="40"/>
    </row>
    <row r="14" spans="1:14" ht="15" customHeight="1">
      <c r="A14" s="152" t="s">
        <v>96</v>
      </c>
      <c r="B14" s="153"/>
      <c r="C14" s="47"/>
      <c r="D14" s="150" t="s">
        <v>141</v>
      </c>
      <c r="E14" s="151"/>
      <c r="F14" s="44"/>
      <c r="G14" s="152" t="s">
        <v>147</v>
      </c>
      <c r="H14" s="153"/>
      <c r="I14" s="40"/>
      <c r="J14" s="40"/>
      <c r="N14" s="13"/>
    </row>
    <row r="15" spans="1:14" ht="15" customHeight="1">
      <c r="A15" s="48"/>
      <c r="B15" t="s">
        <v>35</v>
      </c>
      <c r="C15" s="45"/>
      <c r="D15" s="48"/>
      <c r="E15" s="61" t="s">
        <v>142</v>
      </c>
      <c r="F15" s="43"/>
      <c r="G15" s="48"/>
      <c r="H15" t="s">
        <v>148</v>
      </c>
      <c r="I15" s="43"/>
      <c r="J15" s="40"/>
      <c r="N15" s="13"/>
    </row>
    <row r="16" spans="1:14" ht="15" customHeight="1">
      <c r="A16" s="49"/>
      <c r="B16" t="s">
        <v>33</v>
      </c>
      <c r="C16" s="45"/>
      <c r="D16" s="49"/>
      <c r="E16" s="44" t="s">
        <v>143</v>
      </c>
      <c r="F16" s="43"/>
      <c r="G16" s="49"/>
      <c r="H16" t="s">
        <v>191</v>
      </c>
      <c r="I16" s="43"/>
      <c r="J16" s="40"/>
      <c r="N16" s="13"/>
    </row>
    <row r="17" spans="1:14" ht="15" customHeight="1">
      <c r="A17" s="49"/>
      <c r="B17" t="s">
        <v>32</v>
      </c>
      <c r="C17" s="45"/>
      <c r="D17" s="49"/>
      <c r="E17" s="44" t="s">
        <v>190</v>
      </c>
      <c r="F17" s="43"/>
      <c r="G17" s="49"/>
      <c r="H17" s="44" t="s">
        <v>149</v>
      </c>
      <c r="I17" s="43"/>
      <c r="J17" s="40"/>
      <c r="N17" s="13"/>
    </row>
    <row r="18" spans="1:14" ht="15" customHeight="1">
      <c r="A18" s="49"/>
      <c r="B18" t="s">
        <v>34</v>
      </c>
      <c r="C18" s="45"/>
      <c r="D18" s="49"/>
      <c r="E18" s="44" t="s">
        <v>144</v>
      </c>
      <c r="F18" s="43"/>
      <c r="G18" s="49"/>
      <c r="H18" s="44" t="s">
        <v>163</v>
      </c>
      <c r="I18" s="43"/>
      <c r="J18" s="40"/>
      <c r="N18" s="13"/>
    </row>
    <row r="19" spans="1:14" ht="15" customHeight="1">
      <c r="A19" s="49"/>
      <c r="B19" t="s">
        <v>40</v>
      </c>
      <c r="C19" s="45"/>
      <c r="D19" s="49"/>
      <c r="E19" s="44" t="s">
        <v>145</v>
      </c>
      <c r="F19" s="43"/>
      <c r="G19" s="49"/>
      <c r="H19" s="44" t="s">
        <v>195</v>
      </c>
      <c r="I19" s="43"/>
      <c r="J19" s="40"/>
      <c r="N19" s="13"/>
    </row>
    <row r="20" spans="1:14" ht="15" customHeight="1">
      <c r="A20" s="49"/>
      <c r="B20" t="s">
        <v>41</v>
      </c>
      <c r="C20" s="45"/>
      <c r="D20" s="49"/>
      <c r="E20" s="38" t="s">
        <v>146</v>
      </c>
      <c r="F20" s="43"/>
      <c r="G20" s="49"/>
      <c r="H20" s="38" t="s">
        <v>150</v>
      </c>
      <c r="I20" s="43"/>
      <c r="J20" s="40"/>
      <c r="N20" s="13"/>
    </row>
    <row r="21" spans="1:14" ht="15" customHeight="1">
      <c r="A21" s="50"/>
      <c r="B21" s="51"/>
      <c r="C21" s="34"/>
      <c r="D21" s="34"/>
      <c r="E21" s="41"/>
      <c r="F21" s="22"/>
      <c r="G21" s="52"/>
      <c r="H21" s="53"/>
      <c r="I21" s="13"/>
      <c r="J21" s="13"/>
      <c r="K21" s="13"/>
      <c r="L21" s="13"/>
      <c r="M21" s="13"/>
      <c r="N21" s="13"/>
    </row>
    <row r="22" spans="1:8" ht="15" customHeight="1">
      <c r="A22" s="150" t="s">
        <v>154</v>
      </c>
      <c r="B22" s="151"/>
      <c r="C22" s="46"/>
      <c r="D22" s="150" t="s">
        <v>236</v>
      </c>
      <c r="E22" s="151"/>
      <c r="F22" s="44"/>
      <c r="G22" s="152" t="s">
        <v>176</v>
      </c>
      <c r="H22" s="153"/>
    </row>
    <row r="23" spans="1:9" ht="15" customHeight="1">
      <c r="A23" s="48"/>
      <c r="B23" t="s">
        <v>155</v>
      </c>
      <c r="C23" s="45"/>
      <c r="D23" s="48"/>
      <c r="E23" s="142" t="s">
        <v>166</v>
      </c>
      <c r="F23" s="43"/>
      <c r="G23" s="48"/>
      <c r="H23" s="142" t="s">
        <v>174</v>
      </c>
      <c r="I23" s="43"/>
    </row>
    <row r="24" spans="1:9" ht="15" customHeight="1">
      <c r="A24" s="49"/>
      <c r="B24" t="s">
        <v>156</v>
      </c>
      <c r="C24" s="45"/>
      <c r="D24" s="49"/>
      <c r="E24" s="142" t="s">
        <v>167</v>
      </c>
      <c r="F24" s="43"/>
      <c r="G24" s="49"/>
      <c r="H24" s="142" t="s">
        <v>201</v>
      </c>
      <c r="I24" s="43"/>
    </row>
    <row r="25" spans="1:9" ht="15" customHeight="1">
      <c r="A25" s="49"/>
      <c r="B25" t="s">
        <v>157</v>
      </c>
      <c r="C25" s="45"/>
      <c r="D25" s="49"/>
      <c r="E25" s="142" t="s">
        <v>168</v>
      </c>
      <c r="F25" s="43"/>
      <c r="G25" s="49"/>
      <c r="H25" s="142" t="s">
        <v>187</v>
      </c>
      <c r="I25" s="43"/>
    </row>
    <row r="26" spans="1:9" ht="15" customHeight="1">
      <c r="A26" s="49"/>
      <c r="B26" t="s">
        <v>158</v>
      </c>
      <c r="C26" s="45"/>
      <c r="D26" s="49"/>
      <c r="E26" s="142" t="s">
        <v>169</v>
      </c>
      <c r="F26" s="43"/>
      <c r="G26" s="49"/>
      <c r="H26" s="142" t="s">
        <v>208</v>
      </c>
      <c r="I26" s="43"/>
    </row>
    <row r="27" spans="1:9" ht="15" customHeight="1">
      <c r="A27" s="49"/>
      <c r="B27" t="s">
        <v>159</v>
      </c>
      <c r="C27" s="45"/>
      <c r="D27" s="49"/>
      <c r="E27" s="142" t="s">
        <v>170</v>
      </c>
      <c r="F27" s="43"/>
      <c r="G27" s="49"/>
      <c r="H27" s="142" t="s">
        <v>189</v>
      </c>
      <c r="I27" s="43"/>
    </row>
    <row r="28" spans="1:9" ht="15" customHeight="1">
      <c r="A28" s="49"/>
      <c r="B28" t="s">
        <v>160</v>
      </c>
      <c r="C28" s="45"/>
      <c r="D28" s="49"/>
      <c r="E28" s="142" t="s">
        <v>171</v>
      </c>
      <c r="F28" s="43"/>
      <c r="G28" s="49"/>
      <c r="H28" s="142" t="s">
        <v>175</v>
      </c>
      <c r="I28" s="43"/>
    </row>
    <row r="29" spans="1:8" ht="15" customHeight="1">
      <c r="A29" s="50"/>
      <c r="B29" s="51"/>
      <c r="C29" s="34"/>
      <c r="D29" s="34"/>
      <c r="E29" s="41"/>
      <c r="F29" s="34"/>
      <c r="G29" s="34"/>
      <c r="H29" s="42"/>
    </row>
    <row r="30" spans="1:8" ht="15" customHeight="1">
      <c r="A30" s="152" t="s">
        <v>178</v>
      </c>
      <c r="B30" s="153"/>
      <c r="C30" s="43"/>
      <c r="D30" s="152" t="s">
        <v>217</v>
      </c>
      <c r="E30" s="153"/>
      <c r="G30" s="152" t="s">
        <v>218</v>
      </c>
      <c r="H30" s="153"/>
    </row>
    <row r="31" spans="1:8" ht="15" customHeight="1">
      <c r="A31" s="48"/>
      <c r="B31" t="s">
        <v>179</v>
      </c>
      <c r="C31" s="45"/>
      <c r="D31" s="48"/>
      <c r="E31" s="142" t="s">
        <v>188</v>
      </c>
      <c r="F31" s="45"/>
      <c r="G31" s="48"/>
      <c r="H31" s="144" t="s">
        <v>219</v>
      </c>
    </row>
    <row r="32" spans="1:8" ht="15" customHeight="1">
      <c r="A32" s="49"/>
      <c r="B32" t="s">
        <v>196</v>
      </c>
      <c r="C32" s="45"/>
      <c r="D32" s="49"/>
      <c r="E32" s="142" t="s">
        <v>209</v>
      </c>
      <c r="F32" s="45"/>
      <c r="G32" s="49"/>
      <c r="H32" s="145" t="s">
        <v>220</v>
      </c>
    </row>
    <row r="33" spans="1:8" ht="15" customHeight="1">
      <c r="A33" s="49"/>
      <c r="B33" t="s">
        <v>197</v>
      </c>
      <c r="C33" s="45"/>
      <c r="D33" s="49"/>
      <c r="E33" s="142" t="s">
        <v>210</v>
      </c>
      <c r="F33" s="45"/>
      <c r="G33" s="49"/>
      <c r="H33" s="145" t="s">
        <v>239</v>
      </c>
    </row>
    <row r="34" spans="1:8" ht="15" customHeight="1">
      <c r="A34" s="49"/>
      <c r="B34" t="s">
        <v>198</v>
      </c>
      <c r="C34" s="45"/>
      <c r="D34" s="49"/>
      <c r="E34" s="142" t="s">
        <v>211</v>
      </c>
      <c r="F34" s="45"/>
      <c r="G34" s="49"/>
      <c r="H34" s="145" t="s">
        <v>221</v>
      </c>
    </row>
    <row r="35" spans="1:8" ht="15" customHeight="1">
      <c r="A35" s="49"/>
      <c r="B35" t="s">
        <v>199</v>
      </c>
      <c r="C35" s="45"/>
      <c r="D35" s="49"/>
      <c r="E35" s="142" t="s">
        <v>212</v>
      </c>
      <c r="F35" s="45"/>
      <c r="G35" s="49"/>
      <c r="H35" s="145" t="s">
        <v>222</v>
      </c>
    </row>
    <row r="36" spans="1:8" ht="15" customHeight="1">
      <c r="A36" s="49"/>
      <c r="B36" s="38" t="s">
        <v>200</v>
      </c>
      <c r="C36" s="45"/>
      <c r="D36" s="49"/>
      <c r="E36" s="38" t="s">
        <v>213</v>
      </c>
      <c r="G36" s="49"/>
      <c r="H36" s="38" t="s">
        <v>223</v>
      </c>
    </row>
    <row r="37" ht="15" customHeight="1">
      <c r="C37" s="34"/>
    </row>
    <row r="38" spans="1:7" ht="12.75">
      <c r="A38" s="13"/>
      <c r="C38" s="13"/>
      <c r="D38" s="13"/>
      <c r="E38" s="13"/>
      <c r="F38" s="13"/>
      <c r="G38" s="13"/>
    </row>
    <row r="39" spans="1:7" ht="15.75">
      <c r="A39" s="72"/>
      <c r="B39" s="13"/>
      <c r="C39" s="13"/>
      <c r="D39" s="13"/>
      <c r="E39" s="13"/>
      <c r="F39" s="13"/>
      <c r="G39" s="13"/>
    </row>
  </sheetData>
  <sheetProtection/>
  <mergeCells count="12">
    <mergeCell ref="D6:E6"/>
    <mergeCell ref="A14:B14"/>
    <mergeCell ref="A22:B22"/>
    <mergeCell ref="A30:B30"/>
    <mergeCell ref="A6:B6"/>
    <mergeCell ref="G6:H6"/>
    <mergeCell ref="D14:E14"/>
    <mergeCell ref="G14:H14"/>
    <mergeCell ref="D30:E30"/>
    <mergeCell ref="D22:E22"/>
    <mergeCell ref="G22:H22"/>
    <mergeCell ref="G30:H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90"/>
  <sheetViews>
    <sheetView zoomScale="75" zoomScaleNormal="75" zoomScalePageLayoutView="0" workbookViewId="0" topLeftCell="A1">
      <selection activeCell="H22" sqref="H22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126</v>
      </c>
      <c r="B1" s="68"/>
      <c r="C1" s="7"/>
      <c r="D1" s="7"/>
      <c r="E1" s="68"/>
      <c r="F1" s="7"/>
      <c r="G1" s="7"/>
      <c r="H1" s="7"/>
      <c r="I1" s="5"/>
      <c r="J1" s="7"/>
      <c r="L1" s="1"/>
      <c r="M1" s="1"/>
    </row>
    <row r="2" spans="1:13" ht="20.25" customHeight="1">
      <c r="A2" s="68"/>
      <c r="B2" s="68"/>
      <c r="C2" s="7"/>
      <c r="D2" s="7"/>
      <c r="E2" s="68"/>
      <c r="F2" s="7"/>
      <c r="G2" s="7"/>
      <c r="H2" s="7"/>
      <c r="I2" s="5"/>
      <c r="J2" s="155" t="s">
        <v>43</v>
      </c>
      <c r="K2" s="155"/>
      <c r="L2" s="155"/>
      <c r="M2" s="1"/>
    </row>
    <row r="3" spans="1:13" ht="15" customHeight="1">
      <c r="A3" s="62" t="s">
        <v>8</v>
      </c>
      <c r="B3" s="62" t="s">
        <v>38</v>
      </c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</row>
    <row r="4" spans="1:15" ht="15" customHeight="1">
      <c r="A4" s="62" t="s">
        <v>9</v>
      </c>
      <c r="B4" s="62" t="s">
        <v>39</v>
      </c>
      <c r="C4" s="62" t="s">
        <v>10</v>
      </c>
      <c r="D4" s="65" t="s">
        <v>11</v>
      </c>
      <c r="E4" s="62" t="s">
        <v>12</v>
      </c>
      <c r="F4" s="62" t="s">
        <v>13</v>
      </c>
      <c r="G4" s="62" t="s">
        <v>14</v>
      </c>
      <c r="H4" s="63"/>
      <c r="I4" s="62" t="s">
        <v>10</v>
      </c>
      <c r="J4" s="65" t="s">
        <v>11</v>
      </c>
      <c r="K4" s="62" t="s">
        <v>12</v>
      </c>
      <c r="L4" s="62" t="s">
        <v>13</v>
      </c>
      <c r="M4" s="62" t="s">
        <v>14</v>
      </c>
      <c r="N4" s="1"/>
      <c r="O4" s="1"/>
    </row>
    <row r="5" spans="1:15" ht="15">
      <c r="A5" s="55">
        <v>19</v>
      </c>
      <c r="B5" s="55" t="str">
        <f>IF(A5="","",VLOOKUP(A5,Entrants!$B$4:$D$104,3))</f>
        <v>GT</v>
      </c>
      <c r="C5" s="55">
        <v>1</v>
      </c>
      <c r="D5" s="54" t="str">
        <f>IF(A5="","",VLOOKUP(A5,Entrants!$B$4:$D$104,2))</f>
        <v>Douglas, Louise</v>
      </c>
      <c r="E5" s="57">
        <v>0.016087962962962964</v>
      </c>
      <c r="F5" s="57">
        <f>IF(A5="","",VLOOKUP(A5,Entrants!$B$4:$O$104,14))</f>
        <v>0.0024305555555555556</v>
      </c>
      <c r="G5" s="57">
        <f>IF(D5="","",E5-F5)</f>
        <v>0.013657407407407408</v>
      </c>
      <c r="H5" s="57"/>
      <c r="I5" s="8">
        <v>1</v>
      </c>
      <c r="J5" s="10" t="s">
        <v>72</v>
      </c>
      <c r="K5" s="9">
        <v>0.017916666666666668</v>
      </c>
      <c r="L5" s="9">
        <v>0.008159722222222223</v>
      </c>
      <c r="M5" s="9">
        <v>0.009756944444444445</v>
      </c>
      <c r="N5" s="9"/>
      <c r="O5" s="9"/>
    </row>
    <row r="6" spans="1:15" ht="15">
      <c r="A6" s="55">
        <v>78</v>
      </c>
      <c r="B6" s="55" t="str">
        <f>IF(A6="","",VLOOKUP(A6,Entrants!$B$4:$D$104,3))</f>
        <v>YO</v>
      </c>
      <c r="C6" s="8">
        <f>+C5+1</f>
        <v>2</v>
      </c>
      <c r="D6" s="54" t="str">
        <f>IF(A6="","",VLOOKUP(A6,Entrants!$B$4:$C$104,2))</f>
        <v>Ramsay, Stephanie</v>
      </c>
      <c r="E6" s="57">
        <v>0.017106481481481483</v>
      </c>
      <c r="F6" s="57">
        <f>IF(A6="","",VLOOKUP(A6,Entrants!$B$4:$O$104,14))</f>
        <v>0.002777777777777778</v>
      </c>
      <c r="G6" s="57">
        <f aca="true" t="shared" si="0" ref="G6:G69">IF(D6="","",E6-F6)</f>
        <v>0.014328703703703705</v>
      </c>
      <c r="H6" s="57"/>
      <c r="I6" s="8">
        <v>2</v>
      </c>
      <c r="J6" s="10" t="s">
        <v>68</v>
      </c>
      <c r="K6" s="9">
        <v>0.017314814814814814</v>
      </c>
      <c r="L6" s="9">
        <v>0.007118055555555555</v>
      </c>
      <c r="M6" s="9">
        <v>0.01019675925925926</v>
      </c>
      <c r="N6" s="9"/>
      <c r="O6" s="9"/>
    </row>
    <row r="7" spans="1:15" ht="15">
      <c r="A7" s="55">
        <v>31</v>
      </c>
      <c r="B7" s="55" t="str">
        <f>IF(A7="","",VLOOKUP(A7,Entrants!$B$4:$D$104,3))</f>
        <v>SS</v>
      </c>
      <c r="C7" s="8">
        <f aca="true" t="shared" si="1" ref="C7:C61">+C6+1</f>
        <v>3</v>
      </c>
      <c r="D7" s="54" t="str">
        <f>IF(A7="","",VLOOKUP(A7,Entrants!$B$4:$C$104,2))</f>
        <v>Holmback, Peter</v>
      </c>
      <c r="E7" s="57">
        <v>0.017314814814814814</v>
      </c>
      <c r="F7" s="57">
        <f>IF(A7="","",VLOOKUP(A7,Entrants!$B$4:$O$104,14))</f>
        <v>0.007118055555555555</v>
      </c>
      <c r="G7" s="57">
        <f t="shared" si="0"/>
        <v>0.01019675925925926</v>
      </c>
      <c r="H7" s="57"/>
      <c r="I7" s="8">
        <v>3</v>
      </c>
      <c r="J7" s="10" t="s">
        <v>90</v>
      </c>
      <c r="K7" s="9">
        <v>0.017939814814814815</v>
      </c>
      <c r="L7" s="9">
        <v>0.007465277777777778</v>
      </c>
      <c r="M7" s="9">
        <v>0.010474537037037036</v>
      </c>
      <c r="N7" s="9"/>
      <c r="O7" s="9"/>
    </row>
    <row r="8" spans="1:15" ht="15">
      <c r="A8" s="55">
        <v>51</v>
      </c>
      <c r="B8" s="55" t="str">
        <f>IF(A8="","",VLOOKUP(A8,Entrants!$B$4:$D$104,3))</f>
        <v>TB</v>
      </c>
      <c r="C8" s="8">
        <f t="shared" si="1"/>
        <v>4</v>
      </c>
      <c r="D8" s="54" t="str">
        <f>IF(A8="","",VLOOKUP(A8,Entrants!$B$4:$C$104,2))</f>
        <v>Povey, Margaret</v>
      </c>
      <c r="E8" s="57">
        <v>0.017361111111111112</v>
      </c>
      <c r="F8" s="57">
        <f>IF(A8="","",VLOOKUP(A8,Entrants!$B$4:$O$104,14))</f>
        <v>0.0024305555555555556</v>
      </c>
      <c r="G8" s="57">
        <f t="shared" si="0"/>
        <v>0.014930555555555556</v>
      </c>
      <c r="H8" s="57"/>
      <c r="I8" s="8">
        <v>4</v>
      </c>
      <c r="J8" s="10" t="s">
        <v>93</v>
      </c>
      <c r="K8" s="9">
        <v>0.017430555555555557</v>
      </c>
      <c r="L8" s="9">
        <v>0.006944444444444444</v>
      </c>
      <c r="M8" s="9">
        <v>0.010486111111111113</v>
      </c>
      <c r="N8" s="9"/>
      <c r="O8" s="9"/>
    </row>
    <row r="9" spans="1:15" ht="15">
      <c r="A9" s="55">
        <v>16</v>
      </c>
      <c r="B9" s="55" t="str">
        <f>IF(A9="","",VLOOKUP(A9,Entrants!$B$4:$D$104,3))</f>
        <v>MM</v>
      </c>
      <c r="C9" s="8">
        <f t="shared" si="1"/>
        <v>5</v>
      </c>
      <c r="D9" s="54" t="str">
        <f>IF(A9="","",VLOOKUP(A9,Entrants!$B$4:$C$104,2))</f>
        <v>Dobby, Steve</v>
      </c>
      <c r="E9" s="57">
        <v>0.017361111111111112</v>
      </c>
      <c r="F9" s="57">
        <f>IF(A9="","",VLOOKUP(A9,Entrants!$B$4:$O$104,14))</f>
        <v>0.006423611111111112</v>
      </c>
      <c r="G9" s="57">
        <f t="shared" si="0"/>
        <v>0.0109375</v>
      </c>
      <c r="H9" s="57"/>
      <c r="I9" s="8">
        <v>5</v>
      </c>
      <c r="J9" s="10" t="s">
        <v>91</v>
      </c>
      <c r="K9" s="9">
        <v>0.017511574074074072</v>
      </c>
      <c r="L9" s="9">
        <v>0.006944444444444444</v>
      </c>
      <c r="M9" s="9">
        <v>0.010567129629629628</v>
      </c>
      <c r="N9" s="9"/>
      <c r="O9" s="9"/>
    </row>
    <row r="10" spans="1:15" ht="15">
      <c r="A10" s="55">
        <v>76</v>
      </c>
      <c r="B10" s="55" t="str">
        <f>IF(A10="","",VLOOKUP(A10,Entrants!$B$4:$D$104,3))</f>
        <v>GT</v>
      </c>
      <c r="C10" s="8">
        <f t="shared" si="1"/>
        <v>6</v>
      </c>
      <c r="D10" s="54" t="str">
        <f>IF(A10="","",VLOOKUP(A10,Entrants!$B$4:$C$104,2))</f>
        <v>Scott, Martin</v>
      </c>
      <c r="E10" s="57">
        <v>0.017384259259259262</v>
      </c>
      <c r="F10" s="57">
        <f>IF(A10="","",VLOOKUP(A10,Entrants!$B$4:$O$104,14))</f>
        <v>0.005555555555555556</v>
      </c>
      <c r="G10" s="57">
        <f t="shared" si="0"/>
        <v>0.011828703703703706</v>
      </c>
      <c r="H10" s="57"/>
      <c r="I10" s="8">
        <v>6</v>
      </c>
      <c r="J10" s="10" t="s">
        <v>224</v>
      </c>
      <c r="K10" s="9">
        <v>0.0178125</v>
      </c>
      <c r="L10" s="9">
        <v>0.006944444444444444</v>
      </c>
      <c r="M10" s="9">
        <v>0.010868055555555554</v>
      </c>
      <c r="N10" s="9"/>
      <c r="O10" s="9"/>
    </row>
    <row r="11" spans="1:15" ht="15">
      <c r="A11" s="55">
        <v>41</v>
      </c>
      <c r="B11" s="55" t="str">
        <f>IF(A11="","",VLOOKUP(A11,Entrants!$B$4:$D$104,3))</f>
        <v>RR</v>
      </c>
      <c r="C11" s="8">
        <f t="shared" si="1"/>
        <v>7</v>
      </c>
      <c r="D11" s="54" t="str">
        <f>IF(A11="","",VLOOKUP(A11,Entrants!$B$4:$C$104,2))</f>
        <v>Lonsdale, Davina</v>
      </c>
      <c r="E11" s="57">
        <v>0.017407407407407406</v>
      </c>
      <c r="F11" s="57">
        <f>IF(A11="","",VLOOKUP(A11,Entrants!$B$4:$O$104,14))</f>
        <v>0.004166666666666667</v>
      </c>
      <c r="G11" s="57">
        <f t="shared" si="0"/>
        <v>0.01324074074074074</v>
      </c>
      <c r="H11" s="57"/>
      <c r="I11" s="8">
        <v>7</v>
      </c>
      <c r="J11" s="10" t="s">
        <v>57</v>
      </c>
      <c r="K11" s="9">
        <v>0.017361111111111112</v>
      </c>
      <c r="L11" s="9">
        <v>0.006423611111111112</v>
      </c>
      <c r="M11" s="9">
        <v>0.0109375</v>
      </c>
      <c r="N11" s="9"/>
      <c r="O11" s="9"/>
    </row>
    <row r="12" spans="1:15" ht="15">
      <c r="A12" s="55">
        <v>65</v>
      </c>
      <c r="B12" s="55" t="str">
        <f>IF(A12="","",VLOOKUP(A12,Entrants!$B$4:$D$104,3))</f>
        <v>BW</v>
      </c>
      <c r="C12" s="8">
        <f t="shared" si="1"/>
        <v>8</v>
      </c>
      <c r="D12" s="54" t="str">
        <f>IF(A12="","",VLOOKUP(A12,Entrants!$B$4:$C$104,2))</f>
        <v>Storey, Calum</v>
      </c>
      <c r="E12" s="57">
        <v>0.017430555555555557</v>
      </c>
      <c r="F12" s="57">
        <f>IF(A12="","",VLOOKUP(A12,Entrants!$B$4:$O$104,14))</f>
        <v>0.006944444444444444</v>
      </c>
      <c r="G12" s="57">
        <f t="shared" si="0"/>
        <v>0.010486111111111113</v>
      </c>
      <c r="H12" s="57"/>
      <c r="I12" s="8">
        <v>8</v>
      </c>
      <c r="J12" s="10" t="s">
        <v>100</v>
      </c>
      <c r="K12" s="9">
        <v>0.017905092592592594</v>
      </c>
      <c r="L12" s="9">
        <v>0.006944444444444444</v>
      </c>
      <c r="M12" s="9">
        <v>0.01096064814814815</v>
      </c>
      <c r="N12" s="9"/>
      <c r="O12" s="9"/>
    </row>
    <row r="13" spans="1:15" ht="15">
      <c r="A13" s="55">
        <v>63</v>
      </c>
      <c r="B13" s="55" t="str">
        <f>IF(A13="","",VLOOKUP(A13,Entrants!$B$4:$D$104,3))</f>
        <v>FT</v>
      </c>
      <c r="C13" s="8">
        <f t="shared" si="1"/>
        <v>9</v>
      </c>
      <c r="D13" s="54" t="str">
        <f>IF(A13="","",VLOOKUP(A13,Entrants!$B$4:$C$104,2))</f>
        <v>Stewart, Graeme</v>
      </c>
      <c r="E13" s="57">
        <v>0.017511574074074072</v>
      </c>
      <c r="F13" s="57">
        <f>IF(A13="","",VLOOKUP(A13,Entrants!$B$4:$O$104,14))</f>
        <v>0.006944444444444444</v>
      </c>
      <c r="G13" s="57">
        <f t="shared" si="0"/>
        <v>0.010567129629629628</v>
      </c>
      <c r="H13" s="57"/>
      <c r="I13" s="8">
        <v>9</v>
      </c>
      <c r="J13" s="10" t="s">
        <v>251</v>
      </c>
      <c r="K13" s="9">
        <v>0.01826388888888889</v>
      </c>
      <c r="L13" s="9">
        <v>0.007291666666666666</v>
      </c>
      <c r="M13" s="9">
        <v>0.010972222222222223</v>
      </c>
      <c r="N13" s="9"/>
      <c r="O13" s="9"/>
    </row>
    <row r="14" spans="1:15" ht="15">
      <c r="A14" s="55">
        <v>89</v>
      </c>
      <c r="B14" s="55">
        <f>IF(A14="","",VLOOKUP(A14,Entrants!$B$4:$D$104,3))</f>
        <v>0</v>
      </c>
      <c r="C14" s="8">
        <f t="shared" si="1"/>
        <v>10</v>
      </c>
      <c r="D14" s="54" t="str">
        <f>IF(A14="","",VLOOKUP(A14,Entrants!$B$4:$C$104,2))</f>
        <v>Forward, Lauren</v>
      </c>
      <c r="E14" s="57">
        <v>0.017534722222222222</v>
      </c>
      <c r="F14" s="57">
        <f>IF(A14="","",VLOOKUP(A14,Entrants!$B$4:$O$104,14))</f>
        <v>0.004166666666666667</v>
      </c>
      <c r="G14" s="57">
        <f t="shared" si="0"/>
        <v>0.013368055555555557</v>
      </c>
      <c r="H14" s="57"/>
      <c r="I14" s="8">
        <v>10</v>
      </c>
      <c r="J14" s="10" t="s">
        <v>248</v>
      </c>
      <c r="K14" s="9">
        <v>0.017546296296296296</v>
      </c>
      <c r="L14" s="9">
        <v>0.006423611111111112</v>
      </c>
      <c r="M14" s="9">
        <v>0.011122685185185183</v>
      </c>
      <c r="N14" s="9"/>
      <c r="O14" s="9"/>
    </row>
    <row r="15" spans="1:15" ht="15">
      <c r="A15" s="55">
        <v>42</v>
      </c>
      <c r="B15" s="55" t="str">
        <f>IF(A15="","",VLOOKUP(A15,Entrants!$B$4:$D$104,3))</f>
        <v>TB</v>
      </c>
      <c r="C15" s="8">
        <f t="shared" si="1"/>
        <v>11</v>
      </c>
      <c r="D15" s="54" t="str">
        <f>IF(A15="","",VLOOKUP(A15,Entrants!$B$4:$C$104,2))</f>
        <v>Lowes, Alison</v>
      </c>
      <c r="E15" s="57">
        <v>0.017546296296296296</v>
      </c>
      <c r="F15" s="57">
        <f>IF(A15="","",VLOOKUP(A15,Entrants!$B$4:$O$104,14))</f>
        <v>0.002777777777777778</v>
      </c>
      <c r="G15" s="57">
        <f t="shared" si="0"/>
        <v>0.014768518518518518</v>
      </c>
      <c r="H15" s="57"/>
      <c r="I15" s="8">
        <v>11</v>
      </c>
      <c r="J15" s="10" t="s">
        <v>53</v>
      </c>
      <c r="K15" s="9">
        <v>0.017557870370370373</v>
      </c>
      <c r="L15" s="9">
        <v>0.006423611111111112</v>
      </c>
      <c r="M15" s="9">
        <v>0.01113425925925926</v>
      </c>
      <c r="N15" s="9"/>
      <c r="O15" s="9"/>
    </row>
    <row r="16" spans="1:15" ht="15">
      <c r="A16" s="55">
        <v>85</v>
      </c>
      <c r="B16" s="55">
        <f>IF(A16="","",VLOOKUP(A16,Entrants!$B$4:$D$104,3))</f>
        <v>0</v>
      </c>
      <c r="C16" s="8">
        <f t="shared" si="1"/>
        <v>12</v>
      </c>
      <c r="D16" s="54" t="str">
        <f>IF(A16="","",VLOOKUP(A16,Entrants!$B$4:$C$104,2))</f>
        <v>Hedley, Charlie</v>
      </c>
      <c r="E16" s="57">
        <v>0.017546296296296296</v>
      </c>
      <c r="F16" s="57">
        <f>IF(A16="","",VLOOKUP(A16,Entrants!$B$4:$O$104,14))</f>
        <v>0.006423611111111112</v>
      </c>
      <c r="G16" s="57">
        <f t="shared" si="0"/>
        <v>0.011122685185185183</v>
      </c>
      <c r="H16" s="57"/>
      <c r="I16" s="8">
        <v>12</v>
      </c>
      <c r="J16" s="10" t="s">
        <v>101</v>
      </c>
      <c r="K16" s="9">
        <v>0.017916666666666668</v>
      </c>
      <c r="L16" s="9">
        <v>0.0067708333333333336</v>
      </c>
      <c r="M16" s="9">
        <v>0.011145833333333334</v>
      </c>
      <c r="N16" s="9"/>
      <c r="O16" s="9"/>
    </row>
    <row r="17" spans="1:15" ht="15">
      <c r="A17" s="55">
        <v>10</v>
      </c>
      <c r="B17" s="55" t="str">
        <f>IF(A17="","",VLOOKUP(A17,Entrants!$B$4:$D$104,3))</f>
        <v>RR</v>
      </c>
      <c r="C17" s="8">
        <f t="shared" si="1"/>
        <v>13</v>
      </c>
      <c r="D17" s="54" t="str">
        <f>IF(A17="","",VLOOKUP(A17,Entrants!$B$4:$C$104,2))</f>
        <v>Christopher, Heather</v>
      </c>
      <c r="E17" s="57">
        <v>0.017557870370370373</v>
      </c>
      <c r="F17" s="57">
        <f>IF(A17="","",VLOOKUP(A17,Entrants!$B$4:$O$104,14))</f>
        <v>0.006423611111111112</v>
      </c>
      <c r="G17" s="57">
        <f t="shared" si="0"/>
        <v>0.01113425925925926</v>
      </c>
      <c r="H17" s="57"/>
      <c r="I17" s="8">
        <v>13</v>
      </c>
      <c r="J17" s="10" t="s">
        <v>64</v>
      </c>
      <c r="K17" s="9">
        <v>0.01798611111111111</v>
      </c>
      <c r="L17" s="9">
        <v>0.0067708333333333336</v>
      </c>
      <c r="M17" s="9">
        <v>0.011215277777777775</v>
      </c>
      <c r="N17" s="9"/>
      <c r="O17" s="9"/>
    </row>
    <row r="18" spans="1:15" ht="15">
      <c r="A18" s="55">
        <v>15</v>
      </c>
      <c r="B18" s="55" t="str">
        <f>IF(A18="","",VLOOKUP(A18,Entrants!$B$4:$D$104,3))</f>
        <v>GT</v>
      </c>
      <c r="C18" s="8">
        <f t="shared" si="1"/>
        <v>14</v>
      </c>
      <c r="D18" s="54" t="str">
        <f>IF(A18="","",VLOOKUP(A18,Entrants!$B$4:$C$104,2))</f>
        <v>Dickinson, Ralph</v>
      </c>
      <c r="E18" s="57">
        <v>0.017604166666666667</v>
      </c>
      <c r="F18" s="57">
        <f>IF(A18="","",VLOOKUP(A18,Entrants!$B$4:$O$104,14))</f>
        <v>0.005208333333333333</v>
      </c>
      <c r="G18" s="57">
        <f t="shared" si="0"/>
        <v>0.012395833333333335</v>
      </c>
      <c r="H18" s="57"/>
      <c r="I18" s="8">
        <v>14</v>
      </c>
      <c r="J18" s="10" t="s">
        <v>46</v>
      </c>
      <c r="K18" s="9">
        <v>0.017881944444444443</v>
      </c>
      <c r="L18" s="9">
        <v>0.006597222222222222</v>
      </c>
      <c r="M18" s="9">
        <v>0.01128472222222222</v>
      </c>
      <c r="N18" s="9"/>
      <c r="O18" s="9"/>
    </row>
    <row r="19" spans="1:15" ht="15">
      <c r="A19" s="55">
        <v>34</v>
      </c>
      <c r="B19" s="55" t="str">
        <f>IF(A19="","",VLOOKUP(A19,Entrants!$B$4:$D$104,3))</f>
        <v>RR</v>
      </c>
      <c r="C19" s="8">
        <f t="shared" si="1"/>
        <v>15</v>
      </c>
      <c r="D19" s="54" t="str">
        <f>IF(A19="","",VLOOKUP(A19,Entrants!$B$4:$C$104,2))</f>
        <v>Ingram, Ron</v>
      </c>
      <c r="E19" s="57">
        <v>0.017627314814814814</v>
      </c>
      <c r="F19" s="57">
        <f>IF(A19="","",VLOOKUP(A19,Entrants!$B$4:$O$104,14))</f>
        <v>0.004513888888888889</v>
      </c>
      <c r="G19" s="57">
        <f t="shared" si="0"/>
        <v>0.013113425925925924</v>
      </c>
      <c r="H19" s="57"/>
      <c r="I19" s="8">
        <v>15</v>
      </c>
      <c r="J19" s="10" t="s">
        <v>117</v>
      </c>
      <c r="K19" s="9">
        <v>0.017893518518518517</v>
      </c>
      <c r="L19" s="9">
        <v>0.006423611111111112</v>
      </c>
      <c r="M19" s="9">
        <v>0.011469907407407404</v>
      </c>
      <c r="N19" s="9"/>
      <c r="O19" s="9"/>
    </row>
    <row r="20" spans="1:15" ht="15">
      <c r="A20" s="55">
        <v>45</v>
      </c>
      <c r="B20" s="55" t="str">
        <f>IF(A20="","",VLOOKUP(A20,Entrants!$B$4:$D$104,3))</f>
        <v>MM</v>
      </c>
      <c r="C20" s="8">
        <f t="shared" si="1"/>
        <v>16</v>
      </c>
      <c r="D20" s="54" t="str">
        <f>IF(A20="","",VLOOKUP(A20,Entrants!$B$4:$C$104,2))</f>
        <v>McCabe, Terry</v>
      </c>
      <c r="E20" s="57">
        <v>0.017627314814814814</v>
      </c>
      <c r="F20" s="57">
        <f>IF(A20="","",VLOOKUP(A20,Entrants!$B$4:$O$104,14))</f>
        <v>0.005902777777777778</v>
      </c>
      <c r="G20" s="57">
        <f t="shared" si="0"/>
        <v>0.011724537037037037</v>
      </c>
      <c r="H20" s="57"/>
      <c r="I20" s="8">
        <v>16</v>
      </c>
      <c r="J20" s="10" t="s">
        <v>60</v>
      </c>
      <c r="K20" s="9">
        <v>0.018414351851851852</v>
      </c>
      <c r="L20" s="9">
        <v>0.006944444444444444</v>
      </c>
      <c r="M20" s="9">
        <v>0.011469907407407408</v>
      </c>
      <c r="N20" s="9"/>
      <c r="O20" s="9"/>
    </row>
    <row r="21" spans="1:15" ht="15">
      <c r="A21" s="55">
        <v>29</v>
      </c>
      <c r="B21" s="55" t="str">
        <f>IF(A21="","",VLOOKUP(A21,Entrants!$B$4:$D$104,3))</f>
        <v>RD</v>
      </c>
      <c r="C21" s="8">
        <f t="shared" si="1"/>
        <v>17</v>
      </c>
      <c r="D21" s="54" t="str">
        <f>IF(A21="","",VLOOKUP(A21,Entrants!$B$4:$C$104,2))</f>
        <v>Herron, Aynsley</v>
      </c>
      <c r="E21" s="57">
        <v>0.01765046296296296</v>
      </c>
      <c r="F21" s="57">
        <f>IF(A21="","",VLOOKUP(A21,Entrants!$B$4:$O$104,14))</f>
        <v>0.003993055555555556</v>
      </c>
      <c r="G21" s="57">
        <f t="shared" si="0"/>
        <v>0.013657407407407406</v>
      </c>
      <c r="H21" s="57"/>
      <c r="I21" s="8">
        <v>17</v>
      </c>
      <c r="J21" s="10" t="s">
        <v>249</v>
      </c>
      <c r="K21" s="9">
        <v>0.01818287037037037</v>
      </c>
      <c r="L21" s="9">
        <v>0.006597222222222222</v>
      </c>
      <c r="M21" s="9">
        <v>0.011585648148148147</v>
      </c>
      <c r="N21" s="9"/>
      <c r="O21" s="9"/>
    </row>
    <row r="22" spans="1:15" ht="15">
      <c r="A22" s="55">
        <v>22</v>
      </c>
      <c r="B22" s="55" t="str">
        <f>IF(A22="","",VLOOKUP(A22,Entrants!$B$4:$D$104,3))</f>
        <v>FT</v>
      </c>
      <c r="C22" s="8">
        <f t="shared" si="1"/>
        <v>18</v>
      </c>
      <c r="D22" s="54" t="str">
        <f>IF(A22="","",VLOOKUP(A22,Entrants!$B$4:$C$104,2))</f>
        <v>Freeman, Kevin</v>
      </c>
      <c r="E22" s="57">
        <v>0.01765046296296296</v>
      </c>
      <c r="F22" s="57">
        <f>IF(A22="","",VLOOKUP(A22,Entrants!$B$4:$O$104,14))</f>
        <v>0.005902777777777778</v>
      </c>
      <c r="G22" s="57">
        <f t="shared" si="0"/>
        <v>0.011747685185185184</v>
      </c>
      <c r="H22" s="57"/>
      <c r="I22" s="8">
        <v>18</v>
      </c>
      <c r="J22" s="10" t="s">
        <v>48</v>
      </c>
      <c r="K22" s="9">
        <v>0.017974537037037035</v>
      </c>
      <c r="L22" s="9">
        <v>0.0062499999999999995</v>
      </c>
      <c r="M22" s="9">
        <v>0.011724537037037037</v>
      </c>
      <c r="N22" s="9"/>
      <c r="O22" s="9"/>
    </row>
    <row r="23" spans="1:15" ht="15">
      <c r="A23" s="55">
        <v>67</v>
      </c>
      <c r="B23" s="55" t="str">
        <f>IF(A23="","",VLOOKUP(A23,Entrants!$B$4:$D$104,3))</f>
        <v>SS</v>
      </c>
      <c r="C23" s="8">
        <f t="shared" si="1"/>
        <v>19</v>
      </c>
      <c r="D23" s="54" t="str">
        <f>IF(A23="","",VLOOKUP(A23,Entrants!$B$4:$C$104,2))</f>
        <v>Turnbull, Paul</v>
      </c>
      <c r="E23" s="57">
        <v>0.017743055555555557</v>
      </c>
      <c r="F23" s="57">
        <f>IF(A23="","",VLOOKUP(A23,Entrants!$B$4:$O$104,14))</f>
        <v>0.005729166666666667</v>
      </c>
      <c r="G23" s="57">
        <f t="shared" si="0"/>
        <v>0.01201388888888889</v>
      </c>
      <c r="H23" s="57"/>
      <c r="I23" s="8">
        <v>19</v>
      </c>
      <c r="J23" s="10" t="s">
        <v>80</v>
      </c>
      <c r="K23" s="9">
        <v>0.017627314814814814</v>
      </c>
      <c r="L23" s="9">
        <v>0.005902777777777778</v>
      </c>
      <c r="M23" s="9">
        <v>0.011724537037037037</v>
      </c>
      <c r="N23" s="9"/>
      <c r="O23" s="9"/>
    </row>
    <row r="24" spans="1:15" ht="15">
      <c r="A24" s="55">
        <v>56</v>
      </c>
      <c r="B24" s="55" t="str">
        <f>IF(A24="","",VLOOKUP(A24,Entrants!$B$4:$D$104,3))</f>
        <v>AB</v>
      </c>
      <c r="C24" s="8">
        <f t="shared" si="1"/>
        <v>20</v>
      </c>
      <c r="D24" s="54" t="str">
        <f>IF(A24="","",VLOOKUP(A24,Entrants!$B$4:$C$104,2))</f>
        <v>Roberts, Dave</v>
      </c>
      <c r="E24" s="9">
        <v>0.017766203703703704</v>
      </c>
      <c r="F24" s="57">
        <f>IF(A24="","",VLOOKUP(A24,Entrants!$B$4:$O$104,14))</f>
        <v>0.005729166666666667</v>
      </c>
      <c r="G24" s="57">
        <f t="shared" si="0"/>
        <v>0.012037037037037037</v>
      </c>
      <c r="H24" s="57"/>
      <c r="I24" s="8">
        <v>20</v>
      </c>
      <c r="J24" s="10" t="s">
        <v>62</v>
      </c>
      <c r="K24" s="9">
        <v>0.01765046296296296</v>
      </c>
      <c r="L24" s="9">
        <v>0.005902777777777778</v>
      </c>
      <c r="M24" s="9">
        <v>0.011747685185185184</v>
      </c>
      <c r="N24" s="9"/>
      <c r="O24" s="9"/>
    </row>
    <row r="25" spans="1:15" ht="15">
      <c r="A25" s="55">
        <v>79</v>
      </c>
      <c r="B25" s="55" t="str">
        <f>IF(A25="","",VLOOKUP(A25,Entrants!$B$4:$D$104,3))</f>
        <v>YO</v>
      </c>
      <c r="C25" s="8">
        <f t="shared" si="1"/>
        <v>21</v>
      </c>
      <c r="D25" s="54" t="str">
        <f>IF(A25="","",VLOOKUP(A25,Entrants!$B$4:$C$104,2))</f>
        <v>Young, James</v>
      </c>
      <c r="E25" s="57">
        <v>0.0178125</v>
      </c>
      <c r="F25" s="57">
        <f>IF(A25="","",VLOOKUP(A25,Entrants!$B$4:$O$104,14))</f>
        <v>0.006944444444444444</v>
      </c>
      <c r="G25" s="57">
        <f t="shared" si="0"/>
        <v>0.010868055555555554</v>
      </c>
      <c r="H25" s="57"/>
      <c r="I25" s="8">
        <v>21</v>
      </c>
      <c r="J25" s="10" t="s">
        <v>104</v>
      </c>
      <c r="K25" s="9">
        <v>0.01869212962962963</v>
      </c>
      <c r="L25" s="9">
        <v>0.006944444444444444</v>
      </c>
      <c r="M25" s="9">
        <v>0.011747685185185187</v>
      </c>
      <c r="N25" s="9"/>
      <c r="O25" s="9"/>
    </row>
    <row r="26" spans="1:15" ht="15">
      <c r="A26" s="55">
        <v>54</v>
      </c>
      <c r="B26" s="55" t="str">
        <f>IF(A26="","",VLOOKUP(A26,Entrants!$B$4:$D$104,3))</f>
        <v>FT</v>
      </c>
      <c r="C26" s="8">
        <f t="shared" si="1"/>
        <v>22</v>
      </c>
      <c r="D26" s="54" t="str">
        <f>IF(A26="","",VLOOKUP(A26,Entrants!$B$4:$C$104,2))</f>
        <v>Rawlinson, Louise</v>
      </c>
      <c r="E26" s="57">
        <v>0.017824074074074076</v>
      </c>
      <c r="F26" s="57">
        <f>IF(A26="","",VLOOKUP(A26,Entrants!$B$4:$O$104,14))</f>
        <v>0.003645833333333333</v>
      </c>
      <c r="G26" s="57">
        <f t="shared" si="0"/>
        <v>0.014178240740740743</v>
      </c>
      <c r="H26" s="57"/>
      <c r="I26" s="8">
        <v>22</v>
      </c>
      <c r="J26" s="10" t="s">
        <v>47</v>
      </c>
      <c r="K26" s="9">
        <v>0.018055555555555557</v>
      </c>
      <c r="L26" s="9">
        <v>0.0062499999999999995</v>
      </c>
      <c r="M26" s="9">
        <v>0.011805555555555559</v>
      </c>
      <c r="N26" s="9"/>
      <c r="O26" s="9"/>
    </row>
    <row r="27" spans="1:15" ht="15">
      <c r="A27" s="55">
        <v>39</v>
      </c>
      <c r="B27" s="55" t="str">
        <f>IF(A27="","",VLOOKUP(A27,Entrants!$B$4:$D$104,3))</f>
        <v>TB</v>
      </c>
      <c r="C27" s="8">
        <f t="shared" si="1"/>
        <v>23</v>
      </c>
      <c r="D27" s="54" t="str">
        <f>IF(A27="","",VLOOKUP(A27,Entrants!$B$4:$C$104,2))</f>
        <v>Lemin, Julie</v>
      </c>
      <c r="E27" s="57">
        <v>0.017858796296296296</v>
      </c>
      <c r="F27" s="57">
        <f>IF(A27="","",VLOOKUP(A27,Entrants!$B$4:$O$104,14))</f>
        <v>0.005381944444444445</v>
      </c>
      <c r="G27" s="57">
        <f t="shared" si="0"/>
        <v>0.01247685185185185</v>
      </c>
      <c r="H27" s="57"/>
      <c r="I27" s="8">
        <v>23</v>
      </c>
      <c r="J27" s="10" t="s">
        <v>206</v>
      </c>
      <c r="K27" s="9">
        <v>0.017384259259259262</v>
      </c>
      <c r="L27" s="9">
        <v>0.005555555555555556</v>
      </c>
      <c r="M27" s="9">
        <v>0.011828703703703706</v>
      </c>
      <c r="N27" s="9"/>
      <c r="O27" s="9"/>
    </row>
    <row r="28" spans="1:15" ht="15">
      <c r="A28" s="55">
        <v>3</v>
      </c>
      <c r="B28" s="55" t="str">
        <f>IF(A28="","",VLOOKUP(A28,Entrants!$B$4:$D$104,3))</f>
        <v>RR</v>
      </c>
      <c r="C28" s="8">
        <f t="shared" si="1"/>
        <v>24</v>
      </c>
      <c r="D28" s="54" t="str">
        <f>IF(A28="","",VLOOKUP(A28,Entrants!$B$4:$C$104,2))</f>
        <v>Baxter, Ian</v>
      </c>
      <c r="E28" s="57">
        <v>0.017881944444444443</v>
      </c>
      <c r="F28" s="57">
        <f>IF(A28="","",VLOOKUP(A28,Entrants!$B$4:$O$104,14))</f>
        <v>0.006597222222222222</v>
      </c>
      <c r="G28" s="57">
        <f t="shared" si="0"/>
        <v>0.01128472222222222</v>
      </c>
      <c r="H28" s="57"/>
      <c r="I28" s="8">
        <v>24</v>
      </c>
      <c r="J28" s="10" t="s">
        <v>95</v>
      </c>
      <c r="K28" s="9">
        <v>0.018090277777777778</v>
      </c>
      <c r="L28" s="9">
        <v>0.0062499999999999995</v>
      </c>
      <c r="M28" s="9">
        <v>0.01184027777777778</v>
      </c>
      <c r="N28" s="9"/>
      <c r="O28" s="9"/>
    </row>
    <row r="29" spans="1:15" ht="15">
      <c r="A29" s="55">
        <v>50</v>
      </c>
      <c r="B29" s="55" t="str">
        <f>IF(A29="","",VLOOKUP(A29,Entrants!$B$4:$D$104,3))</f>
        <v>RD</v>
      </c>
      <c r="C29" s="8">
        <f t="shared" si="1"/>
        <v>25</v>
      </c>
      <c r="D29" s="54" t="str">
        <f>IF(A29="","",VLOOKUP(A29,Entrants!$B$4:$C$104,2))</f>
        <v>Potts, David</v>
      </c>
      <c r="E29" s="57">
        <v>0.017893518518518517</v>
      </c>
      <c r="F29" s="57">
        <f>IF(A29="","",VLOOKUP(A29,Entrants!$B$4:$O$104,14))</f>
        <v>0.006423611111111112</v>
      </c>
      <c r="G29" s="57">
        <f t="shared" si="0"/>
        <v>0.011469907407407404</v>
      </c>
      <c r="H29" s="57"/>
      <c r="I29" s="8">
        <v>25</v>
      </c>
      <c r="J29" s="10" t="s">
        <v>94</v>
      </c>
      <c r="K29" s="9">
        <v>0.017743055555555557</v>
      </c>
      <c r="L29" s="9">
        <v>0.005729166666666667</v>
      </c>
      <c r="M29" s="9">
        <v>0.01201388888888889</v>
      </c>
      <c r="N29" s="9"/>
      <c r="O29" s="9"/>
    </row>
    <row r="30" spans="1:15" ht="15">
      <c r="A30" s="55">
        <v>30</v>
      </c>
      <c r="B30" s="55">
        <f>IF(A30="","",VLOOKUP(A30,Entrants!$B$4:$D$104,3))</f>
        <v>0</v>
      </c>
      <c r="C30" s="8">
        <f t="shared" si="1"/>
        <v>26</v>
      </c>
      <c r="D30" s="54" t="str">
        <f>IF(A30="","",VLOOKUP(A30,Entrants!$B$4:$C$104,2))</f>
        <v>Herron, Leanne</v>
      </c>
      <c r="E30" s="57">
        <v>0.017905092592592594</v>
      </c>
      <c r="F30" s="57">
        <f>IF(A30="","",VLOOKUP(A30,Entrants!$B$4:$O$104,14))</f>
        <v>0.006944444444444444</v>
      </c>
      <c r="G30" s="57">
        <f t="shared" si="0"/>
        <v>0.01096064814814815</v>
      </c>
      <c r="H30" s="57"/>
      <c r="I30" s="8">
        <v>26</v>
      </c>
      <c r="J30" s="10" t="s">
        <v>70</v>
      </c>
      <c r="K30" s="9">
        <v>0.01792824074074074</v>
      </c>
      <c r="L30" s="9">
        <v>0.005902777777777778</v>
      </c>
      <c r="M30" s="9">
        <v>0.012025462962962963</v>
      </c>
      <c r="N30" s="9"/>
      <c r="O30" s="9"/>
    </row>
    <row r="31" spans="1:15" ht="15">
      <c r="A31" s="55">
        <v>47</v>
      </c>
      <c r="B31" s="55" t="str">
        <f>IF(A31="","",VLOOKUP(A31,Entrants!$B$4:$D$104,3))</f>
        <v>MM</v>
      </c>
      <c r="C31" s="8">
        <f t="shared" si="1"/>
        <v>27</v>
      </c>
      <c r="D31" s="54" t="str">
        <f>IF(A31="","",VLOOKUP(A31,Entrants!$B$4:$C$104,2))</f>
        <v>Nicholson, Mark</v>
      </c>
      <c r="E31" s="57">
        <v>0.017916666666666668</v>
      </c>
      <c r="F31" s="57">
        <f>IF(A31="","",VLOOKUP(A31,Entrants!$B$4:$O$104,14))</f>
        <v>0.0067708333333333336</v>
      </c>
      <c r="G31" s="57">
        <f t="shared" si="0"/>
        <v>0.011145833333333334</v>
      </c>
      <c r="H31" s="57"/>
      <c r="I31" s="8">
        <v>27</v>
      </c>
      <c r="J31" s="10" t="s">
        <v>84</v>
      </c>
      <c r="K31" s="9">
        <v>0.017766203703703704</v>
      </c>
      <c r="L31" s="9">
        <v>0.005729166666666667</v>
      </c>
      <c r="M31" s="9">
        <v>0.012037037037037037</v>
      </c>
      <c r="N31" s="9"/>
      <c r="O31" s="9"/>
    </row>
    <row r="32" spans="1:15" ht="15">
      <c r="A32" s="55">
        <v>36</v>
      </c>
      <c r="B32" s="55" t="str">
        <f>IF(A32="","",VLOOKUP(A32,Entrants!$B$4:$D$104,3))</f>
        <v>BW</v>
      </c>
      <c r="C32" s="8">
        <f t="shared" si="1"/>
        <v>28</v>
      </c>
      <c r="D32" s="54" t="str">
        <f>IF(A32="","",VLOOKUP(A32,Entrants!$B$4:$C$104,2))</f>
        <v>Jansen, Jake</v>
      </c>
      <c r="E32" s="57">
        <v>0.017916666666666668</v>
      </c>
      <c r="F32" s="57">
        <f>IF(A32="","",VLOOKUP(A32,Entrants!$B$4:$O$104,14))</f>
        <v>0.008159722222222223</v>
      </c>
      <c r="G32" s="57">
        <f t="shared" si="0"/>
        <v>0.009756944444444445</v>
      </c>
      <c r="H32" s="57"/>
      <c r="I32" s="8">
        <v>28</v>
      </c>
      <c r="J32" s="10" t="s">
        <v>50</v>
      </c>
      <c r="K32" s="9">
        <v>0.018252314814814815</v>
      </c>
      <c r="L32" s="9">
        <v>0.005902777777777778</v>
      </c>
      <c r="M32" s="9">
        <v>0.012349537037037037</v>
      </c>
      <c r="N32" s="9"/>
      <c r="O32" s="9"/>
    </row>
    <row r="33" spans="1:15" ht="15">
      <c r="A33" s="55">
        <v>33</v>
      </c>
      <c r="B33" s="55" t="str">
        <f>IF(A33="","",VLOOKUP(A33,Entrants!$B$4:$D$104,3))</f>
        <v>TB</v>
      </c>
      <c r="C33" s="8">
        <f t="shared" si="1"/>
        <v>29</v>
      </c>
      <c r="D33" s="54" t="str">
        <f>IF(A33="","",VLOOKUP(A33,Entrants!$B$4:$C$104,2))</f>
        <v>Hunter, Susanne</v>
      </c>
      <c r="E33" s="57">
        <v>0.01792824074074074</v>
      </c>
      <c r="F33" s="57">
        <f>IF(A33="","",VLOOKUP(A33,Entrants!$B$4:$O$104,14))</f>
        <v>0.005902777777777778</v>
      </c>
      <c r="G33" s="57">
        <f t="shared" si="0"/>
        <v>0.012025462962962963</v>
      </c>
      <c r="H33" s="57"/>
      <c r="I33" s="8">
        <v>29</v>
      </c>
      <c r="J33" s="10" t="s">
        <v>56</v>
      </c>
      <c r="K33" s="9">
        <v>0.017604166666666667</v>
      </c>
      <c r="L33" s="9">
        <v>0.005208333333333333</v>
      </c>
      <c r="M33" s="9">
        <v>0.012395833333333335</v>
      </c>
      <c r="N33" s="9"/>
      <c r="O33" s="9"/>
    </row>
    <row r="34" spans="1:15" ht="15">
      <c r="A34" s="55">
        <v>62</v>
      </c>
      <c r="B34" s="55" t="str">
        <f>IF(A34="","",VLOOKUP(A34,Entrants!$B$4:$D$104,3))</f>
        <v>AB</v>
      </c>
      <c r="C34" s="8">
        <f t="shared" si="1"/>
        <v>30</v>
      </c>
      <c r="D34" s="54" t="str">
        <f>IF(A34="","",VLOOKUP(A34,Entrants!$B$4:$C$104,2))</f>
        <v>Smith, Dale</v>
      </c>
      <c r="E34" s="57">
        <v>0.017939814814814815</v>
      </c>
      <c r="F34" s="57">
        <f>IF(A34="","",VLOOKUP(A34,Entrants!$B$4:$O$104,14))</f>
        <v>0.007465277777777778</v>
      </c>
      <c r="G34" s="57">
        <f t="shared" si="0"/>
        <v>0.010474537037037036</v>
      </c>
      <c r="H34" s="57"/>
      <c r="I34" s="8">
        <v>30</v>
      </c>
      <c r="J34" s="10" t="s">
        <v>74</v>
      </c>
      <c r="K34" s="9">
        <v>0.017858796296296296</v>
      </c>
      <c r="L34" s="9">
        <v>0.005381944444444445</v>
      </c>
      <c r="M34" s="9">
        <v>0.01247685185185185</v>
      </c>
      <c r="N34" s="9"/>
      <c r="O34" s="9"/>
    </row>
    <row r="35" spans="1:15" ht="15">
      <c r="A35" s="55">
        <v>2</v>
      </c>
      <c r="B35" s="55" t="str">
        <f>IF(A35="","",VLOOKUP(A35,Entrants!$B$4:$D$104,3))</f>
        <v>MM</v>
      </c>
      <c r="C35" s="8">
        <f t="shared" si="1"/>
        <v>31</v>
      </c>
      <c r="D35" s="54" t="str">
        <f>IF(A35="","",VLOOKUP(A35,Entrants!$B$4:$C$104,2))</f>
        <v>Barrass, Heather</v>
      </c>
      <c r="E35" s="57">
        <v>0.017962962962962962</v>
      </c>
      <c r="F35" s="57">
        <f>IF(A35="","",VLOOKUP(A35,Entrants!$B$4:$O$104,14))</f>
        <v>0.005208333333333333</v>
      </c>
      <c r="G35" s="57">
        <f t="shared" si="0"/>
        <v>0.01275462962962963</v>
      </c>
      <c r="H35" s="57"/>
      <c r="I35" s="8">
        <v>31</v>
      </c>
      <c r="J35" s="10" t="s">
        <v>78</v>
      </c>
      <c r="K35" s="9">
        <v>0.01815972222222222</v>
      </c>
      <c r="L35" s="9">
        <v>0.005555555555555556</v>
      </c>
      <c r="M35" s="9">
        <v>0.012604166666666663</v>
      </c>
      <c r="N35" s="9"/>
      <c r="O35" s="9"/>
    </row>
    <row r="36" spans="1:15" ht="15">
      <c r="A36" s="55">
        <v>61</v>
      </c>
      <c r="B36" s="55" t="str">
        <f>IF(A36="","",VLOOKUP(A36,Entrants!$B$4:$D$104,3))</f>
        <v>RR</v>
      </c>
      <c r="C36" s="8">
        <f t="shared" si="1"/>
        <v>32</v>
      </c>
      <c r="D36" s="54" t="str">
        <f>IF(A36="","",VLOOKUP(A36,Entrants!$B$4:$C$104,2))</f>
        <v>Shillinglaw, Richard</v>
      </c>
      <c r="E36" s="57">
        <v>0.017962962962962962</v>
      </c>
      <c r="F36" s="57">
        <f>IF(A36="","",VLOOKUP(A36,Entrants!$B$4:$O$104,14))</f>
        <v>0.004513888888888889</v>
      </c>
      <c r="G36" s="57">
        <f t="shared" si="0"/>
        <v>0.013449074074074072</v>
      </c>
      <c r="H36" s="57"/>
      <c r="I36" s="8">
        <v>32</v>
      </c>
      <c r="J36" s="10" t="s">
        <v>45</v>
      </c>
      <c r="K36" s="9">
        <v>0.017962962962962962</v>
      </c>
      <c r="L36" s="9">
        <v>0.005208333333333333</v>
      </c>
      <c r="M36" s="9">
        <v>0.01275462962962963</v>
      </c>
      <c r="N36" s="9"/>
      <c r="O36" s="9"/>
    </row>
    <row r="37" spans="1:15" ht="15">
      <c r="A37" s="55">
        <v>5</v>
      </c>
      <c r="B37" s="55" t="str">
        <f>IF(A37="","",VLOOKUP(A37,Entrants!$B$4:$D$104,3))</f>
        <v>AB</v>
      </c>
      <c r="C37" s="8">
        <f t="shared" si="1"/>
        <v>33</v>
      </c>
      <c r="D37" s="54" t="str">
        <f>IF(A37="","",VLOOKUP(A37,Entrants!$B$4:$C$104,2))</f>
        <v>Bradley, Dave</v>
      </c>
      <c r="E37" s="57">
        <v>0.017974537037037035</v>
      </c>
      <c r="F37" s="57">
        <f>IF(A37="","",VLOOKUP(A37,Entrants!$B$4:$O$104,14))</f>
        <v>0.0062499999999999995</v>
      </c>
      <c r="G37" s="57">
        <f t="shared" si="0"/>
        <v>0.011724537037037037</v>
      </c>
      <c r="H37" s="57"/>
      <c r="I37" s="8">
        <v>33</v>
      </c>
      <c r="J37" s="10" t="s">
        <v>71</v>
      </c>
      <c r="K37" s="9">
        <v>0.017627314814814814</v>
      </c>
      <c r="L37" s="9">
        <v>0.004513888888888889</v>
      </c>
      <c r="M37" s="9">
        <v>0.013113425925925924</v>
      </c>
      <c r="N37" s="9"/>
      <c r="O37" s="9"/>
    </row>
    <row r="38" spans="1:15" ht="15">
      <c r="A38" s="55">
        <v>24</v>
      </c>
      <c r="B38" s="55" t="str">
        <f>IF(A38="","",VLOOKUP(A38,Entrants!$B$4:$D$104,3))</f>
        <v>RR</v>
      </c>
      <c r="C38" s="8">
        <f t="shared" si="1"/>
        <v>34</v>
      </c>
      <c r="D38" s="54" t="str">
        <f>IF(A38="","",VLOOKUP(A38,Entrants!$B$4:$C$104,2))</f>
        <v>Gillespie, Steve</v>
      </c>
      <c r="E38" s="57">
        <v>0.01798611111111111</v>
      </c>
      <c r="F38" s="57">
        <f>IF(A38="","",VLOOKUP(A38,Entrants!$B$4:$O$104,14))</f>
        <v>0.0067708333333333336</v>
      </c>
      <c r="G38" s="57">
        <f t="shared" si="0"/>
        <v>0.011215277777777775</v>
      </c>
      <c r="H38" s="57"/>
      <c r="I38" s="8">
        <v>34</v>
      </c>
      <c r="J38" s="10" t="s">
        <v>76</v>
      </c>
      <c r="K38" s="9">
        <v>0.017407407407407406</v>
      </c>
      <c r="L38" s="9">
        <v>0.004166666666666667</v>
      </c>
      <c r="M38" s="9">
        <v>0.01324074074074074</v>
      </c>
      <c r="N38" s="9"/>
      <c r="O38" s="9"/>
    </row>
    <row r="39" spans="1:15" ht="15">
      <c r="A39" s="55">
        <v>4</v>
      </c>
      <c r="B39" s="55" t="str">
        <f>IF(A39="","",VLOOKUP(A39,Entrants!$B$4:$D$104,3))</f>
        <v>CC</v>
      </c>
      <c r="C39" s="8">
        <f t="shared" si="1"/>
        <v>35</v>
      </c>
      <c r="D39" s="54" t="str">
        <f>IF(A39="","",VLOOKUP(A39,Entrants!$B$4:$C$104,2))</f>
        <v>Baxter, Phillippa</v>
      </c>
      <c r="E39" s="57">
        <v>0.018055555555555557</v>
      </c>
      <c r="F39" s="57">
        <f>IF(A39="","",VLOOKUP(A39,Entrants!$B$4:$O$104,14))</f>
        <v>0.0062499999999999995</v>
      </c>
      <c r="G39" s="57">
        <f t="shared" si="0"/>
        <v>0.011805555555555559</v>
      </c>
      <c r="H39" s="57"/>
      <c r="I39" s="8">
        <v>35</v>
      </c>
      <c r="J39" s="10" t="s">
        <v>252</v>
      </c>
      <c r="K39" s="9">
        <v>0.017534722222222222</v>
      </c>
      <c r="L39" s="9">
        <v>0.004166666666666667</v>
      </c>
      <c r="M39" s="9">
        <v>0.013368055555555557</v>
      </c>
      <c r="N39" s="9"/>
      <c r="O39" s="9"/>
    </row>
    <row r="40" spans="1:15" ht="15">
      <c r="A40" s="55">
        <v>68</v>
      </c>
      <c r="B40" s="55" t="str">
        <f>IF(A40="","",VLOOKUP(A40,Entrants!$B$4:$D$104,3))</f>
        <v>AB</v>
      </c>
      <c r="C40" s="8">
        <f t="shared" si="1"/>
        <v>36</v>
      </c>
      <c r="D40" s="54" t="str">
        <f>IF(A40="","",VLOOKUP(A40,Entrants!$B$4:$C$104,2))</f>
        <v>Walker, Steve</v>
      </c>
      <c r="E40" s="57">
        <v>0.018090277777777778</v>
      </c>
      <c r="F40" s="57">
        <f>IF(A40="","",VLOOKUP(A40,Entrants!$B$4:$O$104,14))</f>
        <v>0.0062499999999999995</v>
      </c>
      <c r="G40" s="57">
        <f t="shared" si="0"/>
        <v>0.01184027777777778</v>
      </c>
      <c r="H40" s="57"/>
      <c r="I40" s="8">
        <v>36</v>
      </c>
      <c r="J40" s="10" t="s">
        <v>89</v>
      </c>
      <c r="K40" s="9">
        <v>0.017962962962962962</v>
      </c>
      <c r="L40" s="9">
        <v>0.004513888888888889</v>
      </c>
      <c r="M40" s="9">
        <v>0.013449074074074072</v>
      </c>
      <c r="N40" s="9"/>
      <c r="O40" s="9"/>
    </row>
    <row r="41" spans="1:15" ht="15">
      <c r="A41" s="55">
        <v>43</v>
      </c>
      <c r="B41" s="55" t="str">
        <f>IF(A41="","",VLOOKUP(A41,Entrants!$B$4:$D$104,3))</f>
        <v>RD</v>
      </c>
      <c r="C41" s="8">
        <f t="shared" si="1"/>
        <v>37</v>
      </c>
      <c r="D41" s="54" t="str">
        <f>IF(A41="","",VLOOKUP(A41,Entrants!$B$4:$C$104,2))</f>
        <v>Mallon, John</v>
      </c>
      <c r="E41" s="57">
        <v>0.01815972222222222</v>
      </c>
      <c r="F41" s="57">
        <f>IF(A41="","",VLOOKUP(A41,Entrants!$B$4:$O$104,14))</f>
        <v>0.005555555555555556</v>
      </c>
      <c r="G41" s="57">
        <f t="shared" si="0"/>
        <v>0.012604166666666663</v>
      </c>
      <c r="H41" s="57"/>
      <c r="I41" s="8">
        <v>37</v>
      </c>
      <c r="J41" s="10" t="s">
        <v>67</v>
      </c>
      <c r="K41" s="9">
        <v>0.01765046296296296</v>
      </c>
      <c r="L41" s="9">
        <v>0.003993055555555556</v>
      </c>
      <c r="M41" s="9">
        <v>0.013657407407407406</v>
      </c>
      <c r="N41" s="9"/>
      <c r="O41" s="9"/>
    </row>
    <row r="42" spans="1:15" ht="15">
      <c r="A42" s="55">
        <v>86</v>
      </c>
      <c r="B42" s="55">
        <f>IF(A42="","",VLOOKUP(A42,Entrants!$B$4:$D$104,3))</f>
        <v>0</v>
      </c>
      <c r="C42" s="8">
        <f t="shared" si="1"/>
        <v>38</v>
      </c>
      <c r="D42" s="54" t="str">
        <f>IF(A42="","",VLOOKUP(A42,Entrants!$B$4:$C$104,2))</f>
        <v>N'Jai, Daniel</v>
      </c>
      <c r="E42" s="57">
        <v>0.01818287037037037</v>
      </c>
      <c r="F42" s="57">
        <f>IF(A42="","",VLOOKUP(A42,Entrants!$B$4:$O$104,14))</f>
        <v>0.006597222222222222</v>
      </c>
      <c r="G42" s="57">
        <f t="shared" si="0"/>
        <v>0.011585648148148147</v>
      </c>
      <c r="H42" s="57"/>
      <c r="I42" s="8">
        <v>38</v>
      </c>
      <c r="J42" s="10" t="s">
        <v>164</v>
      </c>
      <c r="K42" s="9">
        <v>0.016087962962962964</v>
      </c>
      <c r="L42" s="9">
        <v>0.0024305555555555556</v>
      </c>
      <c r="M42" s="9">
        <v>0.013657407407407408</v>
      </c>
      <c r="N42" s="9"/>
      <c r="O42" s="9"/>
    </row>
    <row r="43" spans="1:15" ht="15">
      <c r="A43" s="55">
        <v>7</v>
      </c>
      <c r="B43" s="55" t="str">
        <f>IF(A43="","",VLOOKUP(A43,Entrants!$B$4:$D$104,3))</f>
        <v>CC</v>
      </c>
      <c r="C43" s="8">
        <f t="shared" si="1"/>
        <v>39</v>
      </c>
      <c r="D43" s="54" t="str">
        <f>IF(A43="","",VLOOKUP(A43,Entrants!$B$4:$C$104,2))</f>
        <v>Bruce, Helen</v>
      </c>
      <c r="E43" s="57">
        <v>0.018252314814814815</v>
      </c>
      <c r="F43" s="57">
        <f>IF(A43="","",VLOOKUP(A43,Entrants!$B$4:$O$104,14))</f>
        <v>0.005902777777777778</v>
      </c>
      <c r="G43" s="57">
        <f t="shared" si="0"/>
        <v>0.012349537037037037</v>
      </c>
      <c r="H43" s="57"/>
      <c r="I43" s="8">
        <v>39</v>
      </c>
      <c r="J43" s="10" t="s">
        <v>83</v>
      </c>
      <c r="K43" s="9">
        <v>0.017824074074074076</v>
      </c>
      <c r="L43" s="9">
        <v>0.003645833333333333</v>
      </c>
      <c r="M43" s="9">
        <v>0.014178240740740743</v>
      </c>
      <c r="N43" s="9"/>
      <c r="O43" s="9"/>
    </row>
    <row r="44" spans="1:15" ht="15">
      <c r="A44" s="55">
        <v>88</v>
      </c>
      <c r="B44" s="55">
        <f>IF(A44="","",VLOOKUP(A44,Entrants!$B$4:$D$104,3))</f>
        <v>0</v>
      </c>
      <c r="C44" s="8">
        <f t="shared" si="1"/>
        <v>40</v>
      </c>
      <c r="D44" s="54" t="str">
        <f>IF(A44="","",VLOOKUP(A44,Entrants!$B$4:$C$104,2))</f>
        <v>Birch, Craig</v>
      </c>
      <c r="E44" s="57">
        <v>0.01826388888888889</v>
      </c>
      <c r="F44" s="57">
        <f>IF(A44="","",VLOOKUP(A44,Entrants!$B$4:$O$104,14))</f>
        <v>0.007291666666666666</v>
      </c>
      <c r="G44" s="57">
        <f t="shared" si="0"/>
        <v>0.010972222222222223</v>
      </c>
      <c r="H44" s="57"/>
      <c r="I44" s="8">
        <v>40</v>
      </c>
      <c r="J44" s="10" t="s">
        <v>214</v>
      </c>
      <c r="K44" s="9">
        <v>0.017106481481481483</v>
      </c>
      <c r="L44" s="9">
        <v>0.002777777777777778</v>
      </c>
      <c r="M44" s="9">
        <v>0.014328703703703705</v>
      </c>
      <c r="N44" s="9"/>
      <c r="O44" s="9"/>
    </row>
    <row r="45" spans="1:15" ht="15">
      <c r="A45" s="55">
        <v>20</v>
      </c>
      <c r="B45" s="55" t="str">
        <f>IF(A45="","",VLOOKUP(A45,Entrants!$B$4:$D$104,3))</f>
        <v>GT</v>
      </c>
      <c r="C45" s="8">
        <f t="shared" si="1"/>
        <v>41</v>
      </c>
      <c r="D45" s="54" t="str">
        <f>IF(A45="","",VLOOKUP(A45,Entrants!$B$4:$C$104,2))</f>
        <v>Dungworth, Joseph</v>
      </c>
      <c r="E45" s="57">
        <v>0.018414351851851852</v>
      </c>
      <c r="F45" s="57">
        <f>IF(A45="","",VLOOKUP(A45,Entrants!$B$4:$O$104,14))</f>
        <v>0.006944444444444444</v>
      </c>
      <c r="G45" s="57">
        <f t="shared" si="0"/>
        <v>0.011469907407407408</v>
      </c>
      <c r="H45" s="57"/>
      <c r="I45" s="8">
        <v>41</v>
      </c>
      <c r="J45" s="10" t="s">
        <v>77</v>
      </c>
      <c r="K45" s="9">
        <v>0.017546296296296296</v>
      </c>
      <c r="L45" s="9">
        <v>0.002777777777777778</v>
      </c>
      <c r="M45" s="9">
        <v>0.014768518518518518</v>
      </c>
      <c r="N45" s="9"/>
      <c r="O45" s="9"/>
    </row>
    <row r="46" spans="1:15" ht="15">
      <c r="A46" s="55">
        <v>72</v>
      </c>
      <c r="B46" s="55" t="str">
        <f>IF(A46="","",VLOOKUP(A46,Entrants!$B$4:$D$104,3))</f>
        <v>BW</v>
      </c>
      <c r="C46" s="8">
        <f t="shared" si="1"/>
        <v>42</v>
      </c>
      <c r="D46" s="54" t="str">
        <f>IF(A46="","",VLOOKUP(A46,Entrants!$B$4:$C$104,2))</f>
        <v>Woods, Joseph</v>
      </c>
      <c r="E46" s="57">
        <v>0.01869212962962963</v>
      </c>
      <c r="F46" s="57">
        <f>IF(A46="","",VLOOKUP(A46,Entrants!$B$4:$O$104,14))</f>
        <v>0.006944444444444444</v>
      </c>
      <c r="G46" s="57">
        <f t="shared" si="0"/>
        <v>0.011747685185185187</v>
      </c>
      <c r="H46" s="57"/>
      <c r="I46" s="8">
        <v>42</v>
      </c>
      <c r="J46" s="10" t="s">
        <v>116</v>
      </c>
      <c r="K46" s="9">
        <v>0.017361111111111112</v>
      </c>
      <c r="L46" s="9">
        <v>0.0024305555555555556</v>
      </c>
      <c r="M46" s="9">
        <v>0.014930555555555556</v>
      </c>
      <c r="N46" s="9"/>
      <c r="O46" s="9"/>
    </row>
    <row r="47" spans="1:15" ht="15">
      <c r="A47" s="55"/>
      <c r="B47" s="55">
        <f>IF(A47="","",VLOOKUP(A47,Entrants!$B$4:$D$104,3))</f>
      </c>
      <c r="C47" s="8">
        <f t="shared" si="1"/>
        <v>43</v>
      </c>
      <c r="D47" s="54">
        <f>IF(A47="","",VLOOKUP(A47,Entrants!$B$4:$C$104,2))</f>
      </c>
      <c r="E47" s="57"/>
      <c r="F47" s="57">
        <f>IF(A47="","",VLOOKUP(A47,Entrants!$B$4:$O$104,14))</f>
      </c>
      <c r="G47" s="57">
        <f t="shared" si="0"/>
      </c>
      <c r="H47" s="57"/>
      <c r="I47" s="8">
        <v>43</v>
      </c>
      <c r="J47" s="10" t="s">
        <v>15</v>
      </c>
      <c r="K47" s="9"/>
      <c r="L47" s="9" t="s">
        <v>15</v>
      </c>
      <c r="M47" s="9" t="s">
        <v>15</v>
      </c>
      <c r="N47" s="9"/>
      <c r="O47" s="9"/>
    </row>
    <row r="48" spans="1:15" ht="15">
      <c r="A48" s="55"/>
      <c r="B48" s="55">
        <f>IF(A48="","",VLOOKUP(A48,Entrants!$B$4:$D$104,3))</f>
      </c>
      <c r="C48" s="8">
        <f t="shared" si="1"/>
        <v>44</v>
      </c>
      <c r="D48" s="54">
        <f>IF(A48="","",VLOOKUP(A48,Entrants!$B$4:$C$104,2))</f>
      </c>
      <c r="E48" s="57"/>
      <c r="F48" s="57">
        <f>IF(A48="","",VLOOKUP(A48,Entrants!$B$4:$O$104,14))</f>
      </c>
      <c r="G48" s="57">
        <f t="shared" si="0"/>
      </c>
      <c r="H48" s="57"/>
      <c r="I48" s="8">
        <v>44</v>
      </c>
      <c r="J48" s="10" t="s">
        <v>15</v>
      </c>
      <c r="K48" s="9"/>
      <c r="L48" s="9" t="s">
        <v>15</v>
      </c>
      <c r="M48" s="9" t="s">
        <v>15</v>
      </c>
      <c r="N48" s="9"/>
      <c r="O48" s="9"/>
    </row>
    <row r="49" spans="1:15" ht="15">
      <c r="A49" s="55"/>
      <c r="B49" s="55">
        <f>IF(A49="","",VLOOKUP(A49,Entrants!$B$4:$D$104,3))</f>
      </c>
      <c r="C49" s="8">
        <f t="shared" si="1"/>
        <v>45</v>
      </c>
      <c r="D49" s="54">
        <f>IF(A49="","",VLOOKUP(A49,Entrants!$B$4:$C$104,2))</f>
      </c>
      <c r="E49" s="57"/>
      <c r="F49" s="57">
        <f>IF(A49="","",VLOOKUP(A49,Entrants!$B$4:$O$104,14))</f>
      </c>
      <c r="G49" s="57">
        <f t="shared" si="0"/>
      </c>
      <c r="H49" s="57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9"/>
      <c r="O49" s="9"/>
    </row>
    <row r="50" spans="1:15" ht="15">
      <c r="A50" s="55"/>
      <c r="B50" s="55">
        <f>IF(A50="","",VLOOKUP(A50,Entrants!$B$4:$D$104,3))</f>
      </c>
      <c r="C50" s="8">
        <f t="shared" si="1"/>
        <v>46</v>
      </c>
      <c r="D50" s="54">
        <f>IF(A50="","",VLOOKUP(A50,Entrants!$B$4:$C$104,2))</f>
      </c>
      <c r="E50" s="57"/>
      <c r="F50" s="57">
        <f>IF(A50="","",VLOOKUP(A50,Entrants!$B$4:$O$104,14))</f>
      </c>
      <c r="G50" s="57">
        <f t="shared" si="0"/>
      </c>
      <c r="H50" s="57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55"/>
      <c r="B51" s="55">
        <f>IF(A51="","",VLOOKUP(A51,Entrants!$B$4:$D$104,3))</f>
      </c>
      <c r="C51" s="8">
        <f t="shared" si="1"/>
        <v>47</v>
      </c>
      <c r="D51" s="54">
        <f>IF(A51="","",VLOOKUP(A51,Entrants!$B$4:$C$104,2))</f>
      </c>
      <c r="E51" s="57"/>
      <c r="F51" s="57">
        <f>IF(A51="","",VLOOKUP(A51,Entrants!$B$4:$O$104,14))</f>
      </c>
      <c r="G51" s="57">
        <f t="shared" si="0"/>
      </c>
      <c r="H51" s="57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55"/>
      <c r="B52" s="55">
        <f>IF(A52="","",VLOOKUP(A52,Entrants!$B$4:$D$104,3))</f>
      </c>
      <c r="C52" s="8">
        <f t="shared" si="1"/>
        <v>48</v>
      </c>
      <c r="D52" s="54">
        <f>IF(A52="","",VLOOKUP(A52,Entrants!$B$4:$C$104,2))</f>
      </c>
      <c r="E52" s="57"/>
      <c r="F52" s="57">
        <f>IF(A52="","",VLOOKUP(A52,Entrants!$B$4:$O$104,14))</f>
      </c>
      <c r="G52" s="57">
        <f t="shared" si="0"/>
      </c>
      <c r="H52" s="57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55"/>
      <c r="B53" s="55">
        <f>IF(A53="","",VLOOKUP(A53,Entrants!$B$4:$D$104,3))</f>
      </c>
      <c r="C53" s="8">
        <f t="shared" si="1"/>
        <v>49</v>
      </c>
      <c r="D53" s="54">
        <f>IF(A53="","",VLOOKUP(A53,Entrants!$B$4:$C$104,2))</f>
      </c>
      <c r="E53" s="57"/>
      <c r="F53" s="57">
        <f>IF(A53="","",VLOOKUP(A53,Entrants!$B$4:$O$104,14))</f>
      </c>
      <c r="G53" s="57">
        <f t="shared" si="0"/>
      </c>
      <c r="H53" s="57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55"/>
      <c r="B54" s="55">
        <f>IF(A54="","",VLOOKUP(A54,Entrants!$B$4:$D$104,3))</f>
      </c>
      <c r="C54" s="8">
        <f t="shared" si="1"/>
        <v>50</v>
      </c>
      <c r="D54" s="54">
        <f>IF(A54="","",VLOOKUP(A54,Entrants!$B$4:$C$104,2))</f>
      </c>
      <c r="E54" s="57"/>
      <c r="F54" s="57">
        <f>IF(A54="","",VLOOKUP(A54,Entrants!$B$4:$O$104,14))</f>
      </c>
      <c r="G54" s="57">
        <f t="shared" si="0"/>
      </c>
      <c r="H54" s="57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9"/>
      <c r="O54" s="9"/>
    </row>
    <row r="55" spans="1:15" ht="15">
      <c r="A55" s="55"/>
      <c r="B55" s="55">
        <f>IF(A55="","",VLOOKUP(A55,Entrants!$B$4:$D$104,3))</f>
      </c>
      <c r="C55" s="8">
        <f t="shared" si="1"/>
        <v>51</v>
      </c>
      <c r="D55" s="54">
        <f>IF(A55="","",VLOOKUP(A55,Entrants!$B$4:$C$104,2))</f>
      </c>
      <c r="E55" s="57"/>
      <c r="F55" s="57">
        <f>IF(A55="","",VLOOKUP(A55,Entrants!$B$4:$O$104,14))</f>
      </c>
      <c r="G55" s="57">
        <f t="shared" si="0"/>
      </c>
      <c r="H55" s="57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60"/>
      <c r="O55" s="60"/>
    </row>
    <row r="56" spans="1:15" ht="15">
      <c r="A56" s="55"/>
      <c r="B56" s="55">
        <f>IF(A56="","",VLOOKUP(A56,Entrants!$B$4:$D$104,3))</f>
      </c>
      <c r="C56" s="8">
        <f t="shared" si="1"/>
        <v>52</v>
      </c>
      <c r="D56" s="54">
        <f>IF(A56="","",VLOOKUP(A56,Entrants!$B$4:$C$104,2))</f>
      </c>
      <c r="E56" s="57"/>
      <c r="F56" s="57">
        <f>IF(A56="","",VLOOKUP(A56,Entrants!$B$4:$O$104,14))</f>
      </c>
      <c r="G56" s="57">
        <f t="shared" si="0"/>
      </c>
      <c r="H56" s="57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60"/>
      <c r="O56" s="60"/>
    </row>
    <row r="57" spans="1:15" ht="15">
      <c r="A57" s="55"/>
      <c r="B57" s="55">
        <f>IF(A57="","",VLOOKUP(A57,Entrants!$B$4:$D$104,3))</f>
      </c>
      <c r="C57" s="8">
        <f t="shared" si="1"/>
        <v>53</v>
      </c>
      <c r="D57" s="54">
        <f>IF(A57="","",VLOOKUP(A57,Entrants!$B$4:$C$104,2))</f>
      </c>
      <c r="E57" s="57"/>
      <c r="F57" s="57">
        <f>IF(A57="","",VLOOKUP(A57,Entrants!$B$4:$O$104,14))</f>
      </c>
      <c r="G57" s="57">
        <f t="shared" si="0"/>
      </c>
      <c r="H57" s="57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60"/>
      <c r="O57" s="60"/>
    </row>
    <row r="58" spans="1:15" ht="15">
      <c r="A58" s="55"/>
      <c r="B58" s="55">
        <f>IF(A58="","",VLOOKUP(A58,Entrants!$B$4:$D$104,3))</f>
      </c>
      <c r="C58" s="8">
        <f t="shared" si="1"/>
        <v>54</v>
      </c>
      <c r="D58" s="54">
        <f>IF(A58="","",VLOOKUP(A58,Entrants!$B$4:$C$104,2))</f>
      </c>
      <c r="E58" s="57"/>
      <c r="F58" s="57">
        <f>IF(A58="","",VLOOKUP(A58,Entrants!$B$4:$O$104,14))</f>
      </c>
      <c r="G58" s="57">
        <f t="shared" si="0"/>
      </c>
      <c r="H58" s="57"/>
      <c r="I58" s="8">
        <v>54</v>
      </c>
      <c r="J58" s="10" t="s">
        <v>15</v>
      </c>
      <c r="K58" s="9"/>
      <c r="L58" s="9" t="s">
        <v>15</v>
      </c>
      <c r="M58" s="9" t="s">
        <v>15</v>
      </c>
      <c r="N58" s="60"/>
      <c r="O58" s="60"/>
    </row>
    <row r="59" spans="1:15" ht="15">
      <c r="A59" s="55"/>
      <c r="B59" s="55">
        <f>IF(A59="","",VLOOKUP(A59,Entrants!$B$4:$D$104,3))</f>
      </c>
      <c r="C59" s="8">
        <f t="shared" si="1"/>
        <v>55</v>
      </c>
      <c r="D59" s="54">
        <f>IF(A59="","",VLOOKUP(A59,Entrants!$B$4:$C$104,2))</f>
      </c>
      <c r="E59" s="57"/>
      <c r="F59" s="57">
        <f>IF(A59="","",VLOOKUP(A59,Entrants!$B$4:$O$104,14))</f>
      </c>
      <c r="G59" s="57">
        <f t="shared" si="0"/>
      </c>
      <c r="H59" s="57"/>
      <c r="I59" s="8">
        <v>55</v>
      </c>
      <c r="J59" s="10" t="s">
        <v>15</v>
      </c>
      <c r="K59" s="9"/>
      <c r="L59" s="9" t="s">
        <v>15</v>
      </c>
      <c r="M59" s="9" t="s">
        <v>15</v>
      </c>
      <c r="N59" s="60"/>
      <c r="O59" s="60"/>
    </row>
    <row r="60" spans="1:15" ht="15">
      <c r="A60" s="55"/>
      <c r="B60" s="55">
        <f>IF(A60="","",VLOOKUP(A60,Entrants!$B$4:$D$104,3))</f>
      </c>
      <c r="C60" s="8">
        <f t="shared" si="1"/>
        <v>56</v>
      </c>
      <c r="D60" s="54">
        <f>IF(A60="","",VLOOKUP(A60,Entrants!$B$4:$C$104,2))</f>
      </c>
      <c r="E60" s="57"/>
      <c r="F60" s="57">
        <f>IF(A60="","",VLOOKUP(A60,Entrants!$B$4:$O$104,14))</f>
      </c>
      <c r="G60" s="57">
        <f t="shared" si="0"/>
      </c>
      <c r="H60" s="57"/>
      <c r="I60" s="8">
        <v>56</v>
      </c>
      <c r="J60" s="10" t="s">
        <v>15</v>
      </c>
      <c r="K60" s="9"/>
      <c r="L60" s="9" t="s">
        <v>15</v>
      </c>
      <c r="M60" s="9" t="s">
        <v>15</v>
      </c>
      <c r="N60" s="60"/>
      <c r="O60" s="60"/>
    </row>
    <row r="61" spans="1:15" ht="15">
      <c r="A61" s="55"/>
      <c r="B61" s="55">
        <f>IF(A61="","",VLOOKUP(A61,Entrants!$B$4:$D$104,3))</f>
      </c>
      <c r="C61" s="8">
        <f t="shared" si="1"/>
        <v>57</v>
      </c>
      <c r="D61" s="54">
        <f>IF(A61="","",VLOOKUP(A61,Entrants!$B$4:$C$104,2))</f>
      </c>
      <c r="E61" s="57"/>
      <c r="F61" s="57">
        <f>IF(A61="","",VLOOKUP(A61,Entrants!$B$4:$O$104,14))</f>
      </c>
      <c r="G61" s="57">
        <f t="shared" si="0"/>
      </c>
      <c r="H61" s="57"/>
      <c r="I61" s="8">
        <v>57</v>
      </c>
      <c r="J61" s="10" t="s">
        <v>15</v>
      </c>
      <c r="K61" s="9"/>
      <c r="L61" s="9" t="s">
        <v>15</v>
      </c>
      <c r="M61" s="9" t="s">
        <v>15</v>
      </c>
      <c r="N61" s="60"/>
      <c r="O61" s="60"/>
    </row>
    <row r="62" spans="1:15" ht="15">
      <c r="A62" s="55"/>
      <c r="B62" s="55">
        <f>IF(A62="","",VLOOKUP(A62,Entrants!$B$4:$D$104,3))</f>
      </c>
      <c r="C62" s="55"/>
      <c r="D62" s="54">
        <f>IF(A62="","",VLOOKUP(A62,Entrants!$B$4:$C$104,2))</f>
      </c>
      <c r="E62" s="57"/>
      <c r="F62" s="57">
        <f>IF(A62="","",VLOOKUP(A62,Entrants!$B$4:$N$104,13))</f>
      </c>
      <c r="G62" s="57">
        <f t="shared" si="0"/>
      </c>
      <c r="H62" s="57"/>
      <c r="I62" s="8">
        <v>58</v>
      </c>
      <c r="J62" s="10" t="s">
        <v>15</v>
      </c>
      <c r="K62" s="9"/>
      <c r="L62" s="9" t="s">
        <v>15</v>
      </c>
      <c r="M62" s="9" t="s">
        <v>15</v>
      </c>
      <c r="N62" s="60"/>
      <c r="O62" s="60"/>
    </row>
    <row r="63" spans="1:15" ht="15">
      <c r="A63" s="55"/>
      <c r="B63" s="55">
        <f>IF(A63="","",VLOOKUP(A63,Entrants!$B$4:$D$104,3))</f>
      </c>
      <c r="C63" s="55"/>
      <c r="D63" s="54">
        <f>IF(A63="","",VLOOKUP(A63,Entrants!$B$4:$C$104,2))</f>
      </c>
      <c r="E63" s="57"/>
      <c r="F63" s="57">
        <f>IF(A63="","",VLOOKUP(A63,Entrants!$B$4:$N$104,13))</f>
      </c>
      <c r="G63" s="57">
        <f t="shared" si="0"/>
      </c>
      <c r="H63" s="57"/>
      <c r="I63" s="8">
        <v>59</v>
      </c>
      <c r="J63" s="10" t="s">
        <v>15</v>
      </c>
      <c r="K63" s="9"/>
      <c r="L63" s="9" t="s">
        <v>15</v>
      </c>
      <c r="M63" s="9" t="s">
        <v>15</v>
      </c>
      <c r="N63" s="60"/>
      <c r="O63" s="60"/>
    </row>
    <row r="64" spans="1:15" ht="15">
      <c r="A64" s="55"/>
      <c r="B64" s="55">
        <f>IF(A64="","",VLOOKUP(A64,Entrants!$B$4:$D$104,3))</f>
      </c>
      <c r="C64" s="55"/>
      <c r="D64" s="54">
        <f>IF(A64="","",VLOOKUP(A64,Entrants!$B$4:$C$104,2))</f>
      </c>
      <c r="E64" s="57"/>
      <c r="F64" s="57">
        <f>IF(A64="","",VLOOKUP(A64,Entrants!$B$4:$N$104,13))</f>
      </c>
      <c r="G64" s="57">
        <f t="shared" si="0"/>
      </c>
      <c r="H64" s="57"/>
      <c r="I64" s="8">
        <v>60</v>
      </c>
      <c r="J64" s="10" t="s">
        <v>15</v>
      </c>
      <c r="K64" s="9"/>
      <c r="L64" s="9" t="s">
        <v>15</v>
      </c>
      <c r="M64" s="9" t="s">
        <v>15</v>
      </c>
      <c r="N64" s="60"/>
      <c r="O64" s="60"/>
    </row>
    <row r="65" spans="1:15" ht="15">
      <c r="A65" s="55"/>
      <c r="B65" s="55">
        <f>IF(A65="","",VLOOKUP(A65,Entrants!$B$4:$D$104,3))</f>
      </c>
      <c r="C65" s="55"/>
      <c r="D65" s="54">
        <f>IF(A65="","",VLOOKUP(A65,Entrants!$B$4:$C$104,2))</f>
      </c>
      <c r="E65" s="57"/>
      <c r="F65" s="57">
        <f>IF(A65="","",VLOOKUP(A65,Entrants!$B$4:$N$104,13))</f>
      </c>
      <c r="G65" s="57">
        <f t="shared" si="0"/>
      </c>
      <c r="H65" s="57"/>
      <c r="I65" s="8">
        <v>61</v>
      </c>
      <c r="J65" s="10" t="s">
        <v>15</v>
      </c>
      <c r="K65" s="9"/>
      <c r="L65" s="9" t="s">
        <v>15</v>
      </c>
      <c r="M65" s="9" t="s">
        <v>15</v>
      </c>
      <c r="N65" s="60"/>
      <c r="O65" s="60"/>
    </row>
    <row r="66" spans="1:15" ht="15">
      <c r="A66" s="55"/>
      <c r="B66" s="55">
        <f>IF(A66="","",VLOOKUP(A66,Entrants!$B$4:$D$104,3))</f>
      </c>
      <c r="C66" s="55"/>
      <c r="D66" s="54">
        <f>IF(A66="","",VLOOKUP(A66,Entrants!$B$4:$C$104,2))</f>
      </c>
      <c r="E66" s="57"/>
      <c r="F66" s="57">
        <f>IF(A66="","",VLOOKUP(A66,Entrants!$B$4:$N$104,13))</f>
      </c>
      <c r="G66" s="57">
        <f t="shared" si="0"/>
      </c>
      <c r="H66" s="57"/>
      <c r="I66" s="8">
        <v>62</v>
      </c>
      <c r="J66" s="10" t="s">
        <v>15</v>
      </c>
      <c r="K66" s="9"/>
      <c r="L66" s="9" t="s">
        <v>15</v>
      </c>
      <c r="M66" s="9" t="s">
        <v>15</v>
      </c>
      <c r="N66" s="60"/>
      <c r="O66" s="60"/>
    </row>
    <row r="67" spans="1:15" ht="15">
      <c r="A67" s="55"/>
      <c r="B67" s="55">
        <f>IF(A67="","",VLOOKUP(A67,Entrants!$B$4:$D$104,3))</f>
      </c>
      <c r="C67" s="55"/>
      <c r="D67" s="54">
        <f>IF(A67="","",VLOOKUP(A67,Entrants!$B$4:$C$104,2))</f>
      </c>
      <c r="E67" s="57"/>
      <c r="F67" s="57">
        <f>IF(A67="","",VLOOKUP(A67,Entrants!$B$4:$N$104,13))</f>
      </c>
      <c r="G67" s="57">
        <f t="shared" si="0"/>
      </c>
      <c r="H67" s="57"/>
      <c r="I67" s="8">
        <v>63</v>
      </c>
      <c r="J67" s="10" t="s">
        <v>15</v>
      </c>
      <c r="K67" s="9"/>
      <c r="L67" s="9" t="s">
        <v>15</v>
      </c>
      <c r="M67" s="9" t="s">
        <v>15</v>
      </c>
      <c r="N67" s="60"/>
      <c r="O67" s="60"/>
    </row>
    <row r="68" spans="1:15" ht="15">
      <c r="A68" s="55"/>
      <c r="B68" s="55">
        <f>IF(A68="","",VLOOKUP(A68,Entrants!$B$4:$D$104,3))</f>
      </c>
      <c r="C68" s="55"/>
      <c r="D68" s="54">
        <f>IF(A68="","",VLOOKUP(A68,Entrants!$B$4:$C$104,2))</f>
      </c>
      <c r="E68" s="57"/>
      <c r="F68" s="57">
        <f>IF(A68="","",VLOOKUP(A68,Entrants!$B$4:$N$104,13))</f>
      </c>
      <c r="G68" s="57">
        <f t="shared" si="0"/>
      </c>
      <c r="H68" s="57"/>
      <c r="I68" s="8">
        <v>64</v>
      </c>
      <c r="J68" s="10" t="s">
        <v>15</v>
      </c>
      <c r="K68" s="9"/>
      <c r="L68" s="9" t="s">
        <v>15</v>
      </c>
      <c r="M68" s="9" t="s">
        <v>15</v>
      </c>
      <c r="N68" s="60"/>
      <c r="O68" s="60"/>
    </row>
    <row r="69" spans="1:15" ht="15">
      <c r="A69" s="55"/>
      <c r="B69" s="55">
        <f>IF(A69="","",VLOOKUP(A69,Entrants!$B$4:$D$104,3))</f>
      </c>
      <c r="C69" s="55"/>
      <c r="D69" s="54">
        <f>IF(A69="","",VLOOKUP(A69,Entrants!$B$4:$C$104,2))</f>
      </c>
      <c r="E69" s="57"/>
      <c r="F69" s="57">
        <f>IF(A69="","",VLOOKUP(A69,Entrants!$B$4:$N$104,13))</f>
      </c>
      <c r="G69" s="57">
        <f t="shared" si="0"/>
      </c>
      <c r="H69" s="57"/>
      <c r="I69" s="8">
        <v>65</v>
      </c>
      <c r="J69" s="10" t="s">
        <v>15</v>
      </c>
      <c r="K69" s="9"/>
      <c r="L69" s="9" t="s">
        <v>15</v>
      </c>
      <c r="M69" s="9" t="s">
        <v>15</v>
      </c>
      <c r="N69" s="60"/>
      <c r="O69" s="60"/>
    </row>
    <row r="70" spans="1:15" ht="15">
      <c r="A70" s="55"/>
      <c r="B70" s="55">
        <f>IF(A70="","",VLOOKUP(A70,Entrants!$B$4:$D$104,3))</f>
      </c>
      <c r="C70" s="55"/>
      <c r="D70" s="54">
        <f>IF(A70="","",VLOOKUP(A70,Entrants!$B$4:$C$104,2))</f>
      </c>
      <c r="E70" s="57"/>
      <c r="F70" s="57">
        <f>IF(A70="","",VLOOKUP(A70,Entrants!$B$4:$N$104,13))</f>
      </c>
      <c r="G70" s="57">
        <f aca="true" t="shared" si="2" ref="G70:G84">IF(D70="","",E70-F70)</f>
      </c>
      <c r="H70" s="57"/>
      <c r="I70" s="8">
        <v>66</v>
      </c>
      <c r="J70" s="10" t="s">
        <v>15</v>
      </c>
      <c r="K70" s="9"/>
      <c r="L70" s="9" t="s">
        <v>15</v>
      </c>
      <c r="M70" s="9" t="s">
        <v>15</v>
      </c>
      <c r="N70" s="60"/>
      <c r="O70" s="60"/>
    </row>
    <row r="71" spans="1:15" ht="15">
      <c r="A71" s="55"/>
      <c r="B71" s="55">
        <f>IF(A71="","",VLOOKUP(A71,Entrants!$B$4:$D$104,3))</f>
      </c>
      <c r="C71" s="55"/>
      <c r="D71" s="54">
        <f>IF(A71="","",VLOOKUP(A71,Entrants!$B$4:$C$104,2))</f>
      </c>
      <c r="E71" s="57"/>
      <c r="F71" s="57">
        <f>IF(A71="","",VLOOKUP(A71,Entrants!$B$4:$N$104,13))</f>
      </c>
      <c r="G71" s="57">
        <f t="shared" si="2"/>
      </c>
      <c r="H71" s="57"/>
      <c r="I71" s="8">
        <v>67</v>
      </c>
      <c r="J71" s="10" t="s">
        <v>15</v>
      </c>
      <c r="K71" s="9"/>
      <c r="L71" s="9" t="s">
        <v>15</v>
      </c>
      <c r="M71" s="9" t="s">
        <v>15</v>
      </c>
      <c r="N71" s="60"/>
      <c r="O71" s="60"/>
    </row>
    <row r="72" spans="1:15" ht="15">
      <c r="A72" s="55"/>
      <c r="B72" s="55">
        <f>IF(A72="","",VLOOKUP(A72,Entrants!$B$4:$D$104,3))</f>
      </c>
      <c r="C72" s="55"/>
      <c r="D72" s="54">
        <f>IF(A72="","",VLOOKUP(A72,Entrants!$B$4:$C$104,2))</f>
      </c>
      <c r="E72" s="57"/>
      <c r="F72" s="57">
        <f>IF(A72="","",VLOOKUP(A72,Entrants!$B$4:$N$104,13))</f>
      </c>
      <c r="G72" s="57">
        <f t="shared" si="2"/>
      </c>
      <c r="H72" s="57"/>
      <c r="I72" s="8">
        <v>68</v>
      </c>
      <c r="J72" s="10" t="s">
        <v>15</v>
      </c>
      <c r="K72" s="9"/>
      <c r="L72" s="9" t="s">
        <v>15</v>
      </c>
      <c r="M72" s="9" t="s">
        <v>15</v>
      </c>
      <c r="N72" s="60"/>
      <c r="O72" s="60"/>
    </row>
    <row r="73" spans="1:15" ht="15">
      <c r="A73" s="55"/>
      <c r="B73" s="55">
        <f>IF(A73="","",VLOOKUP(A73,Entrants!$B$4:$D$104,3))</f>
      </c>
      <c r="C73" s="55"/>
      <c r="D73" s="54">
        <f>IF(A73="","",VLOOKUP(A73,Entrants!$B$4:$C$104,2))</f>
      </c>
      <c r="E73" s="57"/>
      <c r="F73" s="57">
        <f>IF(A73="","",VLOOKUP(A73,Entrants!$B$4:$N$104,13))</f>
      </c>
      <c r="G73" s="57">
        <f t="shared" si="2"/>
      </c>
      <c r="H73" s="57"/>
      <c r="I73" s="8">
        <v>69</v>
      </c>
      <c r="J73" s="10" t="s">
        <v>15</v>
      </c>
      <c r="K73" s="9"/>
      <c r="L73" s="9" t="s">
        <v>15</v>
      </c>
      <c r="M73" s="9" t="s">
        <v>15</v>
      </c>
      <c r="N73" s="60"/>
      <c r="O73" s="60"/>
    </row>
    <row r="74" spans="1:15" ht="15">
      <c r="A74" s="55"/>
      <c r="B74" s="55">
        <f>IF(A74="","",VLOOKUP(A74,Entrants!$B$4:$D$104,3))</f>
      </c>
      <c r="C74" s="55"/>
      <c r="D74" s="54">
        <f>IF(A74="","",VLOOKUP(A74,Entrants!$B$4:$C$104,2))</f>
      </c>
      <c r="E74" s="57"/>
      <c r="F74" s="57">
        <f>IF(A74="","",VLOOKUP(A74,Entrants!$B$4:$N$104,13))</f>
      </c>
      <c r="G74" s="57">
        <f t="shared" si="2"/>
      </c>
      <c r="H74" s="57"/>
      <c r="I74" s="8">
        <v>70</v>
      </c>
      <c r="J74" s="10" t="s">
        <v>15</v>
      </c>
      <c r="K74" s="9"/>
      <c r="L74" s="9" t="s">
        <v>15</v>
      </c>
      <c r="M74" s="9" t="s">
        <v>15</v>
      </c>
      <c r="N74" s="60"/>
      <c r="O74" s="60"/>
    </row>
    <row r="75" spans="1:15" ht="15">
      <c r="A75" s="55"/>
      <c r="B75" s="55">
        <f>IF(A75="","",VLOOKUP(A75,Entrants!$B$4:$D$104,3))</f>
      </c>
      <c r="C75" s="55"/>
      <c r="D75" s="54">
        <f>IF(A75="","",VLOOKUP(A75,Entrants!$B$4:$C$104,2))</f>
      </c>
      <c r="E75" s="57"/>
      <c r="F75" s="57">
        <f>IF(A75="","",VLOOKUP(A75,Entrants!$B$4:$N$104,13))</f>
      </c>
      <c r="G75" s="57">
        <f t="shared" si="2"/>
      </c>
      <c r="H75" s="57"/>
      <c r="I75" s="8">
        <v>71</v>
      </c>
      <c r="J75" s="10" t="s">
        <v>15</v>
      </c>
      <c r="K75" s="9"/>
      <c r="L75" s="9" t="s">
        <v>15</v>
      </c>
      <c r="M75" s="9" t="s">
        <v>15</v>
      </c>
      <c r="N75" s="60"/>
      <c r="O75" s="60"/>
    </row>
    <row r="76" spans="1:15" ht="15">
      <c r="A76" s="55"/>
      <c r="B76" s="55">
        <f>IF(A76="","",VLOOKUP(A76,Entrants!$B$4:$D$104,3))</f>
      </c>
      <c r="C76" s="55"/>
      <c r="D76" s="54">
        <f>IF(A76="","",VLOOKUP(A76,Entrants!$B$4:$C$104,2))</f>
      </c>
      <c r="E76" s="57"/>
      <c r="F76" s="57">
        <f>IF(A76="","",VLOOKUP(A76,Entrants!$B$4:$N$104,13))</f>
      </c>
      <c r="G76" s="57">
        <f t="shared" si="2"/>
      </c>
      <c r="H76" s="57"/>
      <c r="I76" s="8">
        <v>72</v>
      </c>
      <c r="J76" s="10" t="s">
        <v>15</v>
      </c>
      <c r="K76" s="9"/>
      <c r="L76" s="9" t="s">
        <v>15</v>
      </c>
      <c r="M76" s="9" t="s">
        <v>15</v>
      </c>
      <c r="N76" s="60"/>
      <c r="O76" s="60"/>
    </row>
    <row r="77" spans="1:15" ht="15">
      <c r="A77" s="55"/>
      <c r="B77" s="55">
        <f>IF(A77="","",VLOOKUP(A77,Entrants!$B$4:$D$104,3))</f>
      </c>
      <c r="C77" s="55"/>
      <c r="D77" s="54">
        <f>IF(A77="","",VLOOKUP(A77,Entrants!$B$4:$C$104,2))</f>
      </c>
      <c r="E77" s="57"/>
      <c r="F77" s="57">
        <f>IF(A77="","",VLOOKUP(A77,Entrants!$B$4:$N$104,13))</f>
      </c>
      <c r="G77" s="57">
        <f t="shared" si="2"/>
      </c>
      <c r="H77" s="57"/>
      <c r="I77" s="8">
        <v>73</v>
      </c>
      <c r="J77" s="10" t="s">
        <v>15</v>
      </c>
      <c r="K77" s="9"/>
      <c r="L77" s="9" t="s">
        <v>15</v>
      </c>
      <c r="M77" s="9" t="s">
        <v>15</v>
      </c>
      <c r="N77" s="60"/>
      <c r="O77" s="60"/>
    </row>
    <row r="78" spans="1:15" ht="15">
      <c r="A78" s="55"/>
      <c r="B78" s="55">
        <f>IF(A78="","",VLOOKUP(A78,Entrants!$B$4:$D$104,3))</f>
      </c>
      <c r="C78" s="55"/>
      <c r="D78" s="54">
        <f>IF(A78="","",VLOOKUP(A78,Entrants!$B$4:$C$104,2))</f>
      </c>
      <c r="E78" s="57"/>
      <c r="F78" s="57">
        <f>IF(A78="","",VLOOKUP(A78,Entrants!$B$4:$N$104,13))</f>
      </c>
      <c r="G78" s="57">
        <f t="shared" si="2"/>
      </c>
      <c r="H78" s="57"/>
      <c r="I78" s="8">
        <v>74</v>
      </c>
      <c r="J78" s="10" t="s">
        <v>15</v>
      </c>
      <c r="K78" s="9"/>
      <c r="L78" s="9" t="s">
        <v>15</v>
      </c>
      <c r="M78" s="9" t="s">
        <v>15</v>
      </c>
      <c r="N78" s="60"/>
      <c r="O78" s="60"/>
    </row>
    <row r="79" spans="1:15" ht="15">
      <c r="A79" s="55"/>
      <c r="B79" s="55">
        <f>IF(A79="","",VLOOKUP(A79,Entrants!$B$4:$D$104,3))</f>
      </c>
      <c r="C79" s="55"/>
      <c r="D79" s="54">
        <f>IF(A79="","",VLOOKUP(A79,Entrants!$B$4:$C$104,2))</f>
      </c>
      <c r="E79" s="57"/>
      <c r="F79" s="57">
        <f>IF(A79="","",VLOOKUP(A79,Entrants!$B$4:$N$104,13))</f>
      </c>
      <c r="G79" s="57">
        <f t="shared" si="2"/>
      </c>
      <c r="H79" s="57"/>
      <c r="I79" s="8">
        <v>75</v>
      </c>
      <c r="J79" s="10" t="s">
        <v>15</v>
      </c>
      <c r="K79" s="9"/>
      <c r="L79" s="9" t="s">
        <v>15</v>
      </c>
      <c r="M79" s="9" t="s">
        <v>15</v>
      </c>
      <c r="N79" s="60"/>
      <c r="O79" s="60"/>
    </row>
    <row r="80" spans="2:13" ht="15">
      <c r="B80" s="55">
        <f>IF(A80="","",VLOOKUP(A80,Entrants!$B$4:$D$104,3))</f>
      </c>
      <c r="C80" s="55"/>
      <c r="D80" s="11">
        <f>IF(A80="","",VLOOKUP(A80,Entrants!$B$4:$C$87,2))</f>
      </c>
      <c r="E80" s="4"/>
      <c r="F80" s="57">
        <f>IF(A80="","",VLOOKUP(A80,Entrants!$B$4:$N$104,13))</f>
      </c>
      <c r="G80" s="57">
        <f t="shared" si="2"/>
      </c>
      <c r="I80" s="8">
        <v>76</v>
      </c>
      <c r="J80" s="10" t="s">
        <v>15</v>
      </c>
      <c r="K80" s="9"/>
      <c r="L80" s="9" t="s">
        <v>15</v>
      </c>
      <c r="M80" s="9" t="s">
        <v>15</v>
      </c>
    </row>
    <row r="81" spans="2:13" ht="15">
      <c r="B81" s="55">
        <f>IF(A81="","",VLOOKUP(A81,Entrants!$B$4:$D$104,3))</f>
      </c>
      <c r="C81" s="55"/>
      <c r="D81" s="11">
        <f>IF(A81="","",VLOOKUP(A81,Entrants!$B$4:$C$87,2))</f>
      </c>
      <c r="E81" s="4"/>
      <c r="F81" s="57">
        <f>IF(A81="","",VLOOKUP(A81,Entrants!$B$4:$N$104,13))</f>
      </c>
      <c r="G81" s="57">
        <f t="shared" si="2"/>
      </c>
      <c r="I81" s="8">
        <v>77</v>
      </c>
      <c r="J81" s="10" t="s">
        <v>15</v>
      </c>
      <c r="K81" s="9"/>
      <c r="L81" s="9" t="s">
        <v>15</v>
      </c>
      <c r="M81" s="9" t="s">
        <v>15</v>
      </c>
    </row>
    <row r="82" spans="2:13" ht="15">
      <c r="B82" s="55">
        <f>IF(A82="","",VLOOKUP(A82,Entrants!$B$4:$D$104,3))</f>
      </c>
      <c r="C82" s="55"/>
      <c r="D82" s="11">
        <f>IF(A82="","",VLOOKUP(A82,Entrants!$B$4:$C$87,2))</f>
      </c>
      <c r="E82" s="4"/>
      <c r="F82" s="57">
        <f>IF(A82="","",VLOOKUP(A82,Entrants!$B$4:$N$104,13))</f>
      </c>
      <c r="G82" s="57">
        <f t="shared" si="2"/>
      </c>
      <c r="I82" s="8">
        <v>78</v>
      </c>
      <c r="J82" s="10" t="s">
        <v>15</v>
      </c>
      <c r="K82" s="9"/>
      <c r="L82" s="9" t="s">
        <v>15</v>
      </c>
      <c r="M82" s="9" t="s">
        <v>15</v>
      </c>
    </row>
    <row r="83" spans="2:13" ht="15">
      <c r="B83" s="55">
        <f>IF(A83="","",VLOOKUP(A83,Entrants!$B$4:$D$104,3))</f>
      </c>
      <c r="C83" s="55"/>
      <c r="D83" s="11">
        <f>IF(A83="","",VLOOKUP(A83,Entrants!$B$4:$C$87,2))</f>
      </c>
      <c r="E83" s="4"/>
      <c r="F83" s="57">
        <f>IF(A83="","",VLOOKUP(A83,Entrants!$B$4:$N$104,13))</f>
      </c>
      <c r="G83" s="57">
        <f t="shared" si="2"/>
      </c>
      <c r="I83" s="8">
        <v>79</v>
      </c>
      <c r="J83" s="10" t="s">
        <v>15</v>
      </c>
      <c r="K83" s="9"/>
      <c r="L83" s="9" t="s">
        <v>15</v>
      </c>
      <c r="M83" s="9" t="s">
        <v>15</v>
      </c>
    </row>
    <row r="84" spans="2:13" ht="15">
      <c r="B84" s="55">
        <f>IF(A84="","",VLOOKUP(A84,Entrants!$B$4:$D$104,3))</f>
      </c>
      <c r="C84" s="55"/>
      <c r="D84" s="11">
        <f>IF(A84="","",VLOOKUP(A84,Entrants!$B$4:$C$87,2))</f>
      </c>
      <c r="E84" s="4"/>
      <c r="F84" s="57">
        <f>IF(A84="","",VLOOKUP(A84,Entrants!$B$4:$N$104,13))</f>
      </c>
      <c r="G84" s="57">
        <f t="shared" si="2"/>
      </c>
      <c r="I84" s="8">
        <v>80</v>
      </c>
      <c r="J84" s="10" t="s">
        <v>15</v>
      </c>
      <c r="K84" s="9"/>
      <c r="L84" s="9" t="s">
        <v>15</v>
      </c>
      <c r="M84" s="9" t="s">
        <v>15</v>
      </c>
    </row>
    <row r="85" spans="3:10" ht="15">
      <c r="C85" s="55"/>
      <c r="D85" s="11">
        <f>IF(A85="","",VLOOKUP(A85,Entrants!$B$4:$C$87,2))</f>
      </c>
    </row>
    <row r="86" spans="3:10" ht="15">
      <c r="C86" s="55"/>
      <c r="D86" s="11">
        <f>IF(A86="","",VLOOKUP(A86,Entrants!$B$4:$C$87,2))</f>
      </c>
    </row>
    <row r="87" spans="3:10" ht="15">
      <c r="C87" s="55"/>
      <c r="D87" s="11">
        <f>IF(A87="","",VLOOKUP(A87,Entrants!$B$4:$C$87,2))</f>
      </c>
    </row>
    <row r="88" spans="3:10" ht="15">
      <c r="C88" s="55"/>
      <c r="D88" s="11">
        <f>IF(A88="","",VLOOKUP(A88,Entrants!$B$4:$C$87,2))</f>
      </c>
    </row>
    <row r="89" spans="3:10" ht="15">
      <c r="C89" s="55"/>
      <c r="D89" s="11">
        <f>IF(A89="","",VLOOKUP(A89,Entrants!$B$4:$C$87,2))</f>
      </c>
    </row>
    <row r="90" spans="3:10" ht="15">
      <c r="C90" s="55"/>
      <c r="D90" s="11">
        <f>IF(A90="","",VLOOKUP(A90,Entrants!$B$4:$C$87,2))</f>
      </c>
    </row>
  </sheetData>
  <sheetProtection/>
  <mergeCells count="1">
    <mergeCell ref="J2:L2"/>
  </mergeCells>
  <printOptions/>
  <pageMargins left="0.7" right="0.7" top="0.75" bottom="0.75" header="0.3" footer="0.3"/>
  <pageSetup orientation="portrait" paperSize="9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B1:AD117"/>
  <sheetViews>
    <sheetView tabSelected="1" zoomScale="83" zoomScaleNormal="83" zoomScalePageLayoutView="0" workbookViewId="0" topLeftCell="A1">
      <selection activeCell="E7" sqref="E7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21.421875" style="0" customWidth="1"/>
    <col min="5" max="5" width="8.421875" style="0" customWidth="1"/>
    <col min="6" max="6" width="7.57421875" style="2" customWidth="1"/>
    <col min="7" max="7" width="5.28125" style="12" customWidth="1"/>
    <col min="8" max="8" width="6.140625" style="12" customWidth="1"/>
    <col min="9" max="9" width="5.28125" style="12" customWidth="1"/>
    <col min="10" max="10" width="6.140625" style="12" customWidth="1"/>
    <col min="11" max="11" width="5.28125" style="12" customWidth="1"/>
    <col min="12" max="12" width="6.140625" style="12" customWidth="1"/>
    <col min="13" max="13" width="5.421875" style="12" customWidth="1"/>
    <col min="14" max="14" width="6.140625" style="12" customWidth="1"/>
    <col min="15" max="15" width="5.421875" style="12" customWidth="1"/>
    <col min="16" max="16" width="6.140625" style="12" customWidth="1"/>
    <col min="17" max="17" width="5.421875" style="12" customWidth="1"/>
    <col min="18" max="18" width="6.140625" style="12" customWidth="1"/>
    <col min="19" max="19" width="5.421875" style="12" customWidth="1"/>
    <col min="20" max="20" width="6.140625" style="12" customWidth="1"/>
    <col min="21" max="21" width="8.421875" style="2" customWidth="1"/>
    <col min="24" max="24" width="46.421875" style="0" customWidth="1"/>
    <col min="25" max="25" width="40.7109375" style="0" customWidth="1"/>
    <col min="26" max="26" width="5.8515625" style="4" bestFit="1" customWidth="1"/>
    <col min="27" max="27" width="7.421875" style="118" bestFit="1" customWidth="1"/>
    <col min="28" max="28" width="7.140625" style="0" customWidth="1"/>
    <col min="29" max="29" width="10.8515625" style="0" customWidth="1"/>
    <col min="30" max="30" width="9.28125" style="0" customWidth="1"/>
    <col min="31" max="31" width="9.8515625" style="0" customWidth="1"/>
    <col min="32" max="32" width="10.140625" style="0" customWidth="1"/>
  </cols>
  <sheetData>
    <row r="1" spans="2:27" ht="12.75">
      <c r="B1"/>
      <c r="C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Z1"/>
      <c r="AA1"/>
    </row>
    <row r="2" spans="2:27" ht="12.75">
      <c r="B2"/>
      <c r="C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Z2"/>
      <c r="AA2"/>
    </row>
    <row r="3" spans="29:30" ht="12.75">
      <c r="AC3" s="4"/>
      <c r="AD3" t="s">
        <v>16</v>
      </c>
    </row>
    <row r="4" spans="29:30" ht="12.75">
      <c r="AC4" s="4"/>
      <c r="AD4" t="s">
        <v>17</v>
      </c>
    </row>
    <row r="5" spans="2:30" ht="12.75" customHeight="1">
      <c r="B5" s="28" t="s">
        <v>18</v>
      </c>
      <c r="C5" s="32" t="s">
        <v>19</v>
      </c>
      <c r="D5" s="30" t="s">
        <v>11</v>
      </c>
      <c r="E5" s="139" t="s">
        <v>181</v>
      </c>
      <c r="F5" s="32" t="s">
        <v>240</v>
      </c>
      <c r="G5" s="24" t="s">
        <v>21</v>
      </c>
      <c r="H5" s="24"/>
      <c r="I5" s="24" t="s">
        <v>22</v>
      </c>
      <c r="J5" s="24"/>
      <c r="K5" s="24" t="s">
        <v>23</v>
      </c>
      <c r="L5" s="24"/>
      <c r="M5" s="24" t="s">
        <v>24</v>
      </c>
      <c r="N5" s="24"/>
      <c r="O5" s="24" t="s">
        <v>25</v>
      </c>
      <c r="P5" s="24"/>
      <c r="Q5" s="24" t="s">
        <v>26</v>
      </c>
      <c r="R5" s="24"/>
      <c r="S5" s="24" t="s">
        <v>27</v>
      </c>
      <c r="T5" s="24"/>
      <c r="U5" s="67" t="s">
        <v>183</v>
      </c>
      <c r="V5" s="26" t="s">
        <v>182</v>
      </c>
      <c r="AD5" t="s">
        <v>28</v>
      </c>
    </row>
    <row r="6" spans="2:22" ht="12.75">
      <c r="B6" s="29"/>
      <c r="C6" s="25"/>
      <c r="D6" s="31"/>
      <c r="E6" s="140"/>
      <c r="F6" s="32" t="s">
        <v>241</v>
      </c>
      <c r="G6" s="16" t="s">
        <v>30</v>
      </c>
      <c r="H6" s="18" t="s">
        <v>29</v>
      </c>
      <c r="I6" s="16" t="s">
        <v>30</v>
      </c>
      <c r="J6" s="18" t="s">
        <v>29</v>
      </c>
      <c r="K6" s="16" t="s">
        <v>30</v>
      </c>
      <c r="L6" s="18" t="s">
        <v>29</v>
      </c>
      <c r="M6" s="16" t="s">
        <v>30</v>
      </c>
      <c r="N6" s="18" t="s">
        <v>29</v>
      </c>
      <c r="O6" s="16" t="s">
        <v>30</v>
      </c>
      <c r="P6" s="18" t="s">
        <v>29</v>
      </c>
      <c r="Q6" s="16" t="s">
        <v>30</v>
      </c>
      <c r="R6" s="18" t="s">
        <v>29</v>
      </c>
      <c r="S6" s="16" t="s">
        <v>30</v>
      </c>
      <c r="T6" s="18" t="s">
        <v>29</v>
      </c>
      <c r="U6" s="27" t="s">
        <v>29</v>
      </c>
      <c r="V6" s="27" t="s">
        <v>184</v>
      </c>
    </row>
    <row r="7" spans="2:29" ht="12.75">
      <c r="B7" s="14">
        <v>1</v>
      </c>
      <c r="C7" s="15">
        <f>G7+I7+K7+M7+O7+Q7+S7</f>
        <v>97</v>
      </c>
      <c r="D7" s="143" t="s">
        <v>116</v>
      </c>
      <c r="E7" s="141">
        <f>+C7-LARGE((G7,I7,K7,M7,O7,Q7,S7),1)-LARGE((G7,I7,K7,M7,O7,Q7,S7),2)</f>
        <v>13</v>
      </c>
      <c r="F7" s="33">
        <v>51</v>
      </c>
      <c r="G7" s="17">
        <v>48</v>
      </c>
      <c r="H7" s="19">
        <v>0.01730324074074074</v>
      </c>
      <c r="I7" s="17">
        <v>1</v>
      </c>
      <c r="J7" s="19">
        <v>0.016666666666666666</v>
      </c>
      <c r="K7" s="17">
        <v>4</v>
      </c>
      <c r="L7" s="21">
        <v>0.0165625</v>
      </c>
      <c r="M7" s="17">
        <v>2</v>
      </c>
      <c r="N7" s="19">
        <v>0.015844907407407408</v>
      </c>
      <c r="O7" s="17">
        <v>36</v>
      </c>
      <c r="P7" s="19">
        <v>0.016354166666666666</v>
      </c>
      <c r="Q7" s="17">
        <v>2</v>
      </c>
      <c r="R7" s="19">
        <v>0.015370370370370371</v>
      </c>
      <c r="S7" s="17">
        <v>4</v>
      </c>
      <c r="T7" s="19">
        <v>0.014930555555555556</v>
      </c>
      <c r="U7" s="39">
        <f>+Z7</f>
        <v>0.014930555555555556</v>
      </c>
      <c r="V7" s="20">
        <f>IF(ISNUMBER(AA7),AA7,"")</f>
        <v>0.07906250000000001</v>
      </c>
      <c r="Z7" s="4">
        <f aca="true" t="shared" si="0" ref="Z7:Z38">MIN(H7,J7,L7,N7,P7,R7,T7)</f>
        <v>0.014930555555555556</v>
      </c>
      <c r="AA7" s="118">
        <f>SMALL((H7,J7,L7,O7,P7,R7,T7),1)+SMALL((H7,J7,L7,N7,P7,R7,T7),2)+SMALL((H7,J7,L7,N7,P7,R7,T7),3)+SMALL((H7,J7,L7,N7,P7,R7,T7),4)+SMALL((H7,J7,L7,N7,P7,R7,T7),5)</f>
        <v>0.07906250000000001</v>
      </c>
      <c r="AB7" s="4">
        <f aca="true" t="shared" si="1" ref="AB7:AB38">MAX(J7,L7,N7,P7,R7,T7,H7)</f>
        <v>0.01730324074074074</v>
      </c>
      <c r="AC7" s="3">
        <f aca="true" t="shared" si="2" ref="AC7:AC38">+AB7-Z7</f>
        <v>0.0023726851851851843</v>
      </c>
    </row>
    <row r="8" spans="2:29" ht="12.75">
      <c r="B8" s="14">
        <f>1+B7</f>
        <v>2</v>
      </c>
      <c r="C8" s="15">
        <f>G8+I8+K8+M8+O8+Q8+S8</f>
        <v>102</v>
      </c>
      <c r="D8" s="143" t="s">
        <v>74</v>
      </c>
      <c r="E8" s="141">
        <f>+C8-LARGE((G8,I8,K8,M8,O8,Q8,S8),1)-LARGE((G8,I8,K8,M8,O8,Q8,S8),2)</f>
        <v>52</v>
      </c>
      <c r="F8" s="33">
        <v>39</v>
      </c>
      <c r="G8" s="17">
        <v>13</v>
      </c>
      <c r="H8" s="19">
        <v>0.012650462962962964</v>
      </c>
      <c r="I8" s="17">
        <v>27</v>
      </c>
      <c r="J8" s="19">
        <v>0.013078703703703703</v>
      </c>
      <c r="K8" s="17">
        <v>12</v>
      </c>
      <c r="L8" s="21">
        <v>0.013090277777777777</v>
      </c>
      <c r="M8" s="17">
        <v>18</v>
      </c>
      <c r="N8" s="19">
        <v>0.012881944444444446</v>
      </c>
      <c r="O8" s="17">
        <v>6</v>
      </c>
      <c r="P8" s="19">
        <v>0.012974537037037038</v>
      </c>
      <c r="Q8" s="17">
        <v>3</v>
      </c>
      <c r="R8" s="19">
        <v>0.012430555555555556</v>
      </c>
      <c r="S8" s="17">
        <v>23</v>
      </c>
      <c r="T8" s="19">
        <v>0.01247685185185185</v>
      </c>
      <c r="U8" s="39">
        <f>+Z8</f>
        <v>0.012430555555555556</v>
      </c>
      <c r="V8" s="20">
        <f>IF(ISNUMBER(AA8),AA8,"")</f>
        <v>0.06341435185185185</v>
      </c>
      <c r="Z8" s="4">
        <f t="shared" si="0"/>
        <v>0.012430555555555556</v>
      </c>
      <c r="AA8" s="118">
        <f>SMALL((H8,J8,L8,O8,P8,R8,T8),1)+SMALL((H8,J8,L8,N8,P8,R8,T8),2)+SMALL((H8,J8,L8,N8,P8,R8,T8),3)+SMALL((H8,J8,L8,N8,P8,R8,T8),4)+SMALL((H8,J8,L8,N8,P8,R8,T8),5)</f>
        <v>0.06341435185185185</v>
      </c>
      <c r="AB8" s="4">
        <f t="shared" si="1"/>
        <v>0.013090277777777777</v>
      </c>
      <c r="AC8" s="3">
        <f t="shared" si="2"/>
        <v>0.0006597222222222213</v>
      </c>
    </row>
    <row r="9" spans="2:29" ht="12.75">
      <c r="B9" s="14">
        <f aca="true" t="shared" si="3" ref="B9:B61">1+B8</f>
        <v>3</v>
      </c>
      <c r="C9" s="15">
        <f>G9+I9+K9+M9+O9+Q9+S9</f>
        <v>118</v>
      </c>
      <c r="D9" s="143" t="s">
        <v>47</v>
      </c>
      <c r="E9" s="141">
        <f>+C9-LARGE((G9,I9,K9,M9,O9,Q9,S9),1)-LARGE((G9,I9,K9,M9,O9,Q9,S9),2)</f>
        <v>53</v>
      </c>
      <c r="F9" s="33">
        <v>4</v>
      </c>
      <c r="G9" s="17">
        <v>4</v>
      </c>
      <c r="H9" s="19">
        <v>0.012418981481481482</v>
      </c>
      <c r="I9" s="17">
        <v>19</v>
      </c>
      <c r="J9" s="19">
        <v>0.012569444444444442</v>
      </c>
      <c r="K9" s="17">
        <v>9</v>
      </c>
      <c r="L9" s="21">
        <v>0.012523148148148148</v>
      </c>
      <c r="M9" s="17">
        <v>1</v>
      </c>
      <c r="N9" s="19">
        <v>0.011747685185185184</v>
      </c>
      <c r="O9" s="17">
        <v>30</v>
      </c>
      <c r="P9" s="19">
        <v>0.012002314814814816</v>
      </c>
      <c r="Q9" s="17">
        <v>20</v>
      </c>
      <c r="R9" s="19">
        <v>0.011539351851851853</v>
      </c>
      <c r="S9" s="17">
        <v>35</v>
      </c>
      <c r="T9" s="19">
        <v>0.011805555555555559</v>
      </c>
      <c r="U9" s="39">
        <f>+Z9</f>
        <v>0.011539351851851853</v>
      </c>
      <c r="V9" s="20">
        <f>IF(ISNUMBER(AA9),AA9,"")</f>
        <v>0.05951388888888889</v>
      </c>
      <c r="Z9" s="4">
        <f t="shared" si="0"/>
        <v>0.011539351851851853</v>
      </c>
      <c r="AA9" s="118">
        <f>SMALL((H9,J9,L9,O9,P9,R9,T9),1)+SMALL((H9,J9,L9,N9,P9,R9,T9),2)+SMALL((H9,J9,L9,N9,P9,R9,T9),3)+SMALL((H9,J9,L9,N9,P9,R9,T9),4)+SMALL((H9,J9,L9,N9,P9,R9,T9),5)</f>
        <v>0.05951388888888889</v>
      </c>
      <c r="AB9" s="4">
        <f t="shared" si="1"/>
        <v>0.012569444444444442</v>
      </c>
      <c r="AC9" s="3">
        <f t="shared" si="2"/>
        <v>0.0010300925925925894</v>
      </c>
    </row>
    <row r="10" spans="2:29" ht="12.75">
      <c r="B10" s="14">
        <f t="shared" si="3"/>
        <v>4</v>
      </c>
      <c r="C10" s="15">
        <f>G10+I10+K10+M10+O10+Q10+S10</f>
        <v>125</v>
      </c>
      <c r="D10" s="143" t="s">
        <v>70</v>
      </c>
      <c r="E10" s="141">
        <f>+C10-LARGE((G10,I10,K10,M10,O10,Q10,S10),1)-LARGE((G10,I10,K10,M10,O10,Q10,S10),2)</f>
        <v>63</v>
      </c>
      <c r="F10" s="33">
        <v>33</v>
      </c>
      <c r="G10" s="17">
        <v>12</v>
      </c>
      <c r="H10" s="19">
        <v>0.011898148148148147</v>
      </c>
      <c r="I10" s="17">
        <v>15</v>
      </c>
      <c r="J10" s="19">
        <v>0.0121875</v>
      </c>
      <c r="K10" s="17">
        <v>18</v>
      </c>
      <c r="L10" s="21">
        <v>0.012337962962962964</v>
      </c>
      <c r="M10" s="17">
        <v>33</v>
      </c>
      <c r="N10" s="19">
        <v>0.012245370370370368</v>
      </c>
      <c r="O10" s="17">
        <v>4</v>
      </c>
      <c r="P10" s="19">
        <v>0.012129629629629626</v>
      </c>
      <c r="Q10" s="17">
        <v>14</v>
      </c>
      <c r="R10" s="19">
        <v>0.011828703703703706</v>
      </c>
      <c r="S10" s="17">
        <v>29</v>
      </c>
      <c r="T10" s="19">
        <v>0.012025462962962963</v>
      </c>
      <c r="U10" s="39">
        <f>+Z10</f>
        <v>0.011828703703703706</v>
      </c>
      <c r="V10" s="20">
        <f>IF(ISNUMBER(AA10),AA10,"")</f>
        <v>0.06006944444444445</v>
      </c>
      <c r="Z10" s="4">
        <f t="shared" si="0"/>
        <v>0.011828703703703706</v>
      </c>
      <c r="AA10" s="118">
        <f>SMALL((H10,J10,L10,O10,P10,R10,T10),1)+SMALL((H10,J10,L10,N10,P10,R10,T10),2)+SMALL((H10,J10,L10,N10,P10,R10,T10),3)+SMALL((H10,J10,L10,N10,P10,R10,T10),4)+SMALL((H10,J10,L10,N10,P10,R10,T10),5)</f>
        <v>0.06006944444444445</v>
      </c>
      <c r="AB10" s="4">
        <f t="shared" si="1"/>
        <v>0.012337962962962964</v>
      </c>
      <c r="AC10" s="3">
        <f t="shared" si="2"/>
        <v>0.0005092592592592579</v>
      </c>
    </row>
    <row r="11" spans="2:29" ht="12.75">
      <c r="B11" s="14">
        <f t="shared" si="3"/>
        <v>5</v>
      </c>
      <c r="C11" s="15">
        <f>G11+I11+K11+M11+O11+Q11+S11</f>
        <v>146</v>
      </c>
      <c r="D11" s="143" t="s">
        <v>60</v>
      </c>
      <c r="E11" s="141">
        <f>+C11-LARGE((G11,I11,K11,M11,O11,Q11,S11),1)-LARGE((G11,I11,K11,M11,O11,Q11,S11),2)</f>
        <v>63</v>
      </c>
      <c r="F11" s="33">
        <v>20</v>
      </c>
      <c r="G11" s="17">
        <v>2</v>
      </c>
      <c r="H11" s="19">
        <v>0.011342592592592592</v>
      </c>
      <c r="I11" s="17">
        <v>13</v>
      </c>
      <c r="J11" s="19">
        <v>0.01128472222222222</v>
      </c>
      <c r="K11" s="17">
        <v>15</v>
      </c>
      <c r="L11" s="21">
        <v>0.011412037037037037</v>
      </c>
      <c r="M11" s="17">
        <v>4</v>
      </c>
      <c r="N11" s="19">
        <v>0.010740740740740738</v>
      </c>
      <c r="O11" s="17">
        <v>42</v>
      </c>
      <c r="P11" s="19">
        <v>0.011643518518518518</v>
      </c>
      <c r="Q11" s="17">
        <v>29</v>
      </c>
      <c r="R11" s="19">
        <v>0.01078703703703704</v>
      </c>
      <c r="S11" s="17">
        <v>41</v>
      </c>
      <c r="T11" s="19">
        <v>0.011469907407407408</v>
      </c>
      <c r="U11" s="39">
        <f>+Z11</f>
        <v>0.010740740740740738</v>
      </c>
      <c r="V11" s="20">
        <f>IF(ISNUMBER(AA11),AA11,"")</f>
        <v>0.05561342592592593</v>
      </c>
      <c r="Z11" s="4">
        <f t="shared" si="0"/>
        <v>0.010740740740740738</v>
      </c>
      <c r="AA11" s="118">
        <f>SMALL((H11,J11,L11,O11,P11,R11,T11),1)+SMALL((H11,J11,L11,N11,P11,R11,T11),2)+SMALL((H11,J11,L11,N11,P11,R11,T11),3)+SMALL((H11,J11,L11,N11,P11,R11,T11),4)+SMALL((H11,J11,L11,N11,P11,R11,T11),5)</f>
        <v>0.05561342592592593</v>
      </c>
      <c r="AB11" s="4">
        <f t="shared" si="1"/>
        <v>0.011643518518518518</v>
      </c>
      <c r="AC11" s="3">
        <f t="shared" si="2"/>
        <v>0.0009027777777777801</v>
      </c>
    </row>
    <row r="12" spans="2:29" ht="12.75">
      <c r="B12" s="14">
        <f t="shared" si="3"/>
        <v>6</v>
      </c>
      <c r="C12" s="15">
        <f>G12+I12+K12+M12+O12+Q12+S12</f>
        <v>190</v>
      </c>
      <c r="D12" s="143" t="s">
        <v>103</v>
      </c>
      <c r="E12" s="141">
        <f>+C12-LARGE((G12,I12,K12,M12,O12,Q12,S12),1)-LARGE((G12,I12,K12,M12,O12,Q12,S12),2)</f>
        <v>64</v>
      </c>
      <c r="F12" s="33">
        <v>73</v>
      </c>
      <c r="G12" s="17">
        <v>5</v>
      </c>
      <c r="H12" s="19">
        <v>0.012442129629629633</v>
      </c>
      <c r="I12" s="17">
        <v>12</v>
      </c>
      <c r="J12" s="19">
        <v>0.012488425925925927</v>
      </c>
      <c r="K12" s="17">
        <v>14</v>
      </c>
      <c r="L12" s="21">
        <v>0.01261574074074074</v>
      </c>
      <c r="M12" s="17">
        <v>26</v>
      </c>
      <c r="N12" s="19">
        <v>0.012430555555555552</v>
      </c>
      <c r="O12" s="17">
        <v>9</v>
      </c>
      <c r="P12" s="19">
        <v>0.012534722222222221</v>
      </c>
      <c r="Q12" s="17">
        <v>24</v>
      </c>
      <c r="R12" s="19">
        <v>0.012326388888888887</v>
      </c>
      <c r="S12" s="17">
        <v>100</v>
      </c>
      <c r="T12" s="19"/>
      <c r="U12" s="39">
        <f>+Z12</f>
        <v>0.012326388888888887</v>
      </c>
      <c r="V12" s="20">
        <f>IF(ISNUMBER(AA12),AA12,"")</f>
        <v>0.06222222222222222</v>
      </c>
      <c r="Z12" s="4">
        <f t="shared" si="0"/>
        <v>0.012326388888888887</v>
      </c>
      <c r="AA12" s="118">
        <f>SMALL((H12,J12,L12,O12,P12,R12,T12),1)+SMALL((H12,J12,L12,N12,P12,R12,T12),2)+SMALL((H12,J12,L12,N12,P12,R12,T12),3)+SMALL((H12,J12,L12,N12,P12,R12,T12),4)+SMALL((H12,J12,L12,N12,P12,R12,T12),5)</f>
        <v>0.06222222222222222</v>
      </c>
      <c r="AB12" s="4">
        <f t="shared" si="1"/>
        <v>0.01261574074074074</v>
      </c>
      <c r="AC12" s="3">
        <f t="shared" si="2"/>
        <v>0.00028935185185185314</v>
      </c>
    </row>
    <row r="13" spans="2:29" ht="12.75">
      <c r="B13" s="14">
        <f t="shared" si="3"/>
        <v>7</v>
      </c>
      <c r="C13" s="15">
        <f>G13+I13+K13+M13+O13+Q13+S13</f>
        <v>105</v>
      </c>
      <c r="D13" s="143" t="s">
        <v>53</v>
      </c>
      <c r="E13" s="141">
        <f>+C13-LARGE((G13,I13,K13,M13,O13,Q13,S13),1)-LARGE((G13,I13,K13,M13,O13,Q13,S13),2)</f>
        <v>66</v>
      </c>
      <c r="F13" s="33">
        <v>10</v>
      </c>
      <c r="G13" s="17">
        <v>16</v>
      </c>
      <c r="H13" s="19">
        <v>0.011493055555555555</v>
      </c>
      <c r="I13" s="17">
        <v>10</v>
      </c>
      <c r="J13" s="21">
        <v>0.01158564814814815</v>
      </c>
      <c r="K13" s="17">
        <v>20</v>
      </c>
      <c r="L13" s="21">
        <v>0.011863425925925927</v>
      </c>
      <c r="M13" s="17">
        <v>19</v>
      </c>
      <c r="N13" s="19">
        <v>0.011504629629629632</v>
      </c>
      <c r="O13" s="17">
        <v>16</v>
      </c>
      <c r="P13" s="19">
        <v>0.011747685185185187</v>
      </c>
      <c r="Q13" s="17">
        <v>11</v>
      </c>
      <c r="R13" s="19">
        <v>0.011261574074074073</v>
      </c>
      <c r="S13" s="17">
        <v>13</v>
      </c>
      <c r="T13" s="19">
        <v>0.01113425925925926</v>
      </c>
      <c r="U13" s="39">
        <f>+Z13</f>
        <v>0.01113425925925926</v>
      </c>
      <c r="V13" s="20">
        <f>IF(ISNUMBER(AA13),AA13,"")</f>
        <v>0.056979166666666664</v>
      </c>
      <c r="Z13" s="4">
        <f t="shared" si="0"/>
        <v>0.01113425925925926</v>
      </c>
      <c r="AA13" s="118">
        <f>SMALL((H13,J13,L13,O13,P13,R13,T13),1)+SMALL((H13,J13,L13,N13,P13,R13,T13),2)+SMALL((H13,J13,L13,N13,P13,R13,T13),3)+SMALL((H13,J13,L13,N13,P13,R13,T13),4)+SMALL((H13,J13,L13,N13,P13,R13,T13),5)</f>
        <v>0.056979166666666664</v>
      </c>
      <c r="AB13" s="4">
        <f t="shared" si="1"/>
        <v>0.011863425925925927</v>
      </c>
      <c r="AC13" s="3">
        <f t="shared" si="2"/>
        <v>0.0007291666666666662</v>
      </c>
    </row>
    <row r="14" spans="2:29" ht="12.75">
      <c r="B14" s="14">
        <f t="shared" si="3"/>
        <v>8</v>
      </c>
      <c r="C14" s="15">
        <f>G14+I14+K14+M14+O14+Q14+S14</f>
        <v>133</v>
      </c>
      <c r="D14" s="143" t="s">
        <v>45</v>
      </c>
      <c r="E14" s="141">
        <f>+C14-LARGE((G14,I14,K14,M14,O14,Q14,S14),1)-LARGE((G14,I14,K14,M14,O14,Q14,S14),2)</f>
        <v>68</v>
      </c>
      <c r="F14" s="33">
        <v>2</v>
      </c>
      <c r="G14" s="17">
        <v>9</v>
      </c>
      <c r="H14" s="19">
        <v>0.013391203703703704</v>
      </c>
      <c r="I14" s="17">
        <v>6</v>
      </c>
      <c r="J14" s="21">
        <v>0.013425925925925926</v>
      </c>
      <c r="K14" s="17">
        <v>1</v>
      </c>
      <c r="L14" s="21">
        <v>0.012893518518518516</v>
      </c>
      <c r="M14" s="17">
        <v>24</v>
      </c>
      <c r="N14" s="19">
        <v>0.012395833333333332</v>
      </c>
      <c r="O14" s="17">
        <v>28</v>
      </c>
      <c r="P14" s="19">
        <v>0.012858796296296295</v>
      </c>
      <c r="Q14" s="17">
        <v>34</v>
      </c>
      <c r="R14" s="19">
        <v>0.012962962962962964</v>
      </c>
      <c r="S14" s="17">
        <v>31</v>
      </c>
      <c r="T14" s="19">
        <v>0.01275462962962963</v>
      </c>
      <c r="U14" s="39">
        <f>+Z14</f>
        <v>0.012395833333333332</v>
      </c>
      <c r="V14" s="20">
        <f>IF(ISNUMBER(AA14),AA14,"")</f>
        <v>0.06422453703703704</v>
      </c>
      <c r="Z14" s="4">
        <f t="shared" si="0"/>
        <v>0.012395833333333332</v>
      </c>
      <c r="AA14" s="118">
        <f>SMALL((H14,J14,L14,O14,P14,R14,T14),1)+SMALL((H14,J14,L14,N14,P14,R14,T14),2)+SMALL((H14,J14,L14,N14,P14,R14,T14),3)+SMALL((H14,J14,L14,N14,P14,R14,T14),4)+SMALL((H14,J14,L14,N14,P14,R14,T14),5)</f>
        <v>0.06422453703703704</v>
      </c>
      <c r="AB14" s="4">
        <f t="shared" si="1"/>
        <v>0.013425925925925926</v>
      </c>
      <c r="AC14" s="3">
        <f t="shared" si="2"/>
        <v>0.0010300925925925946</v>
      </c>
    </row>
    <row r="15" spans="2:29" ht="12.75">
      <c r="B15" s="14">
        <f t="shared" si="3"/>
        <v>9</v>
      </c>
      <c r="C15" s="15">
        <f>G15+I15+K15+M15+O15+Q15+S15</f>
        <v>130</v>
      </c>
      <c r="D15" s="143" t="s">
        <v>206</v>
      </c>
      <c r="E15" s="141">
        <f>+C15-LARGE((G15,I15,K15,M15,O15,Q15,S15),1)-LARGE((G15,I15,K15,M15,O15,Q15,S15),2)</f>
        <v>70</v>
      </c>
      <c r="F15" s="33">
        <v>76</v>
      </c>
      <c r="G15" s="17">
        <v>38</v>
      </c>
      <c r="H15" s="19">
        <v>0.012523148148148148</v>
      </c>
      <c r="I15" s="17">
        <v>21</v>
      </c>
      <c r="J15" s="19">
        <v>0.01259259259259259</v>
      </c>
      <c r="K15" s="17">
        <v>22</v>
      </c>
      <c r="L15" s="21">
        <v>0.012754629629629626</v>
      </c>
      <c r="M15" s="17">
        <v>13</v>
      </c>
      <c r="N15" s="19">
        <v>0.012280092592592589</v>
      </c>
      <c r="O15" s="17">
        <v>8</v>
      </c>
      <c r="P15" s="19">
        <v>0.012349537037037037</v>
      </c>
      <c r="Q15" s="17">
        <v>22</v>
      </c>
      <c r="R15" s="19">
        <v>0.012106481481481478</v>
      </c>
      <c r="S15" s="17">
        <v>6</v>
      </c>
      <c r="T15" s="19">
        <v>0.011828703703703706</v>
      </c>
      <c r="U15" s="39">
        <f>+Z15</f>
        <v>0.011828703703703706</v>
      </c>
      <c r="V15" s="20">
        <f>IF(ISNUMBER(AA15),AA15,"")</f>
        <v>0.061087962962962955</v>
      </c>
      <c r="Z15" s="4">
        <f t="shared" si="0"/>
        <v>0.011828703703703706</v>
      </c>
      <c r="AA15" s="118">
        <f>SMALL((H15,J15,L15,O15,P15,R15,T15),1)+SMALL((H15,J15,L15,N15,P15,R15,T15),2)+SMALL((H15,J15,L15,N15,P15,R15,T15),3)+SMALL((H15,J15,L15,N15,P15,R15,T15),4)+SMALL((H15,J15,L15,N15,P15,R15,T15),5)</f>
        <v>0.061087962962962955</v>
      </c>
      <c r="AB15" s="4">
        <f t="shared" si="1"/>
        <v>0.012754629629629626</v>
      </c>
      <c r="AC15" s="3">
        <f t="shared" si="2"/>
        <v>0.0009259259259259203</v>
      </c>
    </row>
    <row r="16" spans="2:29" ht="12.75">
      <c r="B16" s="14">
        <f t="shared" si="3"/>
        <v>10</v>
      </c>
      <c r="C16" s="15">
        <f>G16+I16+K16+M16+O16+Q16+S16</f>
        <v>275</v>
      </c>
      <c r="D16" s="143" t="s">
        <v>76</v>
      </c>
      <c r="E16" s="141">
        <f>+C16-LARGE((G16,I16,K16,M16,O16,Q16,S16),1)-LARGE((G16,I16,K16,M16,O16,Q16,S16),2)</f>
        <v>75</v>
      </c>
      <c r="F16" s="33">
        <v>41</v>
      </c>
      <c r="G16" s="17">
        <v>23</v>
      </c>
      <c r="H16" s="19">
        <v>0.013668981481481483</v>
      </c>
      <c r="I16" s="17">
        <v>3</v>
      </c>
      <c r="J16" s="21">
        <v>0.013692129629629627</v>
      </c>
      <c r="K16" s="17">
        <v>100</v>
      </c>
      <c r="L16" s="21"/>
      <c r="M16" s="17">
        <v>29</v>
      </c>
      <c r="N16" s="19">
        <v>0.01369212962962963</v>
      </c>
      <c r="O16" s="17">
        <v>100</v>
      </c>
      <c r="P16" s="19"/>
      <c r="Q16" s="17">
        <v>13</v>
      </c>
      <c r="R16" s="19">
        <v>0.013541666666666667</v>
      </c>
      <c r="S16" s="17">
        <v>7</v>
      </c>
      <c r="T16" s="19">
        <v>0.01324074074074074</v>
      </c>
      <c r="U16" s="39">
        <f>+Z16</f>
        <v>0.01324074074074074</v>
      </c>
      <c r="V16" s="20">
        <f>IF(ISNUMBER(AA16),AA16,"")</f>
        <v>0.06783564814814816</v>
      </c>
      <c r="Z16" s="4">
        <f t="shared" si="0"/>
        <v>0.01324074074074074</v>
      </c>
      <c r="AA16" s="118">
        <f>SMALL((H16,J16,L16,O16,P16,R16,T16),1)+SMALL((H16,J16,L16,N16,P16,R16,T16),2)+SMALL((H16,J16,L16,N16,P16,R16,T16),3)+SMALL((H16,J16,L16,N16,P16,R16,T16),4)+SMALL((H16,J16,L16,N16,P16,R16,T16),5)</f>
        <v>0.06783564814814816</v>
      </c>
      <c r="AB16" s="4">
        <f t="shared" si="1"/>
        <v>0.01369212962962963</v>
      </c>
      <c r="AC16" s="3">
        <f t="shared" si="2"/>
        <v>0.00045138888888889006</v>
      </c>
    </row>
    <row r="17" spans="2:29" ht="12.75">
      <c r="B17" s="14">
        <f t="shared" si="3"/>
        <v>11</v>
      </c>
      <c r="C17" s="15">
        <f>G17+I17+K17+M17+O17+Q17+S17</f>
        <v>223</v>
      </c>
      <c r="D17" s="143" t="s">
        <v>84</v>
      </c>
      <c r="E17" s="141">
        <f>+C17-LARGE((G17,I17,K17,M17,O17,Q17,S17),1)-LARGE((G17,I17,K17,M17,O17,Q17,S17),2)</f>
        <v>76</v>
      </c>
      <c r="F17" s="33">
        <v>56</v>
      </c>
      <c r="G17" s="17">
        <v>20</v>
      </c>
      <c r="H17" s="19">
        <v>0.012245370370370368</v>
      </c>
      <c r="I17" s="17">
        <v>5</v>
      </c>
      <c r="J17" s="19">
        <v>0.0121875</v>
      </c>
      <c r="K17" s="17">
        <v>100</v>
      </c>
      <c r="L17" s="21"/>
      <c r="M17" s="17">
        <v>47</v>
      </c>
      <c r="N17" s="19">
        <v>0.012870370370370369</v>
      </c>
      <c r="O17" s="17">
        <v>25</v>
      </c>
      <c r="P17" s="19">
        <v>0.012604166666666663</v>
      </c>
      <c r="Q17" s="17">
        <v>6</v>
      </c>
      <c r="R17" s="19">
        <v>0.01202546296296296</v>
      </c>
      <c r="S17" s="17">
        <v>20</v>
      </c>
      <c r="T17" s="19">
        <v>0.012037037037037037</v>
      </c>
      <c r="U17" s="39">
        <f>+Z17</f>
        <v>0.01202546296296296</v>
      </c>
      <c r="V17" s="20">
        <f>IF(ISNUMBER(AA17),AA17,"")</f>
        <v>0.061099537037037036</v>
      </c>
      <c r="Z17" s="4">
        <f t="shared" si="0"/>
        <v>0.01202546296296296</v>
      </c>
      <c r="AA17" s="118">
        <f>SMALL((H17,J17,L17,O17,P17,R17,T17),1)+SMALL((H17,J17,L17,N17,P17,R17,T17),2)+SMALL((H17,J17,L17,N17,P17,R17,T17),3)+SMALL((H17,J17,L17,N17,P17,R17,T17),4)+SMALL((H17,J17,L17,N17,P17,R17,T17),5)</f>
        <v>0.061099537037037036</v>
      </c>
      <c r="AB17" s="4">
        <f t="shared" si="1"/>
        <v>0.012870370370370369</v>
      </c>
      <c r="AC17" s="3">
        <f t="shared" si="2"/>
        <v>0.0008449074074074088</v>
      </c>
    </row>
    <row r="18" spans="2:29" ht="12.75">
      <c r="B18" s="14">
        <f t="shared" si="3"/>
        <v>12</v>
      </c>
      <c r="C18" s="15">
        <f>G18+I18+K18+M18+O18+Q18+S18</f>
        <v>155</v>
      </c>
      <c r="D18" s="143" t="s">
        <v>62</v>
      </c>
      <c r="E18" s="141">
        <f>+C18-LARGE((G18,I18,K18,M18,O18,Q18,S18),1)-LARGE((G18,I18,K18,M18,O18,Q18,S18),2)</f>
        <v>78</v>
      </c>
      <c r="F18" s="33">
        <v>22</v>
      </c>
      <c r="G18" s="17">
        <v>17</v>
      </c>
      <c r="H18" s="19">
        <v>0.011840277777777776</v>
      </c>
      <c r="I18" s="17">
        <v>45</v>
      </c>
      <c r="J18" s="19">
        <v>0.012731481481481479</v>
      </c>
      <c r="K18" s="17">
        <v>5</v>
      </c>
      <c r="L18" s="21">
        <v>0.011886574074074074</v>
      </c>
      <c r="M18" s="17">
        <v>21</v>
      </c>
      <c r="N18" s="19">
        <v>0.011678240740740743</v>
      </c>
      <c r="O18" s="17">
        <v>17</v>
      </c>
      <c r="P18" s="19">
        <v>0.011921296296296298</v>
      </c>
      <c r="Q18" s="17">
        <v>32</v>
      </c>
      <c r="R18" s="19">
        <v>0.011875</v>
      </c>
      <c r="S18" s="17">
        <v>18</v>
      </c>
      <c r="T18" s="19">
        <v>0.011747685185185184</v>
      </c>
      <c r="U18" s="39">
        <f>+Z18</f>
        <v>0.011678240740740743</v>
      </c>
      <c r="V18" s="20">
        <f>IF(ISNUMBER(AA18),AA18,"")</f>
        <v>0.05909722222222222</v>
      </c>
      <c r="Z18" s="4">
        <f t="shared" si="0"/>
        <v>0.011678240740740743</v>
      </c>
      <c r="AA18" s="118">
        <f>SMALL((H18,J18,L18,O18,P18,R18,T18),1)+SMALL((H18,J18,L18,N18,P18,R18,T18),2)+SMALL((H18,J18,L18,N18,P18,R18,T18),3)+SMALL((H18,J18,L18,N18,P18,R18,T18),4)+SMALL((H18,J18,L18,N18,P18,R18,T18),5)</f>
        <v>0.05909722222222222</v>
      </c>
      <c r="AB18" s="4">
        <f t="shared" si="1"/>
        <v>0.012731481481481479</v>
      </c>
      <c r="AC18" s="3">
        <f t="shared" si="2"/>
        <v>0.0010532407407407365</v>
      </c>
    </row>
    <row r="19" spans="2:29" ht="12.75">
      <c r="B19" s="14">
        <f t="shared" si="3"/>
        <v>13</v>
      </c>
      <c r="C19" s="15">
        <f>G19+I19+K19+M19+O19+Q19+S19</f>
        <v>131</v>
      </c>
      <c r="D19" s="143" t="s">
        <v>72</v>
      </c>
      <c r="E19" s="141">
        <f>+C19-LARGE((G19,I19,K19,M19,O19,Q19,S19),1)-LARGE((G19,I19,K19,M19,O19,Q19,S19),2)</f>
        <v>78</v>
      </c>
      <c r="F19" s="33">
        <v>36</v>
      </c>
      <c r="G19" s="17">
        <v>19</v>
      </c>
      <c r="H19" s="19">
        <v>0.010162037037037035</v>
      </c>
      <c r="I19" s="17">
        <v>17</v>
      </c>
      <c r="J19" s="19">
        <v>0.010127314814814815</v>
      </c>
      <c r="K19" s="17">
        <v>7</v>
      </c>
      <c r="L19" s="21">
        <v>0.010057870370370373</v>
      </c>
      <c r="M19" s="17">
        <v>22</v>
      </c>
      <c r="N19" s="19">
        <v>0.009780092592592592</v>
      </c>
      <c r="O19" s="17">
        <v>13</v>
      </c>
      <c r="P19" s="19">
        <v>0.009791666666666666</v>
      </c>
      <c r="Q19" s="17">
        <v>25</v>
      </c>
      <c r="R19" s="19">
        <v>0.009618055555555555</v>
      </c>
      <c r="S19" s="17">
        <v>28</v>
      </c>
      <c r="T19" s="19">
        <v>0.009756944444444445</v>
      </c>
      <c r="U19" s="39">
        <f>+Z19</f>
        <v>0.009618055555555555</v>
      </c>
      <c r="V19" s="20">
        <f>IF(ISNUMBER(AA19),AA19,"")</f>
        <v>0.049004629629629634</v>
      </c>
      <c r="Z19" s="4">
        <f t="shared" si="0"/>
        <v>0.009618055555555555</v>
      </c>
      <c r="AA19" s="118">
        <f>SMALL((H19,J19,L19,O19,P19,R19,T19),1)+SMALL((H19,J19,L19,N19,P19,R19,T19),2)+SMALL((H19,J19,L19,N19,P19,R19,T19),3)+SMALL((H19,J19,L19,N19,P19,R19,T19),4)+SMALL((H19,J19,L19,N19,P19,R19,T19),5)</f>
        <v>0.049004629629629634</v>
      </c>
      <c r="AB19" s="4">
        <f t="shared" si="1"/>
        <v>0.010162037037037035</v>
      </c>
      <c r="AC19" s="3">
        <f t="shared" si="2"/>
        <v>0.0005439814814814804</v>
      </c>
    </row>
    <row r="20" spans="2:29" ht="12.75">
      <c r="B20" s="14">
        <f t="shared" si="3"/>
        <v>14</v>
      </c>
      <c r="C20" s="15">
        <f>G20+I20+K20+M20+O20+Q20+S20</f>
        <v>176</v>
      </c>
      <c r="D20" s="143" t="s">
        <v>46</v>
      </c>
      <c r="E20" s="141">
        <f>+C20-LARGE((G20,I20,K20,M20,O20,Q20,S20),1)-LARGE((G20,I20,K20,M20,O20,Q20,S20),2)</f>
        <v>80</v>
      </c>
      <c r="F20" s="33">
        <v>3</v>
      </c>
      <c r="G20" s="17">
        <v>55</v>
      </c>
      <c r="H20" s="19">
        <v>0.01320601851851852</v>
      </c>
      <c r="I20" s="17">
        <v>7</v>
      </c>
      <c r="J20" s="19">
        <v>0.011886574074074074</v>
      </c>
      <c r="K20" s="17">
        <v>26</v>
      </c>
      <c r="L20" s="21">
        <v>0.012118055555555556</v>
      </c>
      <c r="M20" s="17">
        <v>41</v>
      </c>
      <c r="N20" s="19">
        <v>0.012233796296296298</v>
      </c>
      <c r="O20" s="17">
        <v>2</v>
      </c>
      <c r="P20" s="19">
        <v>0.01142361111111111</v>
      </c>
      <c r="Q20" s="17">
        <v>21</v>
      </c>
      <c r="R20" s="19">
        <v>0.011203703703703702</v>
      </c>
      <c r="S20" s="17">
        <v>24</v>
      </c>
      <c r="T20" s="19">
        <v>0.01128472222222222</v>
      </c>
      <c r="U20" s="39">
        <f>+Z20</f>
        <v>0.011203703703703702</v>
      </c>
      <c r="V20" s="20">
        <f>IF(ISNUMBER(AA20),AA20,"")</f>
        <v>0.057916666666666665</v>
      </c>
      <c r="Z20" s="4">
        <f t="shared" si="0"/>
        <v>0.011203703703703702</v>
      </c>
      <c r="AA20" s="118">
        <f>SMALL((H20,J20,L20,O20,P20,R20,T20),1)+SMALL((H20,J20,L20,N20,P20,R20,T20),2)+SMALL((H20,J20,L20,N20,P20,R20,T20),3)+SMALL((H20,J20,L20,N20,P20,R20,T20),4)+SMALL((H20,J20,L20,N20,P20,R20,T20),5)</f>
        <v>0.057916666666666665</v>
      </c>
      <c r="AB20" s="4">
        <f t="shared" si="1"/>
        <v>0.01320601851851852</v>
      </c>
      <c r="AC20" s="3">
        <f t="shared" si="2"/>
        <v>0.002002314814814818</v>
      </c>
    </row>
    <row r="21" spans="2:29" ht="12.75">
      <c r="B21" s="14">
        <f t="shared" si="3"/>
        <v>15</v>
      </c>
      <c r="C21" s="15">
        <f>G21+I21+K21+M21+O21+Q21+S21</f>
        <v>153</v>
      </c>
      <c r="D21" s="143" t="s">
        <v>104</v>
      </c>
      <c r="E21" s="141">
        <f>+C21-LARGE((G21,I21,K21,M21,O21,Q21,S21),1)-LARGE((G21,I21,K21,M21,O21,Q21,S21),2)</f>
        <v>80</v>
      </c>
      <c r="F21" s="33">
        <v>72</v>
      </c>
      <c r="G21" s="17">
        <v>3</v>
      </c>
      <c r="H21" s="19">
        <v>0.011261574074074073</v>
      </c>
      <c r="I21" s="17">
        <v>31</v>
      </c>
      <c r="J21" s="19">
        <v>0.011574074074074073</v>
      </c>
      <c r="K21" s="17">
        <v>23</v>
      </c>
      <c r="L21" s="21">
        <v>0.011550925925925923</v>
      </c>
      <c r="M21" s="17">
        <v>28</v>
      </c>
      <c r="N21" s="19">
        <v>0.011226851851851852</v>
      </c>
      <c r="O21" s="17">
        <v>22</v>
      </c>
      <c r="P21" s="19">
        <v>0.011493055555555555</v>
      </c>
      <c r="Q21" s="17">
        <v>4</v>
      </c>
      <c r="R21" s="19">
        <v>0.010879629629629628</v>
      </c>
      <c r="S21" s="17">
        <v>42</v>
      </c>
      <c r="T21" s="19">
        <v>0.011747685185185187</v>
      </c>
      <c r="U21" s="39">
        <f>+Z21</f>
        <v>0.010879629629629628</v>
      </c>
      <c r="V21" s="20">
        <f>IF(ISNUMBER(AA21),AA21,"")</f>
        <v>0.05641203703703703</v>
      </c>
      <c r="Z21" s="4">
        <f t="shared" si="0"/>
        <v>0.010879629629629628</v>
      </c>
      <c r="AA21" s="118">
        <f>SMALL((H21,J21,L21,O21,P21,R21,T21),1)+SMALL((H21,J21,L21,N21,P21,R21,T21),2)+SMALL((H21,J21,L21,N21,P21,R21,T21),3)+SMALL((H21,J21,L21,N21,P21,R21,T21),4)+SMALL((H21,J21,L21,N21,P21,R21,T21),5)</f>
        <v>0.05641203703703703</v>
      </c>
      <c r="AB21" s="4">
        <f t="shared" si="1"/>
        <v>0.011747685185185187</v>
      </c>
      <c r="AC21" s="3">
        <f t="shared" si="2"/>
        <v>0.0008680555555555594</v>
      </c>
    </row>
    <row r="22" spans="2:29" ht="12.75">
      <c r="B22" s="14">
        <f t="shared" si="3"/>
        <v>16</v>
      </c>
      <c r="C22" s="15">
        <f>G22+I22+K22+M22+O22+Q22+S22</f>
        <v>280</v>
      </c>
      <c r="D22" s="143" t="s">
        <v>79</v>
      </c>
      <c r="E22" s="141">
        <f>+C22-LARGE((G22,I22,K22,M22,O22,Q22,S22),1)-LARGE((G22,I22,K22,M22,O22,Q22,S22),2)</f>
        <v>80</v>
      </c>
      <c r="F22" s="33">
        <v>44</v>
      </c>
      <c r="G22" s="17">
        <v>10</v>
      </c>
      <c r="H22" s="19">
        <v>0.012557870370370369</v>
      </c>
      <c r="I22" s="17">
        <v>23</v>
      </c>
      <c r="J22" s="19">
        <v>0.012824074074074075</v>
      </c>
      <c r="K22" s="17">
        <v>100</v>
      </c>
      <c r="L22" s="21"/>
      <c r="M22" s="17">
        <v>9</v>
      </c>
      <c r="N22" s="19">
        <v>0.012557870370370372</v>
      </c>
      <c r="O22" s="17">
        <v>3</v>
      </c>
      <c r="P22" s="19">
        <v>0.01234953703703704</v>
      </c>
      <c r="Q22" s="17">
        <v>35</v>
      </c>
      <c r="R22" s="19">
        <v>0.012812499999999998</v>
      </c>
      <c r="S22" s="17">
        <v>100</v>
      </c>
      <c r="T22" s="19"/>
      <c r="U22" s="39">
        <f>+Z22</f>
        <v>0.01234953703703704</v>
      </c>
      <c r="V22" s="20">
        <f>IF(ISNUMBER(AA22),AA22,"")</f>
        <v>0.06310185185185185</v>
      </c>
      <c r="Z22" s="4">
        <f t="shared" si="0"/>
        <v>0.01234953703703704</v>
      </c>
      <c r="AA22" s="118">
        <f>SMALL((H22,J22,L22,O22,P22,R22,T22),1)+SMALL((H22,J22,L22,N22,P22,R22,T22),2)+SMALL((H22,J22,L22,N22,P22,R22,T22),3)+SMALL((H22,J22,L22,N22,P22,R22,T22),4)+SMALL((H22,J22,L22,N22,P22,R22,T22),5)</f>
        <v>0.06310185185185185</v>
      </c>
      <c r="AB22" s="4">
        <f t="shared" si="1"/>
        <v>0.012824074074074075</v>
      </c>
      <c r="AC22" s="3">
        <f t="shared" si="2"/>
        <v>0.00047453703703703373</v>
      </c>
    </row>
    <row r="23" spans="2:29" ht="12.75">
      <c r="B23" s="14">
        <f t="shared" si="3"/>
        <v>17</v>
      </c>
      <c r="C23" s="15">
        <f>G23+I23+K23+M23+O23+Q23+S23</f>
        <v>147</v>
      </c>
      <c r="D23" s="143" t="s">
        <v>64</v>
      </c>
      <c r="E23" s="141">
        <f>+C23-LARGE((G23,I23,K23,M23,O23,Q23,S23),1)-LARGE((G23,I23,K23,M23,O23,Q23,S23),2)</f>
        <v>83</v>
      </c>
      <c r="F23" s="33">
        <v>24</v>
      </c>
      <c r="G23" s="17">
        <v>27</v>
      </c>
      <c r="H23" s="19">
        <v>0.011273148148148147</v>
      </c>
      <c r="I23" s="17">
        <v>9</v>
      </c>
      <c r="J23" s="19">
        <v>0.011215277777777775</v>
      </c>
      <c r="K23" s="17">
        <v>8</v>
      </c>
      <c r="L23" s="21">
        <v>0.011122685185185183</v>
      </c>
      <c r="M23" s="17">
        <v>30</v>
      </c>
      <c r="N23" s="19">
        <v>0.01111111111111111</v>
      </c>
      <c r="O23" s="17">
        <v>24</v>
      </c>
      <c r="P23" s="19">
        <v>0.011354166666666665</v>
      </c>
      <c r="Q23" s="17">
        <v>15</v>
      </c>
      <c r="R23" s="19">
        <v>0.010972222222222223</v>
      </c>
      <c r="S23" s="17">
        <v>34</v>
      </c>
      <c r="T23" s="19">
        <v>0.011215277777777775</v>
      </c>
      <c r="U23" s="39">
        <f>+Z23</f>
        <v>0.010972222222222223</v>
      </c>
      <c r="V23" s="20">
        <f>IF(ISNUMBER(AA23),AA23,"")</f>
        <v>0.05563657407407407</v>
      </c>
      <c r="Z23" s="4">
        <f t="shared" si="0"/>
        <v>0.010972222222222223</v>
      </c>
      <c r="AA23" s="118">
        <f>SMALL((H23,J23,L23,O23,P23,R23,T23),1)+SMALL((H23,J23,L23,N23,P23,R23,T23),2)+SMALL((H23,J23,L23,N23,P23,R23,T23),3)+SMALL((H23,J23,L23,N23,P23,R23,T23),4)+SMALL((H23,J23,L23,N23,P23,R23,T23),5)</f>
        <v>0.05563657407407407</v>
      </c>
      <c r="AB23" s="4">
        <f t="shared" si="1"/>
        <v>0.011354166666666665</v>
      </c>
      <c r="AC23" s="3">
        <f t="shared" si="2"/>
        <v>0.0003819444444444417</v>
      </c>
    </row>
    <row r="24" spans="2:29" ht="12.75">
      <c r="B24" s="14">
        <f t="shared" si="3"/>
        <v>18</v>
      </c>
      <c r="C24" s="15">
        <f>G24+I24+K24+M24+O24+Q24+S24</f>
        <v>171</v>
      </c>
      <c r="D24" s="143" t="s">
        <v>77</v>
      </c>
      <c r="E24" s="141">
        <f>+C24-LARGE((G24,I24,K24,M24,O24,Q24,S24),1)-LARGE((G24,I24,K24,M24,O24,Q24,S24),2)</f>
        <v>84</v>
      </c>
      <c r="F24" s="33">
        <v>42</v>
      </c>
      <c r="G24" s="17">
        <v>49</v>
      </c>
      <c r="H24" s="19">
        <v>0.015266203703703704</v>
      </c>
      <c r="I24" s="17">
        <v>38</v>
      </c>
      <c r="J24" s="19">
        <v>0.015416666666666665</v>
      </c>
      <c r="K24" s="17">
        <v>33</v>
      </c>
      <c r="L24" s="21">
        <v>0.01560185185185185</v>
      </c>
      <c r="M24" s="17">
        <v>16</v>
      </c>
      <c r="N24" s="19">
        <v>0.015254629629629627</v>
      </c>
      <c r="O24" s="17">
        <v>1</v>
      </c>
      <c r="P24" s="19">
        <v>0.015000000000000001</v>
      </c>
      <c r="Q24" s="17">
        <v>23</v>
      </c>
      <c r="R24" s="19">
        <v>0.01489583333333333</v>
      </c>
      <c r="S24" s="17">
        <v>11</v>
      </c>
      <c r="T24" s="19">
        <v>0.014768518518518518</v>
      </c>
      <c r="U24" s="39">
        <f>+Z24</f>
        <v>0.014768518518518518</v>
      </c>
      <c r="V24" s="20">
        <f>IF(ISNUMBER(AA24),AA24,"")</f>
        <v>0.07518518518518517</v>
      </c>
      <c r="Z24" s="4">
        <f t="shared" si="0"/>
        <v>0.014768518518518518</v>
      </c>
      <c r="AA24" s="118">
        <f>SMALL((H24,J24,L24,O24,P24,R24,T24),1)+SMALL((H24,J24,L24,N24,P24,R24,T24),2)+SMALL((H24,J24,L24,N24,P24,R24,T24),3)+SMALL((H24,J24,L24,N24,P24,R24,T24),4)+SMALL((H24,J24,L24,N24,P24,R24,T24),5)</f>
        <v>0.07518518518518517</v>
      </c>
      <c r="AB24" s="4">
        <f t="shared" si="1"/>
        <v>0.01560185185185185</v>
      </c>
      <c r="AC24" s="3">
        <f t="shared" si="2"/>
        <v>0.0008333333333333318</v>
      </c>
    </row>
    <row r="25" spans="2:29" ht="12.75">
      <c r="B25" s="14">
        <f t="shared" si="3"/>
        <v>19</v>
      </c>
      <c r="C25" s="15">
        <f>G25+I25+K25+M25+O25+Q25+S25</f>
        <v>149</v>
      </c>
      <c r="D25" s="143" t="s">
        <v>56</v>
      </c>
      <c r="E25" s="141">
        <f>+C25-LARGE((G25,I25,K25,M25,O25,Q25,S25),1)-LARGE((G25,I25,K25,M25,O25,Q25,S25),2)</f>
        <v>86</v>
      </c>
      <c r="F25" s="33">
        <v>15</v>
      </c>
      <c r="G25" s="17">
        <v>30</v>
      </c>
      <c r="H25" s="19">
        <v>0.012326388888888887</v>
      </c>
      <c r="I25" s="17">
        <v>32</v>
      </c>
      <c r="J25" s="21">
        <v>0.012627314814814813</v>
      </c>
      <c r="K25" s="17">
        <v>31</v>
      </c>
      <c r="L25" s="21">
        <v>0.012951388888888887</v>
      </c>
      <c r="M25" s="17">
        <v>14</v>
      </c>
      <c r="N25" s="19">
        <v>0.012465277777777777</v>
      </c>
      <c r="O25" s="17">
        <v>18</v>
      </c>
      <c r="P25" s="19">
        <v>0.012847222222222225</v>
      </c>
      <c r="Q25" s="17">
        <v>10</v>
      </c>
      <c r="R25" s="19">
        <v>0.012465277777777777</v>
      </c>
      <c r="S25" s="17">
        <v>14</v>
      </c>
      <c r="T25" s="19">
        <v>0.012395833333333335</v>
      </c>
      <c r="U25" s="39">
        <f>+Z25</f>
        <v>0.012326388888888887</v>
      </c>
      <c r="V25" s="20">
        <f>IF(ISNUMBER(AA25),AA25,"")</f>
        <v>0.06228009259259259</v>
      </c>
      <c r="Z25" s="4">
        <f t="shared" si="0"/>
        <v>0.012326388888888887</v>
      </c>
      <c r="AA25" s="118">
        <f>SMALL((H25,J25,L25,O25,P25,R25,T25),1)+SMALL((H25,J25,L25,N25,P25,R25,T25),2)+SMALL((H25,J25,L25,N25,P25,R25,T25),3)+SMALL((H25,J25,L25,N25,P25,R25,T25),4)+SMALL((H25,J25,L25,N25,P25,R25,T25),5)</f>
        <v>0.06228009259259259</v>
      </c>
      <c r="AB25" s="4">
        <f t="shared" si="1"/>
        <v>0.012951388888888887</v>
      </c>
      <c r="AC25" s="3">
        <f t="shared" si="2"/>
        <v>0.0006250000000000006</v>
      </c>
    </row>
    <row r="26" spans="2:29" ht="12.75">
      <c r="B26" s="14">
        <f t="shared" si="3"/>
        <v>20</v>
      </c>
      <c r="C26" s="15">
        <f>G26+I26+K26+M26+O26+Q26+S26</f>
        <v>287</v>
      </c>
      <c r="D26" s="143" t="s">
        <v>91</v>
      </c>
      <c r="E26" s="141">
        <f>+C26-LARGE((G26,I26,K26,M26,O26,Q26,S26),1)-LARGE((G26,I26,K26,M26,O26,Q26,S26),2)</f>
        <v>87</v>
      </c>
      <c r="F26" s="33">
        <v>63</v>
      </c>
      <c r="G26" s="17">
        <v>21</v>
      </c>
      <c r="H26" s="19">
        <v>0.01053240740740741</v>
      </c>
      <c r="I26" s="17">
        <v>100</v>
      </c>
      <c r="J26" s="19"/>
      <c r="K26" s="17">
        <v>13</v>
      </c>
      <c r="L26" s="21">
        <v>0.010844907407407407</v>
      </c>
      <c r="M26" s="17">
        <v>23</v>
      </c>
      <c r="N26" s="19">
        <v>0.010659722222222223</v>
      </c>
      <c r="O26" s="17">
        <v>21</v>
      </c>
      <c r="P26" s="19">
        <v>0.01096064814814815</v>
      </c>
      <c r="Q26" s="17">
        <v>100</v>
      </c>
      <c r="R26" s="19"/>
      <c r="S26" s="17">
        <v>9</v>
      </c>
      <c r="T26" s="19">
        <v>0.010567129629629628</v>
      </c>
      <c r="U26" s="39">
        <f>+Z26</f>
        <v>0.01053240740740741</v>
      </c>
      <c r="V26" s="20">
        <f>IF(ISNUMBER(AA26),AA26,"")</f>
        <v>0.05356481481481482</v>
      </c>
      <c r="Z26" s="4">
        <f t="shared" si="0"/>
        <v>0.01053240740740741</v>
      </c>
      <c r="AA26" s="118">
        <f>SMALL((H26,J26,L26,O26,P26,R26,T26),1)+SMALL((H26,J26,L26,N26,P26,R26,T26),2)+SMALL((H26,J26,L26,N26,P26,R26,T26),3)+SMALL((H26,J26,L26,N26,P26,R26,T26),4)+SMALL((H26,J26,L26,N26,P26,R26,T26),5)</f>
        <v>0.05356481481481482</v>
      </c>
      <c r="AB26" s="4">
        <f t="shared" si="1"/>
        <v>0.01096064814814815</v>
      </c>
      <c r="AC26" s="3">
        <f t="shared" si="2"/>
        <v>0.00042824074074073945</v>
      </c>
    </row>
    <row r="27" spans="2:29" ht="12.75">
      <c r="B27" s="14">
        <f t="shared" si="3"/>
        <v>21</v>
      </c>
      <c r="C27" s="15">
        <f>G27+I27+K27+M27+O27+Q27+S27</f>
        <v>162</v>
      </c>
      <c r="D27" s="143" t="s">
        <v>93</v>
      </c>
      <c r="E27" s="141">
        <f>+C27-LARGE((G27,I27,K27,M27,O27,Q27,S27),1)-LARGE((G27,I27,K27,M27,O27,Q27,S27),2)</f>
        <v>90</v>
      </c>
      <c r="F27" s="33">
        <v>65</v>
      </c>
      <c r="G27" s="17">
        <v>29</v>
      </c>
      <c r="H27" s="19">
        <v>0.01111111111111111</v>
      </c>
      <c r="I27" s="17">
        <v>24</v>
      </c>
      <c r="J27" s="19">
        <v>0.01127314814814815</v>
      </c>
      <c r="K27" s="17">
        <v>35</v>
      </c>
      <c r="L27" s="21">
        <v>0.011643518518518518</v>
      </c>
      <c r="M27" s="17">
        <v>3</v>
      </c>
      <c r="N27" s="19">
        <v>0.01068287037037037</v>
      </c>
      <c r="O27" s="17">
        <v>37</v>
      </c>
      <c r="P27" s="19">
        <v>0.011157407407407408</v>
      </c>
      <c r="Q27" s="17">
        <v>26</v>
      </c>
      <c r="R27" s="19">
        <v>0.010844907407407407</v>
      </c>
      <c r="S27" s="17">
        <v>8</v>
      </c>
      <c r="T27" s="19">
        <v>0.010486111111111113</v>
      </c>
      <c r="U27" s="39">
        <f>+Z27</f>
        <v>0.010486111111111113</v>
      </c>
      <c r="V27" s="20">
        <f>IF(ISNUMBER(AA27),AA27,"")</f>
        <v>0.054282407407407404</v>
      </c>
      <c r="Z27" s="4">
        <f t="shared" si="0"/>
        <v>0.010486111111111113</v>
      </c>
      <c r="AA27" s="118">
        <f>SMALL((H27,J27,L27,O27,P27,R27,T27),1)+SMALL((H27,J27,L27,N27,P27,R27,T27),2)+SMALL((H27,J27,L27,N27,P27,R27,T27),3)+SMALL((H27,J27,L27,N27,P27,R27,T27),4)+SMALL((H27,J27,L27,N27,P27,R27,T27),5)</f>
        <v>0.054282407407407404</v>
      </c>
      <c r="AB27" s="4">
        <f t="shared" si="1"/>
        <v>0.011643518518518518</v>
      </c>
      <c r="AC27" s="3">
        <f t="shared" si="2"/>
        <v>0.0011574074074074056</v>
      </c>
    </row>
    <row r="28" spans="2:29" ht="12.75">
      <c r="B28" s="14">
        <f t="shared" si="3"/>
        <v>22</v>
      </c>
      <c r="C28" s="15">
        <f>G28+I28+K28+M28+O28+Q28+S28</f>
        <v>167</v>
      </c>
      <c r="D28" s="143" t="s">
        <v>101</v>
      </c>
      <c r="E28" s="141">
        <f>+C28-LARGE((G28,I28,K28,M28,O28,Q28,S28),1)-LARGE((G28,I28,K28,M28,O28,Q28,S28),2)</f>
        <v>92</v>
      </c>
      <c r="F28" s="33">
        <v>47</v>
      </c>
      <c r="G28" s="17">
        <v>18</v>
      </c>
      <c r="H28" s="19">
        <v>0.011354166666666665</v>
      </c>
      <c r="I28" s="17">
        <v>30</v>
      </c>
      <c r="J28" s="19">
        <v>0.011562499999999996</v>
      </c>
      <c r="K28" s="17">
        <v>34</v>
      </c>
      <c r="L28" s="21">
        <v>0.011793981481481482</v>
      </c>
      <c r="M28" s="17">
        <v>5</v>
      </c>
      <c r="N28" s="19">
        <v>0.011030092592592591</v>
      </c>
      <c r="O28" s="17">
        <v>41</v>
      </c>
      <c r="P28" s="19">
        <v>0.011712962962962963</v>
      </c>
      <c r="Q28" s="17">
        <v>12</v>
      </c>
      <c r="R28" s="19">
        <v>0.0109375</v>
      </c>
      <c r="S28" s="17">
        <v>27</v>
      </c>
      <c r="T28" s="19">
        <v>0.011145833333333334</v>
      </c>
      <c r="U28" s="39">
        <f>+Z28</f>
        <v>0.0109375</v>
      </c>
      <c r="V28" s="20">
        <f>IF(ISNUMBER(AA28),AA28,"")</f>
        <v>0.05603009259259258</v>
      </c>
      <c r="Z28" s="4">
        <f t="shared" si="0"/>
        <v>0.0109375</v>
      </c>
      <c r="AA28" s="118">
        <f>SMALL((H28,J28,L28,O28,P28,R28,T28),1)+SMALL((H28,J28,L28,N28,P28,R28,T28),2)+SMALL((H28,J28,L28,N28,P28,R28,T28),3)+SMALL((H28,J28,L28,N28,P28,R28,T28),4)+SMALL((H28,J28,L28,N28,P28,R28,T28),5)</f>
        <v>0.05603009259259258</v>
      </c>
      <c r="AB28" s="4">
        <f t="shared" si="1"/>
        <v>0.011793981481481482</v>
      </c>
      <c r="AC28" s="3">
        <f t="shared" si="2"/>
        <v>0.0008564814814814824</v>
      </c>
    </row>
    <row r="29" spans="2:29" ht="12.75">
      <c r="B29" s="14">
        <f t="shared" si="3"/>
        <v>23</v>
      </c>
      <c r="C29" s="15">
        <f>G29+I29+K29+M29+O29+Q29+S29</f>
        <v>295</v>
      </c>
      <c r="D29" s="143" t="s">
        <v>95</v>
      </c>
      <c r="E29" s="141">
        <f>+C29-LARGE((G29,I29,K29,M29,O29,Q29,S29),1)-LARGE((G29,I29,K29,M29,O29,Q29,S29),2)</f>
        <v>95</v>
      </c>
      <c r="F29" s="33">
        <v>68</v>
      </c>
      <c r="G29" s="17">
        <v>6</v>
      </c>
      <c r="H29" s="19">
        <v>0.01142361111111111</v>
      </c>
      <c r="I29" s="17">
        <v>100</v>
      </c>
      <c r="J29" s="19"/>
      <c r="K29" s="17">
        <v>10</v>
      </c>
      <c r="L29" s="21">
        <v>0.011666666666666669</v>
      </c>
      <c r="M29" s="17">
        <v>6</v>
      </c>
      <c r="N29" s="19">
        <v>0.011261574074074073</v>
      </c>
      <c r="O29" s="17">
        <v>100</v>
      </c>
      <c r="P29" s="19"/>
      <c r="Q29" s="17">
        <v>37</v>
      </c>
      <c r="R29" s="19">
        <v>0.01202546296296296</v>
      </c>
      <c r="S29" s="17">
        <v>36</v>
      </c>
      <c r="T29" s="19">
        <v>0.01184027777777778</v>
      </c>
      <c r="U29" s="39">
        <f>+Z29</f>
        <v>0.011261574074074073</v>
      </c>
      <c r="V29" s="20">
        <f>IF(ISNUMBER(AA29),AA29,"")</f>
        <v>0.05837962962962963</v>
      </c>
      <c r="Z29" s="4">
        <f t="shared" si="0"/>
        <v>0.011261574074074073</v>
      </c>
      <c r="AA29" s="118">
        <f>SMALL((H29,J29,L29,O29,P29,R29,T29),1)+SMALL((H29,J29,L29,N29,P29,R29,T29),2)+SMALL((H29,J29,L29,N29,P29,R29,T29),3)+SMALL((H29,J29,L29,N29,P29,R29,T29),4)+SMALL((H29,J29,L29,N29,P29,R29,T29),5)</f>
        <v>0.05837962962962963</v>
      </c>
      <c r="AB29" s="4">
        <f t="shared" si="1"/>
        <v>0.01202546296296296</v>
      </c>
      <c r="AC29" s="3">
        <f t="shared" si="2"/>
        <v>0.0007638888888888869</v>
      </c>
    </row>
    <row r="30" spans="2:29" ht="12.75">
      <c r="B30" s="14">
        <f t="shared" si="3"/>
        <v>24</v>
      </c>
      <c r="C30" s="15">
        <f>G30+I30+K30+M30+O30+Q30+S30</f>
        <v>184</v>
      </c>
      <c r="D30" s="143" t="s">
        <v>214</v>
      </c>
      <c r="E30" s="141">
        <f>+C30-LARGE((G30,I30,K30,M30,O30,Q30,S30),1)-LARGE((G30,I30,K30,M30,O30,Q30,S30),2)</f>
        <v>99</v>
      </c>
      <c r="F30" s="33">
        <v>78</v>
      </c>
      <c r="G30" s="17">
        <v>1</v>
      </c>
      <c r="H30" s="19">
        <v>0.014641203703703703</v>
      </c>
      <c r="I30" s="17">
        <v>43</v>
      </c>
      <c r="J30" s="19">
        <v>0.014837962962962964</v>
      </c>
      <c r="K30" s="17">
        <v>42</v>
      </c>
      <c r="L30" s="21">
        <v>0.015451388888888888</v>
      </c>
      <c r="M30" s="17">
        <v>27</v>
      </c>
      <c r="N30" s="19">
        <v>0.0146875</v>
      </c>
      <c r="O30" s="17">
        <v>31</v>
      </c>
      <c r="P30" s="19">
        <v>0.015150462962962963</v>
      </c>
      <c r="Q30" s="17">
        <v>38</v>
      </c>
      <c r="R30" s="19">
        <v>0.015555555555555555</v>
      </c>
      <c r="S30" s="17">
        <v>2</v>
      </c>
      <c r="T30" s="19">
        <v>0.014328703703703705</v>
      </c>
      <c r="U30" s="39">
        <f>+Z30</f>
        <v>0.014328703703703705</v>
      </c>
      <c r="V30" s="20">
        <f>IF(ISNUMBER(AA30),AA30,"")</f>
        <v>0.07364583333333333</v>
      </c>
      <c r="Z30" s="4">
        <f t="shared" si="0"/>
        <v>0.014328703703703705</v>
      </c>
      <c r="AA30" s="118">
        <f>SMALL((H30,J30,L30,O30,P30,R30,T30),1)+SMALL((H30,J30,L30,N30,P30,R30,T30),2)+SMALL((H30,J30,L30,N30,P30,R30,T30),3)+SMALL((H30,J30,L30,N30,P30,R30,T30),4)+SMALL((H30,J30,L30,N30,P30,R30,T30),5)</f>
        <v>0.07364583333333333</v>
      </c>
      <c r="AB30" s="4">
        <f t="shared" si="1"/>
        <v>0.015555555555555555</v>
      </c>
      <c r="AC30" s="3">
        <f t="shared" si="2"/>
        <v>0.0012268518518518505</v>
      </c>
    </row>
    <row r="31" spans="2:29" ht="12.75">
      <c r="B31" s="14">
        <f t="shared" si="3"/>
        <v>25</v>
      </c>
      <c r="C31" s="15">
        <f>G31+I31+K31+M31+O31+Q31+S31</f>
        <v>177</v>
      </c>
      <c r="D31" s="143" t="s">
        <v>117</v>
      </c>
      <c r="E31" s="141">
        <f>+C31-LARGE((G31,I31,K31,M31,O31,Q31,S31),1)-LARGE((G31,I31,K31,M31,O31,Q31,S31),2)</f>
        <v>100</v>
      </c>
      <c r="F31" s="33">
        <v>50</v>
      </c>
      <c r="G31" s="17">
        <v>28</v>
      </c>
      <c r="H31" s="19">
        <v>0.011273148148148147</v>
      </c>
      <c r="I31" s="17">
        <v>11</v>
      </c>
      <c r="J31" s="19">
        <v>0.01125</v>
      </c>
      <c r="K31" s="17">
        <v>28</v>
      </c>
      <c r="L31" s="21">
        <v>0.011643518518518518</v>
      </c>
      <c r="M31" s="17">
        <v>37</v>
      </c>
      <c r="N31" s="19">
        <v>0.011620370370370371</v>
      </c>
      <c r="O31" s="17">
        <v>40</v>
      </c>
      <c r="P31" s="19">
        <v>0.012141203703703703</v>
      </c>
      <c r="Q31" s="17">
        <v>8</v>
      </c>
      <c r="R31" s="19">
        <v>0.011203703703703705</v>
      </c>
      <c r="S31" s="17">
        <v>25</v>
      </c>
      <c r="T31" s="19">
        <v>0.011469907407407404</v>
      </c>
      <c r="U31" s="39">
        <f>+Z31</f>
        <v>0.011203703703703705</v>
      </c>
      <c r="V31" s="20">
        <f>IF(ISNUMBER(AA31),AA31,"")</f>
        <v>0.05681712962962963</v>
      </c>
      <c r="Z31" s="4">
        <f t="shared" si="0"/>
        <v>0.011203703703703705</v>
      </c>
      <c r="AA31" s="118">
        <f>SMALL((H31,J31,L31,O31,P31,R31,T31),1)+SMALL((H31,J31,L31,N31,P31,R31,T31),2)+SMALL((H31,J31,L31,N31,P31,R31,T31),3)+SMALL((H31,J31,L31,N31,P31,R31,T31),4)+SMALL((H31,J31,L31,N31,P31,R31,T31),5)</f>
        <v>0.05681712962962963</v>
      </c>
      <c r="AB31" s="4">
        <f t="shared" si="1"/>
        <v>0.012141203703703703</v>
      </c>
      <c r="AC31" s="3">
        <f t="shared" si="2"/>
        <v>0.0009374999999999974</v>
      </c>
    </row>
    <row r="32" spans="2:29" ht="12.75">
      <c r="B32" s="14">
        <f t="shared" si="3"/>
        <v>26</v>
      </c>
      <c r="C32" s="15">
        <f>G32+I32+K32+M32+O32+Q32+S32</f>
        <v>300</v>
      </c>
      <c r="D32" s="143" t="s">
        <v>94</v>
      </c>
      <c r="E32" s="141">
        <f>+C32-LARGE((G32,I32,K32,M32,O32,Q32,S32),1)-LARGE((G32,I32,K32,M32,O32,Q32,S32),2)</f>
        <v>100</v>
      </c>
      <c r="F32" s="33">
        <v>67</v>
      </c>
      <c r="G32" s="17">
        <v>100</v>
      </c>
      <c r="H32" s="19"/>
      <c r="I32" s="17">
        <v>48</v>
      </c>
      <c r="J32" s="19">
        <v>0.012905092592592593</v>
      </c>
      <c r="K32" s="17">
        <v>16</v>
      </c>
      <c r="L32" s="21">
        <v>0.012488425925925927</v>
      </c>
      <c r="M32" s="17">
        <v>10</v>
      </c>
      <c r="N32" s="19">
        <v>0.012060185185185184</v>
      </c>
      <c r="O32" s="17">
        <v>7</v>
      </c>
      <c r="P32" s="19">
        <v>0.012141203703703706</v>
      </c>
      <c r="Q32" s="17">
        <v>100</v>
      </c>
      <c r="R32" s="19"/>
      <c r="S32" s="17">
        <v>19</v>
      </c>
      <c r="T32" s="19">
        <v>0.01201388888888889</v>
      </c>
      <c r="U32" s="39">
        <f>+Z32</f>
        <v>0.01201388888888889</v>
      </c>
      <c r="V32" s="20">
        <f>IF(ISNUMBER(AA32),AA32,"")</f>
        <v>0.0616087962962963</v>
      </c>
      <c r="Z32" s="4">
        <f t="shared" si="0"/>
        <v>0.01201388888888889</v>
      </c>
      <c r="AA32" s="118">
        <f>SMALL((H32,J32,L32,O32,P32,R32,T32),1)+SMALL((H32,J32,L32,N32,P32,R32,T32),2)+SMALL((H32,J32,L32,N32,P32,R32,T32),3)+SMALL((H32,J32,L32,N32,P32,R32,T32),4)+SMALL((H32,J32,L32,N32,P32,R32,T32),5)</f>
        <v>0.0616087962962963</v>
      </c>
      <c r="AB32" s="4">
        <f t="shared" si="1"/>
        <v>0.012905092592592593</v>
      </c>
      <c r="AC32" s="3">
        <f t="shared" si="2"/>
        <v>0.0008912037037037031</v>
      </c>
    </row>
    <row r="33" spans="2:29" ht="12.75">
      <c r="B33" s="14">
        <f t="shared" si="3"/>
        <v>27</v>
      </c>
      <c r="C33" s="15">
        <f>G33+I33+K33+M33+O33+Q33+S33</f>
        <v>189</v>
      </c>
      <c r="D33" s="143" t="s">
        <v>80</v>
      </c>
      <c r="E33" s="141">
        <f>+C33-LARGE((G33,I33,K33,M33,O33,Q33,S33),1)-LARGE((G33,I33,K33,M33,O33,Q33,S33),2)</f>
        <v>110</v>
      </c>
      <c r="F33" s="33">
        <v>45</v>
      </c>
      <c r="G33" s="17">
        <v>37</v>
      </c>
      <c r="H33" s="19">
        <v>0.01199074074074074</v>
      </c>
      <c r="I33" s="17">
        <v>41</v>
      </c>
      <c r="J33" s="19">
        <v>0.012361111111111111</v>
      </c>
      <c r="K33" s="17">
        <v>38</v>
      </c>
      <c r="L33" s="21">
        <v>0.012604166666666666</v>
      </c>
      <c r="M33" s="17">
        <v>34</v>
      </c>
      <c r="N33" s="19">
        <v>0.012268518518518519</v>
      </c>
      <c r="O33" s="17">
        <v>5</v>
      </c>
      <c r="P33" s="19">
        <v>0.012210648148148148</v>
      </c>
      <c r="Q33" s="17">
        <v>18</v>
      </c>
      <c r="R33" s="19">
        <v>0.011863425925925927</v>
      </c>
      <c r="S33" s="17">
        <v>16</v>
      </c>
      <c r="T33" s="19">
        <v>0.011724537037037037</v>
      </c>
      <c r="U33" s="39">
        <f>+Z33</f>
        <v>0.011724537037037037</v>
      </c>
      <c r="V33" s="20">
        <f>IF(ISNUMBER(AA33),AA33,"")</f>
        <v>0.060057870370370366</v>
      </c>
      <c r="Z33" s="4">
        <f t="shared" si="0"/>
        <v>0.011724537037037037</v>
      </c>
      <c r="AA33" s="118">
        <f>SMALL((H33,J33,L33,O33,P33,R33,T33),1)+SMALL((H33,J33,L33,N33,P33,R33,T33),2)+SMALL((H33,J33,L33,N33,P33,R33,T33),3)+SMALL((H33,J33,L33,N33,P33,R33,T33),4)+SMALL((H33,J33,L33,N33,P33,R33,T33),5)</f>
        <v>0.060057870370370366</v>
      </c>
      <c r="AB33" s="4">
        <f t="shared" si="1"/>
        <v>0.012604166666666666</v>
      </c>
      <c r="AC33" s="3">
        <f t="shared" si="2"/>
        <v>0.0008796296296296295</v>
      </c>
    </row>
    <row r="34" spans="2:29" ht="12.75">
      <c r="B34" s="14">
        <f t="shared" si="3"/>
        <v>28</v>
      </c>
      <c r="C34" s="15">
        <f>G34+I34+K34+M34+O34+Q34+S34</f>
        <v>310</v>
      </c>
      <c r="D34" s="143" t="s">
        <v>90</v>
      </c>
      <c r="E34" s="141">
        <f>+C34-LARGE((G34,I34,K34,M34,O34,Q34,S34),1)-LARGE((G34,I34,K34,M34,O34,Q34,S34),2)</f>
        <v>110</v>
      </c>
      <c r="F34" s="33">
        <v>62</v>
      </c>
      <c r="G34" s="17">
        <v>26</v>
      </c>
      <c r="H34" s="19">
        <v>0.010393518518518517</v>
      </c>
      <c r="I34" s="17">
        <v>100</v>
      </c>
      <c r="J34" s="21"/>
      <c r="K34" s="17">
        <v>19</v>
      </c>
      <c r="L34" s="21">
        <v>0.010798611111111113</v>
      </c>
      <c r="M34" s="17">
        <v>7</v>
      </c>
      <c r="N34" s="19">
        <v>0.010277777777777782</v>
      </c>
      <c r="O34" s="17">
        <v>100</v>
      </c>
      <c r="P34" s="19"/>
      <c r="Q34" s="17">
        <v>28</v>
      </c>
      <c r="R34" s="19">
        <v>0.01034722222222222</v>
      </c>
      <c r="S34" s="17">
        <v>30</v>
      </c>
      <c r="T34" s="19">
        <v>0.010474537037037036</v>
      </c>
      <c r="U34" s="39">
        <f>+Z34</f>
        <v>0.010277777777777782</v>
      </c>
      <c r="V34" s="20">
        <f>IF(ISNUMBER(AA34),AA34,"")</f>
        <v>0.0523611111111111</v>
      </c>
      <c r="Z34" s="4">
        <f t="shared" si="0"/>
        <v>0.010277777777777782</v>
      </c>
      <c r="AA34" s="118">
        <f>SMALL((H34,J34,L34,O34,P34,R34,T34),1)+SMALL((H34,J34,L34,N34,P34,R34,T34),2)+SMALL((H34,J34,L34,N34,P34,R34,T34),3)+SMALL((H34,J34,L34,N34,P34,R34,T34),4)+SMALL((H34,J34,L34,N34,P34,R34,T34),5)</f>
        <v>0.0523611111111111</v>
      </c>
      <c r="AB34" s="4">
        <f t="shared" si="1"/>
        <v>0.010798611111111113</v>
      </c>
      <c r="AC34" s="3">
        <f t="shared" si="2"/>
        <v>0.0005208333333333315</v>
      </c>
    </row>
    <row r="35" spans="2:29" ht="12.75">
      <c r="B35" s="14">
        <f t="shared" si="3"/>
        <v>29</v>
      </c>
      <c r="C35" s="15">
        <f>G35+I35+K35+M35+O35+Q35+S35</f>
        <v>310</v>
      </c>
      <c r="D35" s="143" t="s">
        <v>164</v>
      </c>
      <c r="E35" s="141">
        <f>+C35-LARGE((G35,I35,K35,M35,O35,Q35,S35),1)-LARGE((G35,I35,K35,M35,O35,Q35,S35),2)</f>
        <v>110</v>
      </c>
      <c r="F35" s="33">
        <v>19</v>
      </c>
      <c r="G35" s="17">
        <v>100</v>
      </c>
      <c r="H35" s="19"/>
      <c r="I35" s="17">
        <v>2</v>
      </c>
      <c r="J35" s="19">
        <v>0.014884259259259257</v>
      </c>
      <c r="K35" s="17">
        <v>39</v>
      </c>
      <c r="L35" s="21">
        <v>0.015474537037037037</v>
      </c>
      <c r="M35" s="17">
        <v>100</v>
      </c>
      <c r="N35" s="19"/>
      <c r="O35" s="17">
        <v>32</v>
      </c>
      <c r="P35" s="19">
        <v>0.015335648148148147</v>
      </c>
      <c r="Q35" s="17">
        <v>36</v>
      </c>
      <c r="R35" s="19">
        <v>0.01565972222222222</v>
      </c>
      <c r="S35" s="17">
        <v>1</v>
      </c>
      <c r="T35" s="19">
        <v>0.013657407407407408</v>
      </c>
      <c r="U35" s="39">
        <f>+Z35</f>
        <v>0.013657407407407408</v>
      </c>
      <c r="V35" s="20">
        <f>IF(ISNUMBER(AA35),AA35,"")</f>
        <v>0.07501157407407408</v>
      </c>
      <c r="Z35" s="4">
        <f t="shared" si="0"/>
        <v>0.013657407407407408</v>
      </c>
      <c r="AA35" s="118">
        <f>SMALL((H35,J35,L35,O35,P35,R35,T35),1)+SMALL((H35,J35,L35,N35,P35,R35,T35),2)+SMALL((H35,J35,L35,N35,P35,R35,T35),3)+SMALL((H35,J35,L35,N35,P35,R35,T35),4)+SMALL((H35,J35,L35,N35,P35,R35,T35),5)</f>
        <v>0.07501157407407408</v>
      </c>
      <c r="AB35" s="4">
        <f t="shared" si="1"/>
        <v>0.01565972222222222</v>
      </c>
      <c r="AC35" s="3">
        <f t="shared" si="2"/>
        <v>0.0020023148148148127</v>
      </c>
    </row>
    <row r="36" spans="2:29" ht="12.75">
      <c r="B36" s="14">
        <f t="shared" si="3"/>
        <v>30</v>
      </c>
      <c r="C36" s="15">
        <f>G36+I36+K36+M36+O36+Q36+S36</f>
        <v>195</v>
      </c>
      <c r="D36" s="143" t="s">
        <v>48</v>
      </c>
      <c r="E36" s="141">
        <f>+C36-LARGE((G36,I36,K36,M36,O36,Q36,S36),1)-LARGE((G36,I36,K36,M36,O36,Q36,S36),2)</f>
        <v>111</v>
      </c>
      <c r="F36" s="33">
        <v>5</v>
      </c>
      <c r="G36" s="17">
        <v>33</v>
      </c>
      <c r="H36" s="19">
        <v>0.011712962962962967</v>
      </c>
      <c r="I36" s="17">
        <v>39</v>
      </c>
      <c r="J36" s="19">
        <v>0.012129629629629629</v>
      </c>
      <c r="K36" s="17">
        <v>3</v>
      </c>
      <c r="L36" s="21">
        <v>0.011481481481481485</v>
      </c>
      <c r="M36" s="17">
        <v>45</v>
      </c>
      <c r="N36" s="19">
        <v>0.012037037037037034</v>
      </c>
      <c r="O36" s="17">
        <v>35</v>
      </c>
      <c r="P36" s="19">
        <v>0.012164351851851853</v>
      </c>
      <c r="Q36" s="17">
        <v>7</v>
      </c>
      <c r="R36" s="19">
        <v>0.011365740740740742</v>
      </c>
      <c r="S36" s="17">
        <v>33</v>
      </c>
      <c r="T36" s="19">
        <v>0.011724537037037037</v>
      </c>
      <c r="U36" s="39">
        <f>+Z36</f>
        <v>0.011365740740740742</v>
      </c>
      <c r="V36" s="20">
        <f>IF(ISNUMBER(AA36),AA36,"")</f>
        <v>0.05832175925925926</v>
      </c>
      <c r="Z36" s="4">
        <f t="shared" si="0"/>
        <v>0.011365740740740742</v>
      </c>
      <c r="AA36" s="118">
        <f>SMALL((H36,J36,L36,O36,P36,R36,T36),1)+SMALL((H36,J36,L36,N36,P36,R36,T36),2)+SMALL((H36,J36,L36,N36,P36,R36,T36),3)+SMALL((H36,J36,L36,N36,P36,R36,T36),4)+SMALL((H36,J36,L36,N36,P36,R36,T36),5)</f>
        <v>0.05832175925925926</v>
      </c>
      <c r="AB36" s="4">
        <f t="shared" si="1"/>
        <v>0.012164351851851853</v>
      </c>
      <c r="AC36" s="3">
        <f t="shared" si="2"/>
        <v>0.000798611111111111</v>
      </c>
    </row>
    <row r="37" spans="2:29" ht="12.75">
      <c r="B37" s="14">
        <f t="shared" si="3"/>
        <v>31</v>
      </c>
      <c r="C37" s="15">
        <f>G37+I37+K37+M37+O37+Q37+S37</f>
        <v>314</v>
      </c>
      <c r="D37" s="143" t="s">
        <v>186</v>
      </c>
      <c r="E37" s="141">
        <f>+C37-LARGE((G37,I37,K37,M37,O37,Q37,S37),1)-LARGE((G37,I37,K37,M37,O37,Q37,S37),2)</f>
        <v>114</v>
      </c>
      <c r="F37" s="33">
        <v>52</v>
      </c>
      <c r="G37" s="17">
        <v>7</v>
      </c>
      <c r="H37" s="19">
        <v>0.01005787037037037</v>
      </c>
      <c r="I37" s="17">
        <v>33</v>
      </c>
      <c r="J37" s="19">
        <v>0.010381944444444444</v>
      </c>
      <c r="K37" s="17">
        <v>6</v>
      </c>
      <c r="L37" s="21">
        <v>0.01019675925925926</v>
      </c>
      <c r="M37" s="17">
        <v>49</v>
      </c>
      <c r="N37" s="19">
        <v>0.011620370370370371</v>
      </c>
      <c r="O37" s="17">
        <v>19</v>
      </c>
      <c r="P37" s="19">
        <v>0.010243055555555557</v>
      </c>
      <c r="Q37" s="17">
        <v>100</v>
      </c>
      <c r="R37" s="19"/>
      <c r="S37" s="17">
        <v>100</v>
      </c>
      <c r="T37" s="19"/>
      <c r="U37" s="39">
        <f>+Z37</f>
        <v>0.01005787037037037</v>
      </c>
      <c r="V37" s="20">
        <f>IF(ISNUMBER(AA37),AA37,"")</f>
        <v>0.0525</v>
      </c>
      <c r="Z37" s="4">
        <f t="shared" si="0"/>
        <v>0.01005787037037037</v>
      </c>
      <c r="AA37" s="118">
        <f>SMALL((H37,J37,L37,O37,P37,R37,T37),1)+SMALL((H37,J37,L37,N37,P37,R37,T37),2)+SMALL((H37,J37,L37,N37,P37,R37,T37),3)+SMALL((H37,J37,L37,N37,P37,R37,T37),4)+SMALL((H37,J37,L37,N37,P37,R37,T37),5)</f>
        <v>0.0525</v>
      </c>
      <c r="AB37" s="4">
        <f t="shared" si="1"/>
        <v>0.011620370370370371</v>
      </c>
      <c r="AC37" s="3">
        <f t="shared" si="2"/>
        <v>0.0015625000000000014</v>
      </c>
    </row>
    <row r="38" spans="2:29" ht="12.75">
      <c r="B38" s="14">
        <f t="shared" si="3"/>
        <v>32</v>
      </c>
      <c r="C38" s="15">
        <f>G38+I38+K38+M38+O38+Q38+S38</f>
        <v>316</v>
      </c>
      <c r="D38" s="143" t="s">
        <v>83</v>
      </c>
      <c r="E38" s="141">
        <f>+C38-LARGE((G38,I38,K38,M38,O38,Q38,S38),1)-LARGE((G38,I38,K38,M38,O38,Q38,S38),2)</f>
        <v>116</v>
      </c>
      <c r="F38" s="33">
        <v>54</v>
      </c>
      <c r="G38" s="17">
        <v>8</v>
      </c>
      <c r="H38" s="19">
        <v>0.01388888888888889</v>
      </c>
      <c r="I38" s="17">
        <v>22</v>
      </c>
      <c r="J38" s="19">
        <v>0.014178240740740741</v>
      </c>
      <c r="K38" s="17">
        <v>24</v>
      </c>
      <c r="L38" s="21">
        <v>0.014328703703703701</v>
      </c>
      <c r="M38" s="17">
        <v>40</v>
      </c>
      <c r="N38" s="19">
        <v>0.014386574074074072</v>
      </c>
      <c r="O38" s="17">
        <v>100</v>
      </c>
      <c r="P38" s="19"/>
      <c r="Q38" s="17">
        <v>100</v>
      </c>
      <c r="R38" s="19"/>
      <c r="S38" s="17">
        <v>22</v>
      </c>
      <c r="T38" s="19">
        <v>0.014178240740740743</v>
      </c>
      <c r="U38" s="39">
        <f>+Z38</f>
        <v>0.01388888888888889</v>
      </c>
      <c r="V38" s="20">
        <f>IF(ISNUMBER(AA38),AA38,"")</f>
        <v>0.07096064814814815</v>
      </c>
      <c r="Z38" s="4">
        <f t="shared" si="0"/>
        <v>0.01388888888888889</v>
      </c>
      <c r="AA38" s="118">
        <f>SMALL((H38,J38,L38,O38,P38,R38,T38),1)+SMALL((H38,J38,L38,N38,P38,R38,T38),2)+SMALL((H38,J38,L38,N38,P38,R38,T38),3)+SMALL((H38,J38,L38,N38,P38,R38,T38),4)+SMALL((H38,J38,L38,N38,P38,R38,T38),5)</f>
        <v>0.07096064814814815</v>
      </c>
      <c r="AB38" s="4">
        <f t="shared" si="1"/>
        <v>0.014386574074074072</v>
      </c>
      <c r="AC38" s="3">
        <f t="shared" si="2"/>
        <v>0.0004976851851851826</v>
      </c>
    </row>
    <row r="39" spans="2:29" ht="12.75">
      <c r="B39" s="14">
        <f t="shared" si="3"/>
        <v>33</v>
      </c>
      <c r="C39" s="15">
        <f>G39+I39+K39+M39+O39+Q39+S39</f>
        <v>262</v>
      </c>
      <c r="D39" s="143" t="s">
        <v>68</v>
      </c>
      <c r="E39" s="141">
        <f>+C39-LARGE((G39,I39,K39,M39,O39,Q39,S39),1)-LARGE((G39,I39,K39,M39,O39,Q39,S39),2)</f>
        <v>118</v>
      </c>
      <c r="F39" s="33">
        <v>31</v>
      </c>
      <c r="G39" s="17">
        <v>35</v>
      </c>
      <c r="H39" s="19">
        <v>0.010717592592592595</v>
      </c>
      <c r="I39" s="17">
        <v>14</v>
      </c>
      <c r="J39" s="19">
        <v>0.010613425925925929</v>
      </c>
      <c r="K39" s="17">
        <v>44</v>
      </c>
      <c r="L39" s="21">
        <v>0.011481481481481485</v>
      </c>
      <c r="M39" s="17">
        <v>32</v>
      </c>
      <c r="N39" s="19">
        <v>0.010659722222222223</v>
      </c>
      <c r="O39" s="17">
        <v>34</v>
      </c>
      <c r="P39" s="19">
        <v>0.011215277777777779</v>
      </c>
      <c r="Q39" s="17">
        <v>100</v>
      </c>
      <c r="R39" s="19"/>
      <c r="S39" s="17">
        <v>3</v>
      </c>
      <c r="T39" s="19">
        <v>0.01019675925925926</v>
      </c>
      <c r="U39" s="39">
        <f>+Z39</f>
        <v>0.01019675925925926</v>
      </c>
      <c r="V39" s="20">
        <f>IF(ISNUMBER(AA39),AA39,"")</f>
        <v>0.053402777777777785</v>
      </c>
      <c r="Z39" s="4">
        <f aca="true" t="shared" si="4" ref="Z39:Z70">MIN(H39,J39,L39,N39,P39,R39,T39)</f>
        <v>0.01019675925925926</v>
      </c>
      <c r="AA39" s="118">
        <f>SMALL((H39,J39,L39,O39,P39,R39,T39),1)+SMALL((H39,J39,L39,N39,P39,R39,T39),2)+SMALL((H39,J39,L39,N39,P39,R39,T39),3)+SMALL((H39,J39,L39,N39,P39,R39,T39),4)+SMALL((H39,J39,L39,N39,P39,R39,T39),5)</f>
        <v>0.053402777777777785</v>
      </c>
      <c r="AB39" s="4">
        <f aca="true" t="shared" si="5" ref="AB39:AB69">MAX(J39,L39,N39,P39,R39,T39,H39)</f>
        <v>0.011481481481481485</v>
      </c>
      <c r="AC39" s="3">
        <f aca="true" t="shared" si="6" ref="AC39:AC69">+AB39-Z39</f>
        <v>0.0012847222222222253</v>
      </c>
    </row>
    <row r="40" spans="2:29" ht="12.75">
      <c r="B40" s="14">
        <f t="shared" si="3"/>
        <v>34</v>
      </c>
      <c r="C40" s="15">
        <f>G40+I40+K40+M40+O40+Q40+S40</f>
        <v>218</v>
      </c>
      <c r="D40" s="143" t="s">
        <v>89</v>
      </c>
      <c r="E40" s="141">
        <f>+C40-LARGE((G40,I40,K40,M40,O40,Q40,S40),1)-LARGE((G40,I40,K40,M40,O40,Q40,S40),2)</f>
        <v>128</v>
      </c>
      <c r="F40" s="33">
        <v>61</v>
      </c>
      <c r="G40" s="17">
        <v>46</v>
      </c>
      <c r="H40" s="19">
        <v>0.013773148148148147</v>
      </c>
      <c r="I40" s="17">
        <v>44</v>
      </c>
      <c r="J40" s="19">
        <v>0.013842592592592594</v>
      </c>
      <c r="K40" s="17">
        <v>36</v>
      </c>
      <c r="L40" s="21">
        <v>0.013923611111111109</v>
      </c>
      <c r="M40" s="17">
        <v>11</v>
      </c>
      <c r="N40" s="19">
        <v>0.01329861111111111</v>
      </c>
      <c r="O40" s="17">
        <v>33</v>
      </c>
      <c r="P40" s="19">
        <v>0.013773148148148145</v>
      </c>
      <c r="Q40" s="17">
        <v>16</v>
      </c>
      <c r="R40" s="19">
        <v>0.013229166666666669</v>
      </c>
      <c r="S40" s="17">
        <v>32</v>
      </c>
      <c r="T40" s="19">
        <v>0.013449074074074072</v>
      </c>
      <c r="U40" s="39">
        <f>+Z40</f>
        <v>0.013229166666666669</v>
      </c>
      <c r="V40" s="20">
        <f>IF(ISNUMBER(AA40),AA40,"")</f>
        <v>0.06752314814814814</v>
      </c>
      <c r="Z40" s="4">
        <f t="shared" si="4"/>
        <v>0.013229166666666669</v>
      </c>
      <c r="AA40" s="118">
        <f>SMALL((H40,J40,L40,O40,P40,R40,T40),1)+SMALL((H40,J40,L40,N40,P40,R40,T40),2)+SMALL((H40,J40,L40,N40,P40,R40,T40),3)+SMALL((H40,J40,L40,N40,P40,R40,T40),4)+SMALL((H40,J40,L40,N40,P40,R40,T40),5)</f>
        <v>0.06752314814814814</v>
      </c>
      <c r="AB40" s="4">
        <f t="shared" si="5"/>
        <v>0.013923611111111109</v>
      </c>
      <c r="AC40" s="3">
        <f t="shared" si="6"/>
        <v>0.0006944444444444402</v>
      </c>
    </row>
    <row r="41" spans="2:29" ht="12.75">
      <c r="B41" s="14">
        <f t="shared" si="3"/>
        <v>35</v>
      </c>
      <c r="C41" s="15">
        <f>G41+I41+K41+M41+O41+Q41+S41</f>
        <v>280</v>
      </c>
      <c r="D41" s="143" t="s">
        <v>71</v>
      </c>
      <c r="E41" s="141">
        <f>+C41-LARGE((G41,I41,K41,M41,O41,Q41,S41),1)-LARGE((G41,I41,K41,M41,O41,Q41,S41),2)</f>
        <v>135</v>
      </c>
      <c r="F41" s="33">
        <v>34</v>
      </c>
      <c r="G41" s="17">
        <v>45</v>
      </c>
      <c r="H41" s="19">
        <v>0.013159722222222222</v>
      </c>
      <c r="I41" s="17">
        <v>37</v>
      </c>
      <c r="J41" s="19">
        <v>0.013298611111111112</v>
      </c>
      <c r="K41" s="17">
        <v>37</v>
      </c>
      <c r="L41" s="21">
        <v>0.013425925925925924</v>
      </c>
      <c r="M41" s="17">
        <v>31</v>
      </c>
      <c r="N41" s="19">
        <v>0.013217592592592593</v>
      </c>
      <c r="O41" s="17">
        <v>15</v>
      </c>
      <c r="P41" s="19">
        <v>0.013483796296296296</v>
      </c>
      <c r="Q41" s="17">
        <v>100</v>
      </c>
      <c r="R41" s="19"/>
      <c r="S41" s="17">
        <v>15</v>
      </c>
      <c r="T41" s="19">
        <v>0.013113425925925924</v>
      </c>
      <c r="U41" s="39">
        <f>+Z41</f>
        <v>0.013113425925925924</v>
      </c>
      <c r="V41" s="20">
        <f>IF(ISNUMBER(AA41),AA41,"")</f>
        <v>0.06621527777777778</v>
      </c>
      <c r="Z41" s="4">
        <f t="shared" si="4"/>
        <v>0.013113425925925924</v>
      </c>
      <c r="AA41" s="118">
        <f>SMALL((H41,J41,L41,O41,P41,R41,T41),1)+SMALL((H41,J41,L41,N41,P41,R41,T41),2)+SMALL((H41,J41,L41,N41,P41,R41,T41),3)+SMALL((H41,J41,L41,N41,P41,R41,T41),4)+SMALL((H41,J41,L41,N41,P41,R41,T41),5)</f>
        <v>0.06621527777777778</v>
      </c>
      <c r="AB41" s="4">
        <f t="shared" si="5"/>
        <v>0.013483796296296296</v>
      </c>
      <c r="AC41" s="3">
        <f t="shared" si="6"/>
        <v>0.0003703703703703716</v>
      </c>
    </row>
    <row r="42" spans="2:29" ht="12.75">
      <c r="B42" s="14">
        <f t="shared" si="3"/>
        <v>36</v>
      </c>
      <c r="C42" s="15">
        <f>G42+I42+K42+M42+O42+Q42+S42</f>
        <v>338</v>
      </c>
      <c r="D42" s="143" t="s">
        <v>44</v>
      </c>
      <c r="E42" s="141">
        <f>+C42-LARGE((G42,I42,K42,M42,O42,Q42,S42),1)-LARGE((G42,I42,K42,M42,O42,Q42,S42),2)</f>
        <v>138</v>
      </c>
      <c r="F42" s="33">
        <v>1</v>
      </c>
      <c r="G42" s="17">
        <v>34</v>
      </c>
      <c r="H42" s="19">
        <v>0.009814814814814814</v>
      </c>
      <c r="I42" s="17">
        <v>25</v>
      </c>
      <c r="J42" s="19">
        <v>0.009895833333333335</v>
      </c>
      <c r="K42" s="17">
        <v>25</v>
      </c>
      <c r="L42" s="21">
        <v>0.009999999999999997</v>
      </c>
      <c r="M42" s="17">
        <v>25</v>
      </c>
      <c r="N42" s="19">
        <v>0.009641203703703702</v>
      </c>
      <c r="O42" s="17">
        <v>29</v>
      </c>
      <c r="P42" s="19">
        <v>0.010081018518518519</v>
      </c>
      <c r="Q42" s="17">
        <v>100</v>
      </c>
      <c r="R42" s="19"/>
      <c r="S42" s="17">
        <v>100</v>
      </c>
      <c r="T42" s="19"/>
      <c r="U42" s="39">
        <f>+Z42</f>
        <v>0.009641203703703702</v>
      </c>
      <c r="V42" s="20">
        <f>IF(ISNUMBER(AA42),AA42,"")</f>
        <v>0.049606481481481474</v>
      </c>
      <c r="Z42" s="4">
        <f t="shared" si="4"/>
        <v>0.009641203703703702</v>
      </c>
      <c r="AA42" s="118">
        <f>SMALL((H42,J42,L42,O42,P42,R42,T42),1)+SMALL((H42,J42,L42,N42,P42,R42,T42),2)+SMALL((H42,J42,L42,N42,P42,R42,T42),3)+SMALL((H42,J42,L42,N42,P42,R42,T42),4)+SMALL((H42,J42,L42,N42,P42,R42,T42),5)</f>
        <v>0.049606481481481474</v>
      </c>
      <c r="AB42" s="4">
        <f t="shared" si="5"/>
        <v>0.010081018518518519</v>
      </c>
      <c r="AC42" s="3">
        <f t="shared" si="6"/>
        <v>0.0004398148148148165</v>
      </c>
    </row>
    <row r="43" spans="2:29" ht="12.75">
      <c r="B43" s="14">
        <f t="shared" si="3"/>
        <v>37</v>
      </c>
      <c r="C43" s="15">
        <f>G43+I43+K43+M43+O43+Q43+S43</f>
        <v>303</v>
      </c>
      <c r="D43" s="143" t="s">
        <v>67</v>
      </c>
      <c r="E43" s="141">
        <f>+C43-LARGE((G43,I43,K43,M43,O43,Q43,S43),1)-LARGE((G43,I43,K43,M43,O43,Q43,S43),2)</f>
        <v>151</v>
      </c>
      <c r="F43" s="33">
        <v>29</v>
      </c>
      <c r="G43" s="17">
        <v>52</v>
      </c>
      <c r="H43" s="19">
        <v>0.013935185185185186</v>
      </c>
      <c r="I43" s="17">
        <v>42</v>
      </c>
      <c r="J43" s="21">
        <v>0.013946759259259256</v>
      </c>
      <c r="K43" s="17">
        <v>29</v>
      </c>
      <c r="L43" s="21">
        <v>0.013935185185185184</v>
      </c>
      <c r="M43" s="17">
        <v>43</v>
      </c>
      <c r="N43" s="19">
        <v>0.014212962962962962</v>
      </c>
      <c r="O43" s="17">
        <v>20</v>
      </c>
      <c r="P43" s="19">
        <v>0.013900462962962965</v>
      </c>
      <c r="Q43" s="17">
        <v>100</v>
      </c>
      <c r="R43" s="19"/>
      <c r="S43" s="17">
        <v>17</v>
      </c>
      <c r="T43" s="19">
        <v>0.013657407407407406</v>
      </c>
      <c r="U43" s="39">
        <f>+Z43</f>
        <v>0.013657407407407406</v>
      </c>
      <c r="V43" s="20">
        <f>IF(ISNUMBER(AA43),AA43,"")</f>
        <v>0.06937499999999999</v>
      </c>
      <c r="Z43" s="4">
        <f t="shared" si="4"/>
        <v>0.013657407407407406</v>
      </c>
      <c r="AA43" s="118">
        <f>SMALL((H43,J43,L43,O43,P43,R43,T43),1)+SMALL((H43,J43,L43,N43,P43,R43,T43),2)+SMALL((H43,J43,L43,N43,P43,R43,T43),3)+SMALL((H43,J43,L43,N43,P43,R43,T43),4)+SMALL((H43,J43,L43,N43,P43,R43,T43),5)</f>
        <v>0.06937499999999999</v>
      </c>
      <c r="AB43" s="4">
        <f t="shared" si="5"/>
        <v>0.014212962962962962</v>
      </c>
      <c r="AC43" s="3">
        <f t="shared" si="6"/>
        <v>0.0005555555555555557</v>
      </c>
    </row>
    <row r="44" spans="2:29" ht="12.75">
      <c r="B44" s="14">
        <f t="shared" si="3"/>
        <v>38</v>
      </c>
      <c r="C44" s="15">
        <f>G44+I44+K44+M44+O44+Q44+S44</f>
        <v>358</v>
      </c>
      <c r="D44" s="143" t="s">
        <v>50</v>
      </c>
      <c r="E44" s="141">
        <f>+C44-LARGE((G44,I44,K44,M44,O44,Q44,S44),1)-LARGE((G44,I44,K44,M44,O44,Q44,S44),2)</f>
        <v>158</v>
      </c>
      <c r="F44" s="33">
        <v>7</v>
      </c>
      <c r="G44" s="17">
        <v>100</v>
      </c>
      <c r="H44" s="19"/>
      <c r="I44" s="17">
        <v>49</v>
      </c>
      <c r="J44" s="21">
        <v>0.013483796296296296</v>
      </c>
      <c r="K44" s="17">
        <v>30</v>
      </c>
      <c r="L44" s="21">
        <v>0.013101851851851854</v>
      </c>
      <c r="M44" s="17">
        <v>100</v>
      </c>
      <c r="N44" s="19"/>
      <c r="O44" s="17">
        <v>39</v>
      </c>
      <c r="P44" s="19">
        <v>0.0134837962962963</v>
      </c>
      <c r="Q44" s="17">
        <v>1</v>
      </c>
      <c r="R44" s="19">
        <v>0.012256944444444442</v>
      </c>
      <c r="S44" s="17">
        <v>39</v>
      </c>
      <c r="T44" s="19">
        <v>0.012349537037037037</v>
      </c>
      <c r="U44" s="39">
        <f>+Z44</f>
        <v>0.012256944444444442</v>
      </c>
      <c r="V44" s="20">
        <f>IF(ISNUMBER(AA44),AA44,"")</f>
        <v>0.06467592592592593</v>
      </c>
      <c r="Z44" s="4">
        <f t="shared" si="4"/>
        <v>0.012256944444444442</v>
      </c>
      <c r="AA44" s="118">
        <f>SMALL((H44,J44,L44,O44,P44,R44,T44),1)+SMALL((H44,J44,L44,N44,P44,R44,T44),2)+SMALL((H44,J44,L44,N44,P44,R44,T44),3)+SMALL((H44,J44,L44,N44,P44,R44,T44),4)+SMALL((H44,J44,L44,N44,P44,R44,T44),5)</f>
        <v>0.06467592592592593</v>
      </c>
      <c r="AB44" s="4">
        <f t="shared" si="5"/>
        <v>0.0134837962962963</v>
      </c>
      <c r="AC44" s="3">
        <f t="shared" si="6"/>
        <v>0.0012268518518518574</v>
      </c>
    </row>
    <row r="45" spans="2:29" ht="12.75">
      <c r="B45" s="14">
        <f t="shared" si="3"/>
        <v>39</v>
      </c>
      <c r="C45" s="15">
        <f>G45+I45+K45+M45+O45+Q45+S45</f>
        <v>359</v>
      </c>
      <c r="D45" s="143" t="s">
        <v>87</v>
      </c>
      <c r="E45" s="141">
        <f>+C45-LARGE((G45,I45,K45,M45,O45,Q45,S45),1)-LARGE((G45,I45,K45,M45,O45,Q45,S45),2)</f>
        <v>159</v>
      </c>
      <c r="F45" s="33">
        <v>59</v>
      </c>
      <c r="G45" s="17">
        <v>100</v>
      </c>
      <c r="H45" s="19"/>
      <c r="I45" s="17">
        <v>28</v>
      </c>
      <c r="J45" s="19">
        <v>0.014652777777777777</v>
      </c>
      <c r="K45" s="17">
        <v>100</v>
      </c>
      <c r="L45" s="21"/>
      <c r="M45" s="17">
        <v>15</v>
      </c>
      <c r="N45" s="19">
        <v>0.014374999999999997</v>
      </c>
      <c r="O45" s="17">
        <v>11</v>
      </c>
      <c r="P45" s="19">
        <v>0.014641203703703703</v>
      </c>
      <c r="Q45" s="17">
        <v>5</v>
      </c>
      <c r="R45" s="19">
        <v>0.014074074074074074</v>
      </c>
      <c r="S45" s="17">
        <v>100</v>
      </c>
      <c r="T45" s="19"/>
      <c r="U45" s="39">
        <f>+Z45</f>
        <v>0.014074074074074074</v>
      </c>
      <c r="V45" s="20">
        <f>IF(ISNUMBER(AA45),AA45,"")</f>
      </c>
      <c r="Z45" s="4">
        <f t="shared" si="4"/>
        <v>0.014074074074074074</v>
      </c>
      <c r="AA45" s="118" t="e">
        <f>SMALL((H45,J45,L45,O45,P45,R45,T45),1)+SMALL((H45,J45,L45,N45,P45,R45,T45),2)+SMALL((H45,J45,L45,N45,P45,R45,T45),3)+SMALL((H45,J45,L45,N45,P45,R45,T45),4)+SMALL((H45,J45,L45,N45,P45,R45,T45),5)</f>
        <v>#NUM!</v>
      </c>
      <c r="AB45" s="4">
        <f t="shared" si="5"/>
        <v>0.014652777777777777</v>
      </c>
      <c r="AC45" s="3">
        <f t="shared" si="6"/>
        <v>0.0005787037037037028</v>
      </c>
    </row>
    <row r="46" spans="2:29" ht="12.75">
      <c r="B46" s="14">
        <f t="shared" si="3"/>
        <v>40</v>
      </c>
      <c r="C46" s="15">
        <f>G46+I46+K46+M46+O46+Q46+S46</f>
        <v>368</v>
      </c>
      <c r="D46" s="143" t="s">
        <v>224</v>
      </c>
      <c r="E46" s="141">
        <f>+C46-LARGE((G46,I46,K46,M46,O46,Q46,S46),1)-LARGE((G46,I46,K46,M46,O46,Q46,S46),2)</f>
        <v>168</v>
      </c>
      <c r="F46" s="14">
        <v>79</v>
      </c>
      <c r="G46" s="17">
        <v>100</v>
      </c>
      <c r="H46" s="19"/>
      <c r="I46" s="17">
        <v>100</v>
      </c>
      <c r="J46" s="21"/>
      <c r="K46" s="17">
        <v>11</v>
      </c>
      <c r="L46" s="21">
        <v>0.011145833333333334</v>
      </c>
      <c r="M46" s="17">
        <v>17</v>
      </c>
      <c r="N46" s="19">
        <v>0.0109375</v>
      </c>
      <c r="O46" s="17">
        <v>100</v>
      </c>
      <c r="P46" s="19"/>
      <c r="Q46" s="17">
        <v>19</v>
      </c>
      <c r="R46" s="19">
        <v>0.01082175925925926</v>
      </c>
      <c r="S46" s="17">
        <v>21</v>
      </c>
      <c r="T46" s="19">
        <v>0.010868055555555554</v>
      </c>
      <c r="U46" s="39">
        <f>+Z46</f>
        <v>0.01082175925925926</v>
      </c>
      <c r="V46" s="20">
        <f>IF(ISNUMBER(AA46),AA46,"")</f>
      </c>
      <c r="Z46" s="4">
        <f t="shared" si="4"/>
        <v>0.01082175925925926</v>
      </c>
      <c r="AA46" s="118" t="e">
        <f>SMALL((H46,J46,L46,O46,P46,R46,T46),1)+SMALL((H46,J46,L46,N46,P46,R46,T46),2)+SMALL((H46,J46,L46,N46,P46,R46,T46),3)+SMALL((H46,J46,L46,N46,P46,R46,T46),4)+SMALL((H46,J46,L46,N46,P46,R46,T46),5)</f>
        <v>#NUM!</v>
      </c>
      <c r="AB46" s="4">
        <f t="shared" si="5"/>
        <v>0.011145833333333334</v>
      </c>
      <c r="AC46" s="3">
        <f t="shared" si="6"/>
        <v>0.00032407407407407385</v>
      </c>
    </row>
    <row r="47" spans="2:29" ht="12.75">
      <c r="B47" s="14">
        <f t="shared" si="3"/>
        <v>41</v>
      </c>
      <c r="C47" s="15">
        <f>G47+I47+K47+M47+O47+Q47+S47</f>
        <v>397</v>
      </c>
      <c r="D47" s="143" t="s">
        <v>88</v>
      </c>
      <c r="E47" s="141">
        <f>+C47-LARGE((G47,I47,K47,M47,O47,Q47,S47),1)-LARGE((G47,I47,K47,M47,O47,Q47,S47),2)</f>
        <v>197</v>
      </c>
      <c r="F47" s="33">
        <v>60</v>
      </c>
      <c r="G47" s="17">
        <v>36</v>
      </c>
      <c r="H47" s="19">
        <v>0.010567129629629628</v>
      </c>
      <c r="I47" s="17">
        <v>100</v>
      </c>
      <c r="J47" s="19"/>
      <c r="K47" s="17">
        <v>100</v>
      </c>
      <c r="L47" s="21"/>
      <c r="M47" s="17">
        <v>38</v>
      </c>
      <c r="N47" s="19">
        <v>0.010648148148148146</v>
      </c>
      <c r="O47" s="17">
        <v>14</v>
      </c>
      <c r="P47" s="19">
        <v>0.010671296296296297</v>
      </c>
      <c r="Q47" s="17">
        <v>9</v>
      </c>
      <c r="R47" s="19">
        <v>0.010185185185185186</v>
      </c>
      <c r="S47" s="17">
        <v>100</v>
      </c>
      <c r="T47" s="19"/>
      <c r="U47" s="39">
        <f>+Z47</f>
        <v>0.010185185185185186</v>
      </c>
      <c r="V47" s="20">
        <f>IF(ISNUMBER(AA47),AA47,"")</f>
      </c>
      <c r="Z47" s="4">
        <f t="shared" si="4"/>
        <v>0.010185185185185186</v>
      </c>
      <c r="AA47" s="118" t="e">
        <f>SMALL((H47,J47,L47,O47,P47,R47,T47),1)+SMALL((H47,J47,L47,N47,P47,R47,T47),2)+SMALL((H47,J47,L47,N47,P47,R47,T47),3)+SMALL((H47,J47,L47,N47,P47,R47,T47),4)+SMALL((H47,J47,L47,N47,P47,R47,T47),5)</f>
        <v>#NUM!</v>
      </c>
      <c r="AB47" s="4">
        <f t="shared" si="5"/>
        <v>0.010671296296296297</v>
      </c>
      <c r="AC47" s="3">
        <f t="shared" si="6"/>
        <v>0.00048611111111111077</v>
      </c>
    </row>
    <row r="48" spans="2:29" ht="12.75">
      <c r="B48" s="14">
        <f t="shared" si="3"/>
        <v>42</v>
      </c>
      <c r="C48" s="15">
        <f>G48+I48+K48+M48+O48+Q48+S48</f>
        <v>411</v>
      </c>
      <c r="D48" s="143" t="s">
        <v>92</v>
      </c>
      <c r="E48" s="141">
        <f>+C48-LARGE((G48,I48,K48,M48,O48,Q48,S48),1)-LARGE((G48,I48,K48,M48,O48,Q48,S48),2)</f>
        <v>211</v>
      </c>
      <c r="F48" s="33">
        <v>64</v>
      </c>
      <c r="G48" s="17">
        <v>22</v>
      </c>
      <c r="H48" s="19">
        <v>0.011226851851851852</v>
      </c>
      <c r="I48" s="17">
        <v>34</v>
      </c>
      <c r="J48" s="19">
        <v>0.011620370370370371</v>
      </c>
      <c r="K48" s="17">
        <v>45</v>
      </c>
      <c r="L48" s="21">
        <v>0.012233796296296295</v>
      </c>
      <c r="M48" s="17">
        <v>100</v>
      </c>
      <c r="N48" s="19"/>
      <c r="O48" s="17">
        <v>10</v>
      </c>
      <c r="P48" s="19">
        <v>0.011504629629629629</v>
      </c>
      <c r="Q48" s="17">
        <v>100</v>
      </c>
      <c r="R48" s="19"/>
      <c r="S48" s="17">
        <v>100</v>
      </c>
      <c r="T48" s="19"/>
      <c r="U48" s="39">
        <f>+Z48</f>
        <v>0.011226851851851852</v>
      </c>
      <c r="V48" s="20">
        <f>IF(ISNUMBER(AA48),AA48,"")</f>
      </c>
      <c r="Z48" s="4">
        <f t="shared" si="4"/>
        <v>0.011226851851851852</v>
      </c>
      <c r="AA48" s="118" t="e">
        <f>SMALL((H48,J48,L48,O48,P48,R48,T48),1)+SMALL((H48,J48,L48,N48,P48,R48,T48),2)+SMALL((H48,J48,L48,N48,P48,R48,T48),3)+SMALL((H48,J48,L48,N48,P48,R48,T48),4)+SMALL((H48,J48,L48,N48,P48,R48,T48),5)</f>
        <v>#NUM!</v>
      </c>
      <c r="AB48" s="4">
        <f t="shared" si="5"/>
        <v>0.012233796296296295</v>
      </c>
      <c r="AC48" s="3">
        <f t="shared" si="6"/>
        <v>0.0010069444444444423</v>
      </c>
    </row>
    <row r="49" spans="2:29" ht="12.75">
      <c r="B49" s="14">
        <f t="shared" si="3"/>
        <v>43</v>
      </c>
      <c r="C49" s="15">
        <f>G49+I49+K49+M49+O49+Q49+S49</f>
        <v>413</v>
      </c>
      <c r="D49" s="143" t="s">
        <v>49</v>
      </c>
      <c r="E49" s="141">
        <f>+C49-LARGE((G49,I49,K49,M49,O49,Q49,S49),1)-LARGE((G49,I49,K49,M49,O49,Q49,S49),2)</f>
        <v>213</v>
      </c>
      <c r="F49" s="33">
        <v>6</v>
      </c>
      <c r="G49" s="17">
        <v>14</v>
      </c>
      <c r="H49" s="19">
        <v>0.009895833333333333</v>
      </c>
      <c r="I49" s="17">
        <v>100</v>
      </c>
      <c r="J49" s="19"/>
      <c r="K49" s="17">
        <v>21</v>
      </c>
      <c r="L49" s="21">
        <v>0.010312499999999999</v>
      </c>
      <c r="M49" s="17">
        <v>100</v>
      </c>
      <c r="N49" s="19"/>
      <c r="O49" s="17">
        <v>45</v>
      </c>
      <c r="P49" s="19">
        <v>0.01215277777777778</v>
      </c>
      <c r="Q49" s="17">
        <v>33</v>
      </c>
      <c r="R49" s="19">
        <v>0.010358796296296297</v>
      </c>
      <c r="S49" s="17">
        <v>100</v>
      </c>
      <c r="T49" s="19"/>
      <c r="U49" s="39">
        <f>+Z49</f>
        <v>0.009895833333333333</v>
      </c>
      <c r="V49" s="20">
        <f>IF(ISNUMBER(AA49),AA49,"")</f>
      </c>
      <c r="Z49" s="4">
        <f t="shared" si="4"/>
        <v>0.009895833333333333</v>
      </c>
      <c r="AA49" s="118" t="e">
        <f>SMALL((H49,J49,L49,O49,P49,R49,T49),1)+SMALL((H49,J49,L49,N49,P49,R49,T49),2)+SMALL((H49,J49,L49,N49,P49,R49,T49),3)+SMALL((H49,J49,L49,N49,P49,R49,T49),4)+SMALL((H49,J49,L49,N49,P49,R49,T49),5)</f>
        <v>#NUM!</v>
      </c>
      <c r="AB49" s="4">
        <f t="shared" si="5"/>
        <v>0.01215277777777778</v>
      </c>
      <c r="AC49" s="3">
        <f t="shared" si="6"/>
        <v>0.002256944444444447</v>
      </c>
    </row>
    <row r="50" spans="2:29" ht="12.75">
      <c r="B50" s="14">
        <f t="shared" si="3"/>
        <v>44</v>
      </c>
      <c r="C50" s="15">
        <f>G50+I50+K50+M50+O50+Q50+S50</f>
        <v>413</v>
      </c>
      <c r="D50" s="143" t="s">
        <v>244</v>
      </c>
      <c r="E50" s="141">
        <f>+C50-LARGE((G50,I50,K50,M50,O50,Q50,S50),1)-LARGE((G50,I50,K50,M50,O50,Q50,S50),2)</f>
        <v>213</v>
      </c>
      <c r="F50" s="33">
        <v>81</v>
      </c>
      <c r="G50" s="17">
        <v>100</v>
      </c>
      <c r="H50" s="19"/>
      <c r="I50" s="17">
        <v>100</v>
      </c>
      <c r="J50" s="19"/>
      <c r="K50" s="17">
        <v>47</v>
      </c>
      <c r="L50" s="21">
        <v>0.012592592592592593</v>
      </c>
      <c r="M50" s="17">
        <v>12</v>
      </c>
      <c r="N50" s="19">
        <v>0.012094907407407405</v>
      </c>
      <c r="O50" s="17">
        <v>27</v>
      </c>
      <c r="P50" s="19">
        <v>0.01247685185185185</v>
      </c>
      <c r="Q50" s="17">
        <v>27</v>
      </c>
      <c r="R50" s="19">
        <v>0.012245370370370368</v>
      </c>
      <c r="S50" s="17">
        <v>100</v>
      </c>
      <c r="T50" s="19"/>
      <c r="U50" s="39">
        <f>+Z50</f>
        <v>0.012094907407407405</v>
      </c>
      <c r="V50" s="20">
        <f>IF(ISNUMBER(AA50),AA50,"")</f>
      </c>
      <c r="Z50" s="4">
        <f t="shared" si="4"/>
        <v>0.012094907407407405</v>
      </c>
      <c r="AA50" s="118" t="e">
        <f>SMALL((H50,J50,L50,O50,P50,R50,T50),1)+SMALL((H50,J50,L50,N50,P50,R50,T50),2)+SMALL((H50,J50,L50,N50,P50,R50,T50),3)+SMALL((H50,J50,L50,N50,P50,R50,T50),4)+SMALL((H50,J50,L50,N50,P50,R50,T50),5)</f>
        <v>#NUM!</v>
      </c>
      <c r="AB50" s="4">
        <f t="shared" si="5"/>
        <v>0.012592592592592593</v>
      </c>
      <c r="AC50" s="3">
        <f t="shared" si="6"/>
        <v>0.0004976851851851878</v>
      </c>
    </row>
    <row r="51" spans="2:29" ht="12.75">
      <c r="B51" s="14">
        <f t="shared" si="3"/>
        <v>45</v>
      </c>
      <c r="C51" s="15">
        <f>G51+I51+K51+M51+O51+Q51+S51</f>
        <v>454</v>
      </c>
      <c r="D51" s="143" t="s">
        <v>86</v>
      </c>
      <c r="E51" s="141">
        <f>+C51-LARGE((G51,I51,K51,M51,O51,Q51,S51),1)-LARGE((G51,I51,K51,M51,O51,Q51,S51),2)</f>
        <v>254</v>
      </c>
      <c r="F51" s="33">
        <v>58</v>
      </c>
      <c r="G51" s="17">
        <v>32</v>
      </c>
      <c r="H51" s="19">
        <v>0.014780092592592595</v>
      </c>
      <c r="I51" s="17">
        <v>40</v>
      </c>
      <c r="J51" s="21">
        <v>0.015289351851851853</v>
      </c>
      <c r="K51" s="17">
        <v>100</v>
      </c>
      <c r="L51" s="21"/>
      <c r="M51" s="17">
        <v>100</v>
      </c>
      <c r="N51" s="19"/>
      <c r="O51" s="17">
        <v>43</v>
      </c>
      <c r="P51" s="19">
        <v>0.01650462962962963</v>
      </c>
      <c r="Q51" s="17">
        <v>39</v>
      </c>
      <c r="R51" s="19">
        <v>0.016064814814814813</v>
      </c>
      <c r="S51" s="17">
        <v>100</v>
      </c>
      <c r="T51" s="19"/>
      <c r="U51" s="39">
        <f>+Z51</f>
        <v>0.014780092592592595</v>
      </c>
      <c r="V51" s="20">
        <f>IF(ISNUMBER(AA51),AA51,"")</f>
      </c>
      <c r="Z51" s="4">
        <f t="shared" si="4"/>
        <v>0.014780092592592595</v>
      </c>
      <c r="AA51" s="118" t="e">
        <f>SMALL((H51,J51,L51,O51,P51,R51,T51),1)+SMALL((H51,J51,L51,N51,P51,R51,T51),2)+SMALL((H51,J51,L51,N51,P51,R51,T51),3)+SMALL((H51,J51,L51,N51,P51,R51,T51),4)+SMALL((H51,J51,L51,N51,P51,R51,T51),5)</f>
        <v>#NUM!</v>
      </c>
      <c r="AB51" s="4">
        <f t="shared" si="5"/>
        <v>0.01650462962962963</v>
      </c>
      <c r="AC51" s="3">
        <f t="shared" si="6"/>
        <v>0.0017245370370370348</v>
      </c>
    </row>
    <row r="52" spans="2:29" ht="12.75">
      <c r="B52" s="14">
        <f t="shared" si="3"/>
        <v>46</v>
      </c>
      <c r="C52" s="15">
        <f>G52+I52+K52+M52+O52+Q52+S52</f>
        <v>462</v>
      </c>
      <c r="D52" s="143" t="s">
        <v>247</v>
      </c>
      <c r="E52" s="141">
        <f>+C52-LARGE((G52,I52,K52,M52,O52,Q52,S52),1)-LARGE((G52,I52,K52,M52,O52,Q52,S52),2)</f>
        <v>262</v>
      </c>
      <c r="F52" s="33">
        <v>84</v>
      </c>
      <c r="G52" s="17">
        <v>100</v>
      </c>
      <c r="H52" s="19"/>
      <c r="I52" s="17">
        <v>100</v>
      </c>
      <c r="J52" s="19"/>
      <c r="K52" s="17">
        <v>100</v>
      </c>
      <c r="L52" s="21"/>
      <c r="M52" s="17">
        <v>20</v>
      </c>
      <c r="N52" s="19">
        <v>0.010115740740740741</v>
      </c>
      <c r="O52" s="17">
        <v>12</v>
      </c>
      <c r="P52" s="19">
        <v>0.010138888888888888</v>
      </c>
      <c r="Q52" s="17">
        <v>30</v>
      </c>
      <c r="R52" s="19">
        <v>0.010104166666666668</v>
      </c>
      <c r="S52" s="17">
        <v>100</v>
      </c>
      <c r="T52" s="19"/>
      <c r="U52" s="39">
        <f>+Z52</f>
        <v>0.010104166666666668</v>
      </c>
      <c r="V52" s="20">
        <f>IF(ISNUMBER(AA52),AA52,"")</f>
      </c>
      <c r="Z52" s="4">
        <f t="shared" si="4"/>
        <v>0.010104166666666668</v>
      </c>
      <c r="AA52" s="118" t="e">
        <f>SMALL((H52,J52,L52,O52,P52,R52,T52),1)+SMALL((H52,J52,L52,N52,P52,R52,T52),2)+SMALL((H52,J52,L52,N52,P52,R52,T52),3)+SMALL((H52,J52,L52,N52,P52,R52,T52),4)+SMALL((H52,J52,L52,N52,P52,R52,T52),5)</f>
        <v>#NUM!</v>
      </c>
      <c r="AB52" s="4">
        <f t="shared" si="5"/>
        <v>0.010138888888888888</v>
      </c>
      <c r="AC52" s="3">
        <f t="shared" si="6"/>
        <v>3.472222222222071E-05</v>
      </c>
    </row>
    <row r="53" spans="2:29" ht="12.75">
      <c r="B53" s="14">
        <f t="shared" si="3"/>
        <v>47</v>
      </c>
      <c r="C53" s="15">
        <f>G53+I53+K53+M53+O53+Q53+S53</f>
        <v>468</v>
      </c>
      <c r="D53" s="143" t="s">
        <v>82</v>
      </c>
      <c r="E53" s="141">
        <f>+C53-LARGE((G53,I53,K53,M53,O53,Q53,S53),1)-LARGE((G53,I53,K53,M53,O53,Q53,S53),2)</f>
        <v>268</v>
      </c>
      <c r="F53" s="33">
        <v>48</v>
      </c>
      <c r="G53" s="17">
        <v>25</v>
      </c>
      <c r="H53" s="19">
        <v>0.012118055555555556</v>
      </c>
      <c r="I53" s="17">
        <v>20</v>
      </c>
      <c r="J53" s="19">
        <v>0.012233796296296295</v>
      </c>
      <c r="K53" s="17">
        <v>100</v>
      </c>
      <c r="L53" s="21"/>
      <c r="M53" s="17">
        <v>100</v>
      </c>
      <c r="N53" s="19"/>
      <c r="O53" s="17">
        <v>23</v>
      </c>
      <c r="P53" s="19">
        <v>0.012384259259259258</v>
      </c>
      <c r="Q53" s="17">
        <v>100</v>
      </c>
      <c r="R53" s="19"/>
      <c r="S53" s="17">
        <v>100</v>
      </c>
      <c r="T53" s="19"/>
      <c r="U53" s="39">
        <f>+Z53</f>
        <v>0.012118055555555556</v>
      </c>
      <c r="V53" s="20">
        <f>IF(ISNUMBER(AA53),AA53,"")</f>
      </c>
      <c r="Z53" s="4">
        <f t="shared" si="4"/>
        <v>0.012118055555555556</v>
      </c>
      <c r="AA53" s="118" t="e">
        <f>SMALL((H53,J53,L53,O53,P53,R53,T53),1)+SMALL((H53,J53,L53,N53,P53,R53,T53),2)+SMALL((H53,J53,L53,N53,P53,R53,T53),3)+SMALL((H53,J53,L53,N53,P53,R53,T53),4)+SMALL((H53,J53,L53,N53,P53,R53,T53),5)</f>
        <v>#NUM!</v>
      </c>
      <c r="AB53" s="4">
        <f t="shared" si="5"/>
        <v>0.012384259259259258</v>
      </c>
      <c r="AC53" s="3">
        <f t="shared" si="6"/>
        <v>0.0002662037037037025</v>
      </c>
    </row>
    <row r="54" spans="2:29" ht="12.75">
      <c r="B54" s="14">
        <f t="shared" si="3"/>
        <v>48</v>
      </c>
      <c r="C54" s="15">
        <f>G54+I54+K54+M54+O54+Q54+S54</f>
        <v>471</v>
      </c>
      <c r="D54" s="143" t="s">
        <v>207</v>
      </c>
      <c r="E54" s="141">
        <f>+C54-LARGE((G54,I54,K54,M54,O54,Q54,S54),1)-LARGE((G54,I54,K54,M54,O54,Q54,S54),2)</f>
        <v>271</v>
      </c>
      <c r="F54" s="33">
        <v>77</v>
      </c>
      <c r="G54" s="17">
        <v>15</v>
      </c>
      <c r="H54" s="19">
        <v>0.011828703703703706</v>
      </c>
      <c r="I54" s="17">
        <v>8</v>
      </c>
      <c r="J54" s="19">
        <v>0.011898148148148147</v>
      </c>
      <c r="K54" s="17">
        <v>100</v>
      </c>
      <c r="L54" s="21"/>
      <c r="M54" s="17">
        <v>48</v>
      </c>
      <c r="N54" s="19">
        <v>0.012847222222222222</v>
      </c>
      <c r="O54" s="17">
        <v>100</v>
      </c>
      <c r="P54" s="19"/>
      <c r="Q54" s="17">
        <v>100</v>
      </c>
      <c r="R54" s="19"/>
      <c r="S54" s="17">
        <v>100</v>
      </c>
      <c r="T54" s="19"/>
      <c r="U54" s="39">
        <f>+Z54</f>
        <v>0.011828703703703706</v>
      </c>
      <c r="V54" s="20">
        <f>IF(ISNUMBER(AA54),AA54,"")</f>
      </c>
      <c r="Z54" s="4">
        <f t="shared" si="4"/>
        <v>0.011828703703703706</v>
      </c>
      <c r="AA54" s="118" t="e">
        <f>SMALL((H54,J54,L54,O54,P54,R54,T54),1)+SMALL((H54,J54,L54,N54,P54,R54,T54),2)+SMALL((H54,J54,L54,N54,P54,R54,T54),3)+SMALL((H54,J54,L54,N54,P54,R54,T54),4)+SMALL((H54,J54,L54,N54,P54,R54,T54),5)</f>
        <v>#NUM!</v>
      </c>
      <c r="AB54" s="4">
        <f t="shared" si="5"/>
        <v>0.012847222222222222</v>
      </c>
      <c r="AC54" s="3">
        <f t="shared" si="6"/>
        <v>0.0010185185185185158</v>
      </c>
    </row>
    <row r="55" spans="2:29" ht="12.75">
      <c r="B55" s="14">
        <f t="shared" si="3"/>
        <v>49</v>
      </c>
      <c r="C55" s="15">
        <f>G55+I55+K55+M55+O55+Q55+S55</f>
        <v>480</v>
      </c>
      <c r="D55" s="143" t="s">
        <v>55</v>
      </c>
      <c r="E55" s="141">
        <f>+C55-LARGE((G55,I55,K55,M55,O55,Q55,S55),1)-LARGE((G55,I55,K55,M55,O55,Q55,S55),2)</f>
        <v>280</v>
      </c>
      <c r="F55" s="33">
        <v>13</v>
      </c>
      <c r="G55" s="17">
        <v>24</v>
      </c>
      <c r="H55" s="19">
        <v>0.012118055555555556</v>
      </c>
      <c r="I55" s="17">
        <v>16</v>
      </c>
      <c r="J55" s="19">
        <v>0.0121875</v>
      </c>
      <c r="K55" s="17">
        <v>40</v>
      </c>
      <c r="L55" s="21">
        <v>0.01290509259259259</v>
      </c>
      <c r="M55" s="17">
        <v>100</v>
      </c>
      <c r="N55" s="19"/>
      <c r="O55" s="17">
        <v>100</v>
      </c>
      <c r="P55" s="19"/>
      <c r="Q55" s="17">
        <v>100</v>
      </c>
      <c r="R55" s="19"/>
      <c r="S55" s="17">
        <v>100</v>
      </c>
      <c r="T55" s="19"/>
      <c r="U55" s="39">
        <f>+Z55</f>
        <v>0.012118055555555556</v>
      </c>
      <c r="V55" s="20">
        <f>IF(ISNUMBER(AA55),AA55,"")</f>
      </c>
      <c r="Z55" s="4">
        <f t="shared" si="4"/>
        <v>0.012118055555555556</v>
      </c>
      <c r="AA55" s="118" t="e">
        <f>SMALL((H55,J55,L55,O55,P55,R55,T55),1)+SMALL((H55,J55,L55,N55,P55,R55,T55),2)+SMALL((H55,J55,L55,N55,P55,R55,T55),3)+SMALL((H55,J55,L55,N55,P55,R55,T55),4)+SMALL((H55,J55,L55,N55,P55,R55,T55),5)</f>
        <v>#NUM!</v>
      </c>
      <c r="AB55" s="4">
        <f t="shared" si="5"/>
        <v>0.01290509259259259</v>
      </c>
      <c r="AC55" s="3">
        <f t="shared" si="6"/>
        <v>0.000787037037037034</v>
      </c>
    </row>
    <row r="56" spans="2:29" ht="12.75">
      <c r="B56" s="14">
        <f t="shared" si="3"/>
        <v>50</v>
      </c>
      <c r="C56" s="15">
        <f>G56+I56+K56+M56+O56+Q56+S56</f>
        <v>488</v>
      </c>
      <c r="D56" s="143" t="s">
        <v>65</v>
      </c>
      <c r="E56" s="141">
        <f>+C56-LARGE((G56,I56,K56,M56,O56,Q56,S56),1)-LARGE((G56,I56,K56,M56,O56,Q56,S56),2)</f>
        <v>288</v>
      </c>
      <c r="F56" s="33">
        <v>26</v>
      </c>
      <c r="G56" s="17">
        <v>53</v>
      </c>
      <c r="H56" s="19">
        <v>0.012951388888888887</v>
      </c>
      <c r="I56" s="17">
        <v>100</v>
      </c>
      <c r="J56" s="19"/>
      <c r="K56" s="17">
        <v>27</v>
      </c>
      <c r="L56" s="21">
        <v>0.012835648148148148</v>
      </c>
      <c r="M56" s="17">
        <v>8</v>
      </c>
      <c r="N56" s="19">
        <v>0.012361111111111114</v>
      </c>
      <c r="O56" s="17">
        <v>100</v>
      </c>
      <c r="P56" s="19"/>
      <c r="Q56" s="17">
        <v>100</v>
      </c>
      <c r="R56" s="19"/>
      <c r="S56" s="17">
        <v>100</v>
      </c>
      <c r="T56" s="19"/>
      <c r="U56" s="39">
        <f>+Z56</f>
        <v>0.012361111111111114</v>
      </c>
      <c r="V56" s="20">
        <f>IF(ISNUMBER(AA56),AA56,"")</f>
      </c>
      <c r="Z56" s="4">
        <f t="shared" si="4"/>
        <v>0.012361111111111114</v>
      </c>
      <c r="AA56" s="118" t="e">
        <f>SMALL((H56,J56,L56,O56,P56,R56,T56),1)+SMALL((H56,J56,L56,N56,P56,R56,T56),2)+SMALL((H56,J56,L56,N56,P56,R56,T56),3)+SMALL((H56,J56,L56,N56,P56,R56,T56),4)+SMALL((H56,J56,L56,N56,P56,R56,T56),5)</f>
        <v>#NUM!</v>
      </c>
      <c r="AB56" s="4">
        <f t="shared" si="5"/>
        <v>0.012951388888888887</v>
      </c>
      <c r="AC56" s="3">
        <f t="shared" si="6"/>
        <v>0.0005902777777777729</v>
      </c>
    </row>
    <row r="57" spans="2:29" ht="12.75">
      <c r="B57" s="14">
        <f t="shared" si="3"/>
        <v>51</v>
      </c>
      <c r="C57" s="15">
        <f>G57+I57+K57+M57+O57+Q57+S57</f>
        <v>488</v>
      </c>
      <c r="D57" s="143" t="s">
        <v>100</v>
      </c>
      <c r="E57" s="141">
        <f>+C57-LARGE((G57,I57,K57,M57,O57,Q57,S57),1)-LARGE((G57,I57,K57,M57,O57,Q57,S57),2)</f>
        <v>288</v>
      </c>
      <c r="F57" s="33">
        <v>30</v>
      </c>
      <c r="G57" s="17">
        <v>44</v>
      </c>
      <c r="H57" s="19">
        <v>0.011168981481481481</v>
      </c>
      <c r="I57" s="17">
        <v>18</v>
      </c>
      <c r="J57" s="19">
        <v>0.01082175925925926</v>
      </c>
      <c r="K57" s="17">
        <v>100</v>
      </c>
      <c r="L57" s="21"/>
      <c r="M57" s="17">
        <v>100</v>
      </c>
      <c r="N57" s="19"/>
      <c r="O57" s="17">
        <v>100</v>
      </c>
      <c r="P57" s="19"/>
      <c r="Q57" s="17">
        <v>100</v>
      </c>
      <c r="R57" s="19"/>
      <c r="S57" s="17">
        <v>26</v>
      </c>
      <c r="T57" s="19">
        <v>0.01096064814814815</v>
      </c>
      <c r="U57" s="39">
        <f>+Z57</f>
        <v>0.01082175925925926</v>
      </c>
      <c r="V57" s="20">
        <f>IF(ISNUMBER(AA57),AA57,"")</f>
      </c>
      <c r="Z57" s="4">
        <f t="shared" si="4"/>
        <v>0.01082175925925926</v>
      </c>
      <c r="AA57" s="118" t="e">
        <f>SMALL((H57,J57,L57,O57,P57,R57,T57),1)+SMALL((H57,J57,L57,N57,P57,R57,T57),2)+SMALL((H57,J57,L57,N57,P57,R57,T57),3)+SMALL((H57,J57,L57,N57,P57,R57,T57),4)+SMALL((H57,J57,L57,N57,P57,R57,T57),5)</f>
        <v>#NUM!</v>
      </c>
      <c r="AB57" s="4">
        <f t="shared" si="5"/>
        <v>0.011168981481481481</v>
      </c>
      <c r="AC57" s="3">
        <f t="shared" si="6"/>
        <v>0.000347222222222221</v>
      </c>
    </row>
    <row r="58" spans="2:29" ht="12.75">
      <c r="B58" s="14">
        <f t="shared" si="3"/>
        <v>52</v>
      </c>
      <c r="C58" s="15">
        <f>G58+I58+K58+M58+O58+Q58+S58</f>
        <v>491</v>
      </c>
      <c r="D58" s="143" t="s">
        <v>52</v>
      </c>
      <c r="E58" s="141">
        <f>+C58-LARGE((G58,I58,K58,M58,O58,Q58,S58),1)-LARGE((G58,I58,K58,M58,O58,Q58,S58),2)</f>
        <v>291</v>
      </c>
      <c r="F58" s="33">
        <v>9</v>
      </c>
      <c r="G58" s="17">
        <v>100</v>
      </c>
      <c r="H58" s="19"/>
      <c r="I58" s="17">
        <v>26</v>
      </c>
      <c r="J58" s="19">
        <v>0.01096064814814815</v>
      </c>
      <c r="K58" s="17">
        <v>100</v>
      </c>
      <c r="L58" s="21"/>
      <c r="M58" s="17">
        <v>39</v>
      </c>
      <c r="N58" s="19">
        <v>0.011041666666666665</v>
      </c>
      <c r="O58" s="17">
        <v>26</v>
      </c>
      <c r="P58" s="19">
        <v>0.011238425925925926</v>
      </c>
      <c r="Q58" s="17">
        <v>100</v>
      </c>
      <c r="R58" s="19"/>
      <c r="S58" s="17">
        <v>100</v>
      </c>
      <c r="T58" s="19"/>
      <c r="U58" s="39">
        <f>+Z58</f>
        <v>0.01096064814814815</v>
      </c>
      <c r="V58" s="20">
        <f>IF(ISNUMBER(AA58),AA58,"")</f>
      </c>
      <c r="Z58" s="4">
        <f t="shared" si="4"/>
        <v>0.01096064814814815</v>
      </c>
      <c r="AA58" s="118" t="e">
        <f>SMALL((H58,J58,L58,O58,P58,R58,T58),1)+SMALL((H58,J58,L58,N58,P58,R58,T58),2)+SMALL((H58,J58,L58,N58,P58,R58,T58),3)+SMALL((H58,J58,L58,N58,P58,R58,T58),4)+SMALL((H58,J58,L58,N58,P58,R58,T58),5)</f>
        <v>#NUM!</v>
      </c>
      <c r="AB58" s="4">
        <f t="shared" si="5"/>
        <v>0.011238425925925926</v>
      </c>
      <c r="AC58" s="3">
        <f t="shared" si="6"/>
        <v>0.0002777777777777761</v>
      </c>
    </row>
    <row r="59" spans="2:29" ht="12.75">
      <c r="B59" s="14">
        <f t="shared" si="3"/>
        <v>53</v>
      </c>
      <c r="C59" s="15">
        <f>G59+I59+K59+M59+O59+Q59+S59</f>
        <v>499</v>
      </c>
      <c r="D59" s="143" t="s">
        <v>172</v>
      </c>
      <c r="E59" s="141">
        <f>+C59-LARGE((G59,I59,K59,M59,O59,Q59,S59),1)-LARGE((G59,I59,K59,M59,O59,Q59,S59),2)</f>
        <v>299</v>
      </c>
      <c r="F59" s="33">
        <v>66</v>
      </c>
      <c r="G59" s="17">
        <v>51</v>
      </c>
      <c r="H59" s="19">
        <v>0.012534722222222225</v>
      </c>
      <c r="I59" s="17">
        <v>4</v>
      </c>
      <c r="J59" s="19">
        <v>0.011828703703703706</v>
      </c>
      <c r="K59" s="17">
        <v>100</v>
      </c>
      <c r="L59" s="21"/>
      <c r="M59" s="17">
        <v>44</v>
      </c>
      <c r="N59" s="19">
        <v>0.012361111111111111</v>
      </c>
      <c r="O59" s="17">
        <v>100</v>
      </c>
      <c r="P59" s="19"/>
      <c r="Q59" s="17">
        <v>100</v>
      </c>
      <c r="R59" s="19"/>
      <c r="S59" s="17">
        <v>100</v>
      </c>
      <c r="T59" s="19"/>
      <c r="U59" s="39">
        <f>+Z59</f>
        <v>0.011828703703703706</v>
      </c>
      <c r="V59" s="20">
        <f>IF(ISNUMBER(AA59),AA59,"")</f>
      </c>
      <c r="Z59" s="4">
        <f t="shared" si="4"/>
        <v>0.011828703703703706</v>
      </c>
      <c r="AA59" s="118" t="e">
        <f>SMALL((H59,J59,L59,O59,P59,R59,T59),1)+SMALL((H59,J59,L59,N59,P59,R59,T59),2)+SMALL((H59,J59,L59,N59,P59,R59,T59),3)+SMALL((H59,J59,L59,N59,P59,R59,T59),4)+SMALL((H59,J59,L59,N59,P59,R59,T59),5)</f>
        <v>#NUM!</v>
      </c>
      <c r="AB59" s="4">
        <f t="shared" si="5"/>
        <v>0.012534722222222225</v>
      </c>
      <c r="AC59" s="3">
        <f t="shared" si="6"/>
        <v>0.000706018518518519</v>
      </c>
    </row>
    <row r="60" spans="2:29" ht="12.75">
      <c r="B60" s="14">
        <f t="shared" si="3"/>
        <v>54</v>
      </c>
      <c r="C60" s="15">
        <f>G60+I60+K60+M60+O60+Q60+S60</f>
        <v>505</v>
      </c>
      <c r="D60" s="143" t="s">
        <v>204</v>
      </c>
      <c r="E60" s="141">
        <f>+C60-LARGE((G60,I60,K60,M60,O60,Q60,S60),1)-LARGE((G60,I60,K60,M60,O60,Q60,S60),2)</f>
        <v>305</v>
      </c>
      <c r="F60" s="33">
        <v>74</v>
      </c>
      <c r="G60" s="17">
        <v>56</v>
      </c>
      <c r="H60" s="19">
        <v>0.012997685185185185</v>
      </c>
      <c r="I60" s="17">
        <v>47</v>
      </c>
      <c r="J60" s="19">
        <v>0.013055555555555556</v>
      </c>
      <c r="K60" s="17">
        <v>2</v>
      </c>
      <c r="L60" s="21">
        <v>0.011956018518518515</v>
      </c>
      <c r="M60" s="17">
        <v>100</v>
      </c>
      <c r="N60" s="19"/>
      <c r="O60" s="17">
        <v>100</v>
      </c>
      <c r="P60" s="19"/>
      <c r="Q60" s="17">
        <v>100</v>
      </c>
      <c r="R60" s="19"/>
      <c r="S60" s="17">
        <v>100</v>
      </c>
      <c r="T60" s="19"/>
      <c r="U60" s="39">
        <f>+Z60</f>
        <v>0.011956018518518515</v>
      </c>
      <c r="V60" s="20">
        <f>IF(ISNUMBER(AA60),AA60,"")</f>
      </c>
      <c r="Z60" s="4">
        <f t="shared" si="4"/>
        <v>0.011956018518518515</v>
      </c>
      <c r="AA60" s="118" t="e">
        <f>SMALL((H60,J60,L60,O60,P60,R60,T60),1)+SMALL((H60,J60,L60,N60,P60,R60,T60),2)+SMALL((H60,J60,L60,N60,P60,R60,T60),3)+SMALL((H60,J60,L60,N60,P60,R60,T60),4)+SMALL((H60,J60,L60,N60,P60,R60,T60),5)</f>
        <v>#NUM!</v>
      </c>
      <c r="AB60" s="4">
        <f t="shared" si="5"/>
        <v>0.013055555555555556</v>
      </c>
      <c r="AC60" s="3">
        <f t="shared" si="6"/>
        <v>0.0010995370370370412</v>
      </c>
    </row>
    <row r="61" spans="2:29" ht="12.75">
      <c r="B61" s="14">
        <f t="shared" si="3"/>
        <v>55</v>
      </c>
      <c r="C61" s="15">
        <f>G61+I61+K61+M61+O61+Q61+S61</f>
        <v>510</v>
      </c>
      <c r="D61" s="143" t="s">
        <v>85</v>
      </c>
      <c r="E61" s="141">
        <f>+C61-LARGE((G61,I61,K61,M61,O61,Q61,S61),1)-LARGE((G61,I61,K61,M61,O61,Q61,S61),2)</f>
        <v>310</v>
      </c>
      <c r="F61" s="33">
        <v>57</v>
      </c>
      <c r="G61" s="17">
        <v>43</v>
      </c>
      <c r="H61" s="19">
        <v>0.011145833333333334</v>
      </c>
      <c r="I61" s="17">
        <v>35</v>
      </c>
      <c r="J61" s="19">
        <v>0.011145833333333334</v>
      </c>
      <c r="K61" s="17">
        <v>32</v>
      </c>
      <c r="L61" s="21">
        <v>0.011238425925925926</v>
      </c>
      <c r="M61" s="17">
        <v>100</v>
      </c>
      <c r="N61" s="19"/>
      <c r="O61" s="17">
        <v>100</v>
      </c>
      <c r="P61" s="19"/>
      <c r="Q61" s="17">
        <v>100</v>
      </c>
      <c r="R61" s="19"/>
      <c r="S61" s="17">
        <v>100</v>
      </c>
      <c r="T61" s="19"/>
      <c r="U61" s="39">
        <f>+Z61</f>
        <v>0.011145833333333334</v>
      </c>
      <c r="V61" s="20">
        <f>IF(ISNUMBER(AA61),AA61,"")</f>
      </c>
      <c r="Z61" s="4">
        <f t="shared" si="4"/>
        <v>0.011145833333333334</v>
      </c>
      <c r="AA61" s="118" t="e">
        <f>SMALL((H61,J61,L61,O61,P61,R61,T61),1)+SMALL((H61,J61,L61,N61,P61,R61,T61),2)+SMALL((H61,J61,L61,N61,P61,R61,T61),3)+SMALL((H61,J61,L61,N61,P61,R61,T61),4)+SMALL((H61,J61,L61,N61,P61,R61,T61),5)</f>
        <v>#NUM!</v>
      </c>
      <c r="AB61" s="4">
        <f t="shared" si="5"/>
        <v>0.011238425925925926</v>
      </c>
      <c r="AC61" s="3">
        <f t="shared" si="6"/>
        <v>9.259259259259203E-05</v>
      </c>
    </row>
    <row r="62" spans="2:29" ht="12.75">
      <c r="B62" s="14">
        <v>56</v>
      </c>
      <c r="C62" s="15">
        <f>G62+I62+K62+M62+O62+Q62+S62</f>
        <v>524</v>
      </c>
      <c r="D62" s="143" t="s">
        <v>78</v>
      </c>
      <c r="E62" s="141">
        <f>+C62-LARGE((G62,I62,K62,M62,O62,Q62,S62),1)-LARGE((G62,I62,K62,M62,O62,Q62,S62),2)</f>
        <v>324</v>
      </c>
      <c r="F62" s="33">
        <v>43</v>
      </c>
      <c r="G62" s="17">
        <v>47</v>
      </c>
      <c r="H62" s="19">
        <v>0.012256944444444445</v>
      </c>
      <c r="I62" s="17">
        <v>100</v>
      </c>
      <c r="J62" s="21"/>
      <c r="K62" s="17">
        <v>100</v>
      </c>
      <c r="L62" s="21"/>
      <c r="M62" s="17">
        <v>100</v>
      </c>
      <c r="N62" s="19"/>
      <c r="O62" s="17">
        <v>100</v>
      </c>
      <c r="P62" s="19"/>
      <c r="Q62" s="17">
        <v>40</v>
      </c>
      <c r="R62" s="19">
        <v>0.013009259259259259</v>
      </c>
      <c r="S62" s="17">
        <v>37</v>
      </c>
      <c r="T62" s="19">
        <v>0.012604166666666663</v>
      </c>
      <c r="U62" s="39">
        <f>+Z62</f>
        <v>0.012256944444444445</v>
      </c>
      <c r="V62" s="20">
        <f>IF(ISNUMBER(AA62),AA62,"")</f>
      </c>
      <c r="Z62" s="4">
        <f t="shared" si="4"/>
        <v>0.012256944444444445</v>
      </c>
      <c r="AA62" s="118" t="e">
        <f>SMALL((H62,J62,L62,O62,P62,R62,T62),1)+SMALL((H62,J62,L62,N62,P62,R62,T62),2)+SMALL((H62,J62,L62,N62,P62,R62,T62),3)+SMALL((H62,J62,L62,N62,P62,R62,T62),4)+SMALL((H62,J62,L62,N62,P62,R62,T62),5)</f>
        <v>#NUM!</v>
      </c>
      <c r="AB62" s="4">
        <f t="shared" si="5"/>
        <v>0.013009259259259259</v>
      </c>
      <c r="AC62" s="3">
        <f t="shared" si="6"/>
        <v>0.0007523148148148133</v>
      </c>
    </row>
    <row r="63" spans="2:29" ht="12.75">
      <c r="B63" s="14">
        <v>57</v>
      </c>
      <c r="C63" s="15">
        <f>G63+I63+K63+M63+O63+Q63+S63</f>
        <v>533</v>
      </c>
      <c r="D63" s="143" t="s">
        <v>202</v>
      </c>
      <c r="E63" s="141">
        <f>+C63-LARGE((G63,I63,K63,M63,O63,Q63,S63),1)-LARGE((G63,I63,K63,M63,O63,Q63,S63),2)</f>
        <v>333</v>
      </c>
      <c r="F63" s="33">
        <v>49</v>
      </c>
      <c r="G63" s="17">
        <v>54</v>
      </c>
      <c r="H63" s="19">
        <v>0.015277777777777777</v>
      </c>
      <c r="I63" s="17">
        <v>36</v>
      </c>
      <c r="J63" s="19">
        <v>0.015185185185185187</v>
      </c>
      <c r="K63" s="17">
        <v>43</v>
      </c>
      <c r="L63" s="21">
        <v>0.015636574074074074</v>
      </c>
      <c r="M63" s="17">
        <v>100</v>
      </c>
      <c r="N63" s="19"/>
      <c r="O63" s="17">
        <v>100</v>
      </c>
      <c r="P63" s="19"/>
      <c r="Q63" s="17">
        <v>100</v>
      </c>
      <c r="R63" s="19"/>
      <c r="S63" s="17">
        <v>100</v>
      </c>
      <c r="T63" s="19"/>
      <c r="U63" s="39">
        <f>+Z63</f>
        <v>0.015185185185185187</v>
      </c>
      <c r="V63" s="20">
        <f>IF(ISNUMBER(AA63),AA63,"")</f>
      </c>
      <c r="Z63" s="4">
        <f t="shared" si="4"/>
        <v>0.015185185185185187</v>
      </c>
      <c r="AA63" s="118" t="e">
        <f>SMALL((H63,J63,L63,O63,P63,R63,T63),1)+SMALL((H63,J63,L63,N63,P63,R63,T63),2)+SMALL((H63,J63,L63,N63,P63,R63,T63),3)+SMALL((H63,J63,L63,N63,P63,R63,T63),4)+SMALL((H63,J63,L63,N63,P63,R63,T63),5)</f>
        <v>#NUM!</v>
      </c>
      <c r="AB63" s="4">
        <f t="shared" si="5"/>
        <v>0.015636574074074074</v>
      </c>
      <c r="AC63" s="3">
        <f t="shared" si="6"/>
        <v>0.0004513888888888866</v>
      </c>
    </row>
    <row r="64" spans="2:29" ht="12.75">
      <c r="B64" s="14">
        <v>58</v>
      </c>
      <c r="C64" s="15">
        <f>G64+I64+K64+M64+O64+Q64+S64</f>
        <v>533</v>
      </c>
      <c r="D64" s="143" t="s">
        <v>58</v>
      </c>
      <c r="E64" s="141">
        <f>+C64-LARGE((G64,I64,K64,M64,O64,Q64,S64),1)-LARGE((G64,I64,K64,M64,O64,Q64,S64),2)</f>
        <v>333</v>
      </c>
      <c r="F64" s="33">
        <v>17</v>
      </c>
      <c r="G64" s="17">
        <v>41</v>
      </c>
      <c r="H64" s="19">
        <v>0.009826388888888891</v>
      </c>
      <c r="I64" s="17">
        <v>50</v>
      </c>
      <c r="J64" s="19" t="s">
        <v>243</v>
      </c>
      <c r="K64" s="17">
        <v>100</v>
      </c>
      <c r="L64" s="21"/>
      <c r="M64" s="17">
        <v>42</v>
      </c>
      <c r="N64" s="19">
        <v>0.010196759259259258</v>
      </c>
      <c r="O64" s="17">
        <v>100</v>
      </c>
      <c r="P64" s="19"/>
      <c r="Q64" s="17">
        <v>100</v>
      </c>
      <c r="R64" s="19"/>
      <c r="S64" s="17">
        <v>100</v>
      </c>
      <c r="T64" s="19"/>
      <c r="U64" s="39">
        <f>+Z64</f>
        <v>0.009826388888888891</v>
      </c>
      <c r="V64" s="20">
        <f>IF(ISNUMBER(AA64),AA64,"")</f>
      </c>
      <c r="Z64" s="4">
        <f t="shared" si="4"/>
        <v>0.009826388888888891</v>
      </c>
      <c r="AA64" s="118" t="e">
        <f>SMALL((H64,J64,L64,O64,P64,R64,T64),1)+SMALL((H64,J64,L64,N64,P64,R64,T64),2)+SMALL((H64,J64,L64,N64,P64,R64,T64),3)+SMALL((H64,J64,L64,N64,P64,R64,T64),4)+SMALL((H64,J64,L64,N64,P64,R64,T64),5)</f>
        <v>#NUM!</v>
      </c>
      <c r="AB64" s="4">
        <f t="shared" si="5"/>
        <v>0.010196759259259258</v>
      </c>
      <c r="AC64" s="3">
        <f t="shared" si="6"/>
        <v>0.0003703703703703664</v>
      </c>
    </row>
    <row r="65" spans="2:29" ht="12.75">
      <c r="B65" s="14">
        <v>59</v>
      </c>
      <c r="C65" s="15">
        <f>G65+I65+K65+M65+O65+Q65+S65</f>
        <v>543</v>
      </c>
      <c r="D65" s="148" t="s">
        <v>248</v>
      </c>
      <c r="E65" s="141">
        <f>+C65-LARGE((G65,I65,K65,M65,O65,Q65,S65),1)-LARGE((G65,I65,K65,M65,O65,Q65,S65),2)</f>
        <v>343</v>
      </c>
      <c r="F65" s="33">
        <v>85</v>
      </c>
      <c r="G65" s="17">
        <v>100</v>
      </c>
      <c r="H65" s="19"/>
      <c r="I65" s="17">
        <v>100</v>
      </c>
      <c r="J65" s="19"/>
      <c r="K65" s="17">
        <v>100</v>
      </c>
      <c r="L65" s="21"/>
      <c r="M65" s="17">
        <v>100</v>
      </c>
      <c r="N65" s="19"/>
      <c r="O65" s="17">
        <v>100</v>
      </c>
      <c r="P65" s="19"/>
      <c r="Q65" s="17">
        <v>31</v>
      </c>
      <c r="R65" s="19">
        <v>0.011331018518518518</v>
      </c>
      <c r="S65" s="17">
        <v>12</v>
      </c>
      <c r="T65" s="19">
        <v>0.011122685185185183</v>
      </c>
      <c r="U65" s="39">
        <f>+Z65</f>
        <v>0.011122685185185183</v>
      </c>
      <c r="V65" s="20">
        <f>IF(ISNUMBER(AA65),AA65,"")</f>
      </c>
      <c r="Z65" s="4">
        <f t="shared" si="4"/>
        <v>0.011122685185185183</v>
      </c>
      <c r="AA65" s="118" t="e">
        <f>SMALL((H65,J65,L65,O65,P65,R65,T65),1)+SMALL((H65,J65,L65,N65,P65,R65,T65),2)+SMALL((H65,J65,L65,N65,P65,R65,T65),3)+SMALL((H65,J65,L65,N65,P65,R65,T65),4)+SMALL((H65,J65,L65,N65,P65,R65,T65),5)</f>
        <v>#NUM!</v>
      </c>
      <c r="AB65" s="4">
        <f t="shared" si="5"/>
        <v>0.011331018518518518</v>
      </c>
      <c r="AC65" s="3">
        <f t="shared" si="6"/>
        <v>0.00020833333333333467</v>
      </c>
    </row>
    <row r="66" spans="2:29" ht="12.75">
      <c r="B66" s="14">
        <v>60</v>
      </c>
      <c r="C66" s="15">
        <f>G66+I66+K66+M66+O66+Q66+S66</f>
        <v>544</v>
      </c>
      <c r="D66" s="143" t="s">
        <v>128</v>
      </c>
      <c r="E66" s="141">
        <f>+C66-LARGE((G66,I66,K66,M66,O66,Q66,S66),1)-LARGE((G66,I66,K66,M66,O66,Q66,S66),2)</f>
        <v>344</v>
      </c>
      <c r="F66" s="33">
        <v>53</v>
      </c>
      <c r="G66" s="17">
        <v>50</v>
      </c>
      <c r="H66" s="19">
        <v>0.012511574074074074</v>
      </c>
      <c r="I66" s="17">
        <v>100</v>
      </c>
      <c r="J66" s="19"/>
      <c r="K66" s="17">
        <v>48</v>
      </c>
      <c r="L66" s="21">
        <v>0.0137037037037037</v>
      </c>
      <c r="M66" s="17">
        <v>46</v>
      </c>
      <c r="N66" s="19">
        <v>0.013298611111111112</v>
      </c>
      <c r="O66" s="17">
        <v>100</v>
      </c>
      <c r="P66" s="19"/>
      <c r="Q66" s="17">
        <v>100</v>
      </c>
      <c r="R66" s="19"/>
      <c r="S66" s="17">
        <v>100</v>
      </c>
      <c r="T66" s="19"/>
      <c r="U66" s="39">
        <f>+Z66</f>
        <v>0.012511574074074074</v>
      </c>
      <c r="V66" s="20">
        <f>IF(ISNUMBER(AA66),AA66,"")</f>
      </c>
      <c r="Z66" s="4">
        <f t="shared" si="4"/>
        <v>0.012511574074074074</v>
      </c>
      <c r="AA66" s="118" t="e">
        <f>SMALL((H66,J66,L66,O66,P66,R66,T66),1)+SMALL((H66,J66,L66,N66,P66,R66,T66),2)+SMALL((H66,J66,L66,N66,P66,R66,T66),3)+SMALL((H66,J66,L66,N66,P66,R66,T66),4)+SMALL((H66,J66,L66,N66,P66,R66,T66),5)</f>
        <v>#NUM!</v>
      </c>
      <c r="AB66" s="4">
        <f t="shared" si="5"/>
        <v>0.0137037037037037</v>
      </c>
      <c r="AC66" s="3">
        <f t="shared" si="6"/>
        <v>0.0011921296296296263</v>
      </c>
    </row>
    <row r="67" spans="2:29" ht="12.75">
      <c r="B67" s="14">
        <v>61</v>
      </c>
      <c r="C67" s="15">
        <f>G67+I67+K67+M67+O67+Q67+S67</f>
        <v>563</v>
      </c>
      <c r="D67" s="143" t="s">
        <v>242</v>
      </c>
      <c r="E67" s="141">
        <f>+C67-LARGE((G67,I67,K67,M67,O67,Q67,S67),1)-LARGE((G67,I67,K67,M67,O67,Q67,S67),2)</f>
        <v>363</v>
      </c>
      <c r="F67" s="33">
        <v>80</v>
      </c>
      <c r="G67" s="17">
        <v>100</v>
      </c>
      <c r="H67" s="19"/>
      <c r="I67" s="17">
        <v>46</v>
      </c>
      <c r="J67" s="19">
        <v>0.015636574074074074</v>
      </c>
      <c r="K67" s="17">
        <v>17</v>
      </c>
      <c r="L67" s="21">
        <v>0.015451388888888891</v>
      </c>
      <c r="M67" s="17">
        <v>100</v>
      </c>
      <c r="N67" s="19"/>
      <c r="O67" s="17">
        <v>100</v>
      </c>
      <c r="P67" s="19"/>
      <c r="Q67" s="17">
        <v>100</v>
      </c>
      <c r="R67" s="19"/>
      <c r="S67" s="17">
        <v>100</v>
      </c>
      <c r="T67" s="19"/>
      <c r="U67" s="39">
        <f>+Z67</f>
        <v>0.015451388888888891</v>
      </c>
      <c r="V67" s="20">
        <f>IF(ISNUMBER(AA67),AA67,"")</f>
      </c>
      <c r="Z67" s="4">
        <f t="shared" si="4"/>
        <v>0.015451388888888891</v>
      </c>
      <c r="AA67" s="118" t="e">
        <f>SMALL((H67,J67,L67,O67,P67,R67,T67),1)+SMALL((H67,J67,L67,N67,P67,R67,T67),2)+SMALL((H67,J67,L67,N67,P67,R67,T67),3)+SMALL((H67,J67,L67,N67,P67,R67,T67),4)+SMALL((H67,J67,L67,N67,P67,R67,T67),5)</f>
        <v>#NUM!</v>
      </c>
      <c r="AB67" s="4">
        <f t="shared" si="5"/>
        <v>0.015636574074074074</v>
      </c>
      <c r="AC67" s="3">
        <f t="shared" si="6"/>
        <v>0.00018518518518518233</v>
      </c>
    </row>
    <row r="68" spans="2:29" ht="12.75">
      <c r="B68" s="14">
        <v>62</v>
      </c>
      <c r="C68" s="15">
        <f>G68+I68+K68+M68+O68+Q68+S68</f>
        <v>567</v>
      </c>
      <c r="D68" s="143" t="s">
        <v>205</v>
      </c>
      <c r="E68" s="141">
        <f>+C68-LARGE((G68,I68,K68,M68,O68,Q68,S68),1)-LARGE((G68,I68,K68,M68,O68,Q68,S68),2)</f>
        <v>367</v>
      </c>
      <c r="F68" s="33">
        <v>75</v>
      </c>
      <c r="G68" s="17">
        <v>31</v>
      </c>
      <c r="H68" s="19">
        <v>0.00903935185185185</v>
      </c>
      <c r="I68" s="17">
        <v>100</v>
      </c>
      <c r="J68" s="19"/>
      <c r="K68" s="17">
        <v>100</v>
      </c>
      <c r="L68" s="21"/>
      <c r="M68" s="17">
        <v>36</v>
      </c>
      <c r="N68" s="19">
        <v>0.009166666666666667</v>
      </c>
      <c r="O68" s="17">
        <v>100</v>
      </c>
      <c r="P68" s="19"/>
      <c r="Q68" s="17">
        <v>100</v>
      </c>
      <c r="R68" s="19"/>
      <c r="S68" s="17">
        <v>100</v>
      </c>
      <c r="T68" s="19"/>
      <c r="U68" s="39">
        <f>+Z68</f>
        <v>0.00903935185185185</v>
      </c>
      <c r="V68" s="20">
        <f>IF(ISNUMBER(AA68),AA68,"")</f>
      </c>
      <c r="Z68" s="4">
        <f t="shared" si="4"/>
        <v>0.00903935185185185</v>
      </c>
      <c r="AA68" s="118" t="e">
        <f>SMALL((H68,J68,L68,O68,P68,R68,T68),1)+SMALL((H68,J68,L68,N68,P68,R68,T68),2)+SMALL((H68,J68,L68,N68,P68,R68,T68),3)+SMALL((H68,J68,L68,N68,P68,R68,T68),4)+SMALL((H68,J68,L68,N68,P68,R68,T68),5)</f>
        <v>#NUM!</v>
      </c>
      <c r="AB68" s="4">
        <f t="shared" si="5"/>
        <v>0.009166666666666667</v>
      </c>
      <c r="AC68" s="3">
        <f t="shared" si="6"/>
        <v>0.0001273148148148162</v>
      </c>
    </row>
    <row r="69" spans="2:29" ht="12.75">
      <c r="B69" s="14">
        <v>63</v>
      </c>
      <c r="C69" s="15">
        <f>G69+I69+K69+M69+O69+Q69+S69</f>
        <v>571</v>
      </c>
      <c r="D69" s="143" t="s">
        <v>73</v>
      </c>
      <c r="E69" s="141">
        <f>+C69-LARGE((G69,I69,K69,M69,O69,Q69,S69),1)-LARGE((G69,I69,K69,M69,O69,Q69,S69),2)</f>
        <v>371</v>
      </c>
      <c r="F69" s="33">
        <v>37</v>
      </c>
      <c r="G69" s="17">
        <v>42</v>
      </c>
      <c r="H69" s="19">
        <v>0.014710648148148148</v>
      </c>
      <c r="I69" s="17">
        <v>29</v>
      </c>
      <c r="J69" s="19">
        <v>0.015011574074074073</v>
      </c>
      <c r="K69" s="17">
        <v>100</v>
      </c>
      <c r="L69" s="21"/>
      <c r="M69" s="17">
        <v>100</v>
      </c>
      <c r="N69" s="19"/>
      <c r="O69" s="17">
        <v>100</v>
      </c>
      <c r="P69" s="19"/>
      <c r="Q69" s="17">
        <v>100</v>
      </c>
      <c r="R69" s="19"/>
      <c r="S69" s="17">
        <v>100</v>
      </c>
      <c r="T69" s="19"/>
      <c r="U69" s="39">
        <f>+Z69</f>
        <v>0.014710648148148148</v>
      </c>
      <c r="V69" s="20">
        <f>IF(ISNUMBER(AA69),AA69,"")</f>
      </c>
      <c r="Z69" s="4">
        <f t="shared" si="4"/>
        <v>0.014710648148148148</v>
      </c>
      <c r="AA69" s="118" t="e">
        <f>SMALL((H69,J69,L69,O69,P69,R69,T69),1)+SMALL((H69,J69,L69,N69,P69,R69,T69),2)+SMALL((H69,J69,L69,N69,P69,R69,T69),3)+SMALL((H69,J69,L69,N69,P69,R69,T69),4)+SMALL((H69,J69,L69,N69,P69,R69,T69),5)</f>
        <v>#NUM!</v>
      </c>
      <c r="AB69" s="4">
        <f t="shared" si="5"/>
        <v>0.015011574074074073</v>
      </c>
      <c r="AC69" s="3">
        <f t="shared" si="6"/>
        <v>0.00030092592592592497</v>
      </c>
    </row>
    <row r="70" spans="2:27" ht="12.75">
      <c r="B70" s="14">
        <v>64</v>
      </c>
      <c r="C70" s="15">
        <f>G70+I70+K70+M70+O70+Q70+S70</f>
        <v>580</v>
      </c>
      <c r="D70" s="143" t="s">
        <v>173</v>
      </c>
      <c r="E70" s="141">
        <f>+C70-LARGE((G70,I70,K70,M70,O70,Q70,S70),1)-LARGE((G70,I70,K70,M70,O70,Q70,S70),2)</f>
        <v>380</v>
      </c>
      <c r="F70" s="33">
        <v>70</v>
      </c>
      <c r="G70" s="17">
        <v>39</v>
      </c>
      <c r="H70" s="19">
        <v>0.01394675925925926</v>
      </c>
      <c r="I70" s="17">
        <v>100</v>
      </c>
      <c r="J70" s="19"/>
      <c r="K70" s="17">
        <v>41</v>
      </c>
      <c r="L70" s="21">
        <v>0.014895833333333334</v>
      </c>
      <c r="M70" s="17">
        <v>100</v>
      </c>
      <c r="N70" s="19"/>
      <c r="O70" s="17">
        <v>100</v>
      </c>
      <c r="P70" s="19"/>
      <c r="Q70" s="17">
        <v>100</v>
      </c>
      <c r="R70" s="19"/>
      <c r="S70" s="17">
        <v>100</v>
      </c>
      <c r="T70" s="19"/>
      <c r="U70" s="39">
        <f>+Z70</f>
        <v>0.01394675925925926</v>
      </c>
      <c r="V70" s="20">
        <f>IF(ISNUMBER(AA70),AA70,"")</f>
      </c>
      <c r="Z70" s="4">
        <f t="shared" si="4"/>
        <v>0.01394675925925926</v>
      </c>
      <c r="AA70" s="118" t="e">
        <f>SMALL((H70,J70,L70,O70,P70,R70,T70),1)+SMALL((H70,J70,L70,N70,P70,R70,T70),2)+SMALL((H70,J70,L70,N70,P70,R70,T70),3)+SMALL((H70,J70,L70,N70,P70,R70,T70),4)+SMALL((H70,J70,L70,N70,P70,R70,T70),5)</f>
        <v>#NUM!</v>
      </c>
    </row>
    <row r="71" spans="2:29" ht="12.75">
      <c r="B71" s="14">
        <v>65</v>
      </c>
      <c r="C71" s="15">
        <f>G71+I71+K71+M71+O71+Q71+S71</f>
        <v>584</v>
      </c>
      <c r="D71" s="143" t="s">
        <v>106</v>
      </c>
      <c r="E71" s="141">
        <f>+C71-LARGE((G71,I71,K71,M71,O71,Q71,S71),1)-LARGE((G71,I71,K71,M71,O71,Q71,S71),2)</f>
        <v>384</v>
      </c>
      <c r="F71" s="33">
        <v>14</v>
      </c>
      <c r="G71" s="17">
        <v>100</v>
      </c>
      <c r="H71" s="19"/>
      <c r="I71" s="17">
        <v>100</v>
      </c>
      <c r="J71" s="19"/>
      <c r="K71" s="17">
        <v>49</v>
      </c>
      <c r="L71" s="21">
        <v>0.01292824074074074</v>
      </c>
      <c r="M71" s="17">
        <v>35</v>
      </c>
      <c r="N71" s="19">
        <v>0.012106481481481482</v>
      </c>
      <c r="O71" s="17">
        <v>100</v>
      </c>
      <c r="P71" s="19"/>
      <c r="Q71" s="17">
        <v>100</v>
      </c>
      <c r="R71" s="19"/>
      <c r="S71" s="17">
        <v>100</v>
      </c>
      <c r="T71" s="19"/>
      <c r="U71" s="39">
        <f>+Z71</f>
        <v>0.012106481481481482</v>
      </c>
      <c r="V71" s="20">
        <f>IF(ISNUMBER(AA71),AA71,"")</f>
      </c>
      <c r="Z71" s="4">
        <f aca="true" t="shared" si="7" ref="Z71:Z96">MIN(H71,J71,L71,N71,P71,R71,T71)</f>
        <v>0.012106481481481482</v>
      </c>
      <c r="AA71" s="118" t="e">
        <f>SMALL((H71,J71,L71,O71,P71,R71,T71),1)+SMALL((H71,J71,L71,N71,P71,R71,T71),2)+SMALL((H71,J71,L71,N71,P71,R71,T71),3)+SMALL((H71,J71,L71,N71,P71,R71,T71),4)+SMALL((H71,J71,L71,N71,P71,R71,T71),5)</f>
        <v>#NUM!</v>
      </c>
      <c r="AB71" s="4">
        <f>MAX(J71,L71,N71,P71,R71,T71,H71)</f>
        <v>0.01292824074074074</v>
      </c>
      <c r="AC71" s="3">
        <f>+AB71-Z71</f>
        <v>0.0008217592592592582</v>
      </c>
    </row>
    <row r="72" spans="2:27" ht="12.75">
      <c r="B72" s="14">
        <v>66</v>
      </c>
      <c r="C72" s="15">
        <f>G72+I72+K72+M72+O72+Q72+S72</f>
        <v>610</v>
      </c>
      <c r="D72" s="149" t="s">
        <v>252</v>
      </c>
      <c r="E72" s="141">
        <f>+C72-LARGE((G72,I72,K72,M72,O72,Q72,S72),1)-LARGE((G72,I72,K72,M72,O72,Q72,S72),2)</f>
        <v>410</v>
      </c>
      <c r="F72" s="33">
        <v>89</v>
      </c>
      <c r="G72" s="17">
        <v>100</v>
      </c>
      <c r="H72" s="19"/>
      <c r="I72" s="17">
        <v>100</v>
      </c>
      <c r="J72" s="19"/>
      <c r="K72" s="17">
        <v>100</v>
      </c>
      <c r="L72" s="21"/>
      <c r="M72" s="17">
        <v>100</v>
      </c>
      <c r="N72" s="19"/>
      <c r="O72" s="17">
        <v>100</v>
      </c>
      <c r="P72" s="19"/>
      <c r="Q72" s="17">
        <v>100</v>
      </c>
      <c r="R72" s="19"/>
      <c r="S72" s="17">
        <v>10</v>
      </c>
      <c r="T72" s="19">
        <v>0.013368055555555557</v>
      </c>
      <c r="U72" s="39">
        <f>+Z72</f>
        <v>0.013368055555555557</v>
      </c>
      <c r="V72" s="20"/>
      <c r="Z72" s="4">
        <f t="shared" si="7"/>
        <v>0.013368055555555557</v>
      </c>
      <c r="AA72" s="118" t="e">
        <f>SMALL((H72,J72,L72,O72,P72,R72,T72),1)+SMALL((H72,J72,L72,N72,P72,R72,T72),2)+SMALL((H72,J72,L72,N72,P72,R72,T72),3)+SMALL((H72,J72,L72,N72,P72,R72,T72),4)+SMALL((H72,J72,L72,N72,P72,R72,T72),5)</f>
        <v>#NUM!</v>
      </c>
    </row>
    <row r="73" spans="2:29" ht="12.75">
      <c r="B73" s="14">
        <v>67</v>
      </c>
      <c r="C73" s="15">
        <f>G73+I73+K73+M73+O73+Q73+S73</f>
        <v>611</v>
      </c>
      <c r="D73" s="143" t="s">
        <v>98</v>
      </c>
      <c r="E73" s="141">
        <f>+C73-LARGE((G73,I73,K73,M73,O73,Q73,S73),1)-LARGE((G73,I73,K73,M73,O73,Q73,S73),2)</f>
        <v>411</v>
      </c>
      <c r="F73" s="33">
        <v>25</v>
      </c>
      <c r="G73" s="17">
        <v>11</v>
      </c>
      <c r="H73" s="19">
        <v>0.011354166666666669</v>
      </c>
      <c r="I73" s="17">
        <v>100</v>
      </c>
      <c r="J73" s="19"/>
      <c r="K73" s="17">
        <v>100</v>
      </c>
      <c r="L73" s="21"/>
      <c r="M73" s="17">
        <v>100</v>
      </c>
      <c r="N73" s="19"/>
      <c r="O73" s="17">
        <v>100</v>
      </c>
      <c r="P73" s="19"/>
      <c r="Q73" s="17">
        <v>100</v>
      </c>
      <c r="R73" s="19"/>
      <c r="S73" s="17">
        <v>100</v>
      </c>
      <c r="T73" s="19"/>
      <c r="U73" s="39">
        <f>+Z73</f>
        <v>0.011354166666666669</v>
      </c>
      <c r="V73" s="20">
        <f>IF(ISNUMBER(AA73),AA73,"")</f>
      </c>
      <c r="Z73" s="4">
        <f t="shared" si="7"/>
        <v>0.011354166666666669</v>
      </c>
      <c r="AA73" s="118" t="e">
        <f>SMALL((H73,J73,L73,O73,P73,R73,T73),1)+SMALL((H73,J73,L73,N73,P73,R73,T73),2)+SMALL((H73,J73,L73,N73,P73,R73,T73),3)+SMALL((H73,J73,L73,N73,P73,R73,T73),4)+SMALL((H73,J73,L73,N73,P73,R73,T73),5)</f>
        <v>#NUM!</v>
      </c>
      <c r="AB73" s="4">
        <f>MAX(J73,L73,N73,P73,R73,T73,H73)</f>
        <v>0.011354166666666669</v>
      </c>
      <c r="AC73" s="3">
        <f>+AB73-Z73</f>
        <v>0</v>
      </c>
    </row>
    <row r="74" spans="2:27" ht="12.75">
      <c r="B74" s="14">
        <v>68</v>
      </c>
      <c r="C74" s="15">
        <f>G74+I74+K74+M74+O74+Q74+S74</f>
        <v>617</v>
      </c>
      <c r="D74" s="148" t="s">
        <v>246</v>
      </c>
      <c r="E74" s="141">
        <f>+C74-LARGE((G74,I74,K74,M74,O74,Q74,S74),1)-LARGE((G74,I74,K74,M74,O74,Q74,S74),2)</f>
        <v>417</v>
      </c>
      <c r="F74" s="33">
        <v>83</v>
      </c>
      <c r="G74" s="17">
        <v>100</v>
      </c>
      <c r="H74" s="19"/>
      <c r="I74" s="17">
        <v>100</v>
      </c>
      <c r="J74" s="19"/>
      <c r="K74" s="17">
        <v>100</v>
      </c>
      <c r="L74" s="21"/>
      <c r="M74" s="17">
        <v>100</v>
      </c>
      <c r="N74" s="19"/>
      <c r="O74" s="17">
        <v>100</v>
      </c>
      <c r="P74" s="19"/>
      <c r="Q74" s="17">
        <v>17</v>
      </c>
      <c r="R74" s="19">
        <v>0.010636574074074076</v>
      </c>
      <c r="S74" s="17">
        <v>100</v>
      </c>
      <c r="T74" s="19"/>
      <c r="U74" s="39">
        <f>+Z74</f>
        <v>0.010636574074074076</v>
      </c>
      <c r="V74" s="20"/>
      <c r="Z74" s="4">
        <f t="shared" si="7"/>
        <v>0.010636574074074076</v>
      </c>
      <c r="AA74" s="118" t="e">
        <f>SMALL((H74,J74,L74,O74,P74,R74,T74),1)+SMALL((H74,J74,L74,N74,P74,R74,T74),2)+SMALL((H74,J74,L74,N74,P74,R74,T74),3)+SMALL((H74,J74,L74,N74,P74,R74,T74),4)+SMALL((H74,J74,L74,N74,P74,R74,T74),5)</f>
        <v>#NUM!</v>
      </c>
    </row>
    <row r="75" spans="2:29" ht="12.75">
      <c r="B75" s="14">
        <v>69</v>
      </c>
      <c r="C75" s="15">
        <f>G75+I75+K75+M75+O75+Q75+S75</f>
        <v>638</v>
      </c>
      <c r="D75" s="143" t="s">
        <v>59</v>
      </c>
      <c r="E75" s="141">
        <f>+C75-LARGE((G75,I75,K75,M75,O75,Q75,S75),1)-LARGE((G75,I75,K75,M75,O75,Q75,S75),2)</f>
        <v>438</v>
      </c>
      <c r="F75" s="33">
        <v>18</v>
      </c>
      <c r="G75" s="17">
        <v>100</v>
      </c>
      <c r="H75" s="19"/>
      <c r="I75" s="17">
        <v>100</v>
      </c>
      <c r="J75" s="19"/>
      <c r="K75" s="17">
        <v>100</v>
      </c>
      <c r="L75" s="21"/>
      <c r="M75" s="17">
        <v>100</v>
      </c>
      <c r="N75" s="19"/>
      <c r="O75" s="17">
        <v>38</v>
      </c>
      <c r="P75" s="19">
        <v>0.012037037037037034</v>
      </c>
      <c r="Q75" s="17">
        <v>100</v>
      </c>
      <c r="R75" s="19"/>
      <c r="S75" s="17">
        <v>100</v>
      </c>
      <c r="T75" s="19"/>
      <c r="U75" s="39">
        <f>+Z75</f>
        <v>0.012037037037037034</v>
      </c>
      <c r="V75" s="20">
        <f>IF(ISNUMBER(AA75),AA75,"")</f>
      </c>
      <c r="Z75" s="4">
        <f t="shared" si="7"/>
        <v>0.012037037037037034</v>
      </c>
      <c r="AA75" s="118" t="e">
        <f>SMALL((H75,J75,L75,O75,P75,R75,T75),1)+SMALL((H75,J75,L75,N75,P75,R75,T75),2)+SMALL((H75,J75,L75,N75,P75,R75,T75),3)+SMALL((H75,J75,L75,N75,P75,R75,T75),4)+SMALL((H75,J75,L75,N75,P75,R75,T75),5)</f>
        <v>#NUM!</v>
      </c>
      <c r="AB75" s="4">
        <f>MAX(J75,L75,N75,P75,R75,T75,H75)</f>
        <v>0.012037037037037034</v>
      </c>
      <c r="AC75" s="3">
        <f>+AB75-Z75</f>
        <v>0</v>
      </c>
    </row>
    <row r="76" spans="2:29" ht="12.75">
      <c r="B76" s="14">
        <v>70</v>
      </c>
      <c r="C76" s="15">
        <f>G76+I76+K76+M76+O76+Q76+S76</f>
        <v>638</v>
      </c>
      <c r="D76" s="148" t="s">
        <v>249</v>
      </c>
      <c r="E76" s="141">
        <f>+C76-LARGE((G76,I76,K76,M76,O76,Q76,S76),1)-LARGE((G76,I76,K76,M76,O76,Q76,S76),2)</f>
        <v>438</v>
      </c>
      <c r="F76" s="33">
        <v>86</v>
      </c>
      <c r="G76" s="17">
        <v>100</v>
      </c>
      <c r="H76" s="19"/>
      <c r="I76" s="17">
        <v>100</v>
      </c>
      <c r="J76" s="19"/>
      <c r="K76" s="17">
        <v>100</v>
      </c>
      <c r="L76" s="21"/>
      <c r="M76" s="17">
        <v>100</v>
      </c>
      <c r="N76" s="19"/>
      <c r="O76" s="17">
        <v>100</v>
      </c>
      <c r="P76" s="19"/>
      <c r="Q76" s="17">
        <v>100</v>
      </c>
      <c r="R76" s="19"/>
      <c r="S76" s="17">
        <v>38</v>
      </c>
      <c r="T76" s="19">
        <v>0.011585648148148147</v>
      </c>
      <c r="U76" s="39">
        <f>+Z76</f>
        <v>0.011585648148148147</v>
      </c>
      <c r="V76" s="20"/>
      <c r="Z76" s="4">
        <f t="shared" si="7"/>
        <v>0.011585648148148147</v>
      </c>
      <c r="AA76" s="118" t="e">
        <f>SMALL((H76,J76,L76,O76,P76,R76,T76),1)+SMALL((H76,J76,L76,N76,P76,R76,T76),2)+SMALL((H76,J76,L76,N76,P76,R76,T76),3)+SMALL((H76,J76,L76,N76,P76,R76,T76),4)+SMALL((H76,J76,L76,N76,P76,R76,T76),5)</f>
        <v>#NUM!</v>
      </c>
      <c r="AB76" s="4">
        <f>MAX(J76,L76,N76,P76,R76,T76,H76)</f>
        <v>0.011585648148148147</v>
      </c>
      <c r="AC76" s="3">
        <f>+AB76-Z76</f>
        <v>0</v>
      </c>
    </row>
    <row r="77" spans="2:29" ht="12.75">
      <c r="B77" s="14">
        <v>71</v>
      </c>
      <c r="C77" s="15">
        <f>G77+I77+K77+M77+O77+Q77+S77</f>
        <v>640</v>
      </c>
      <c r="D77" s="143" t="s">
        <v>115</v>
      </c>
      <c r="E77" s="141">
        <f>+C77-LARGE((G77,I77,K77,M77,O77,Q77,S77),1)-LARGE((G77,I77,K77,M77,O77,Q77,S77),2)</f>
        <v>440</v>
      </c>
      <c r="F77" s="33">
        <v>35</v>
      </c>
      <c r="G77" s="17">
        <v>40</v>
      </c>
      <c r="H77" s="19">
        <v>0.010497685185185186</v>
      </c>
      <c r="I77" s="17">
        <v>100</v>
      </c>
      <c r="J77" s="21"/>
      <c r="K77" s="17">
        <v>100</v>
      </c>
      <c r="L77" s="21"/>
      <c r="M77" s="17">
        <v>100</v>
      </c>
      <c r="N77" s="19"/>
      <c r="O77" s="17">
        <v>100</v>
      </c>
      <c r="P77" s="19"/>
      <c r="Q77" s="17">
        <v>100</v>
      </c>
      <c r="R77" s="19"/>
      <c r="S77" s="17">
        <v>100</v>
      </c>
      <c r="T77" s="19"/>
      <c r="U77" s="39">
        <f>+Z77</f>
        <v>0.010497685185185186</v>
      </c>
      <c r="V77" s="20">
        <f>IF(ISNUMBER(AA77),AA77,"")</f>
      </c>
      <c r="Z77" s="4">
        <f t="shared" si="7"/>
        <v>0.010497685185185186</v>
      </c>
      <c r="AA77" s="118" t="e">
        <f>SMALL((H77,J77,L77,O77,P77,R77,T77),1)+SMALL((H77,J77,L77,N77,P77,R77,T77),2)+SMALL((H77,J77,L77,N77,P77,R77,T77),3)+SMALL((H77,J77,L77,N77,P77,R77,T77),4)+SMALL((H77,J77,L77,N77,P77,R77,T77),5)</f>
        <v>#NUM!</v>
      </c>
      <c r="AB77" s="4">
        <f>MAX(J77,L77,N77,P77,R77,T77,H77)</f>
        <v>0.010497685185185186</v>
      </c>
      <c r="AC77" s="3">
        <f>+AB77-Z77</f>
        <v>0</v>
      </c>
    </row>
    <row r="78" spans="2:27" ht="12.75">
      <c r="B78" s="14">
        <v>72</v>
      </c>
      <c r="C78" s="15">
        <f>G78+I78+K78+M78+O78+Q78+S78</f>
        <v>640</v>
      </c>
      <c r="D78" s="148" t="s">
        <v>251</v>
      </c>
      <c r="E78" s="141">
        <f>+C78-LARGE((G78,I78,K78,M78,O78,Q78,S78),1)-LARGE((G78,I78,K78,M78,O78,Q78,S78),2)</f>
        <v>440</v>
      </c>
      <c r="F78" s="33">
        <v>88</v>
      </c>
      <c r="G78" s="17">
        <v>100</v>
      </c>
      <c r="H78" s="19"/>
      <c r="I78" s="17">
        <v>100</v>
      </c>
      <c r="J78" s="19"/>
      <c r="K78" s="17">
        <v>100</v>
      </c>
      <c r="L78" s="21"/>
      <c r="M78" s="17">
        <v>100</v>
      </c>
      <c r="N78" s="19"/>
      <c r="O78" s="17">
        <v>100</v>
      </c>
      <c r="P78" s="19"/>
      <c r="Q78" s="17">
        <v>100</v>
      </c>
      <c r="R78" s="19"/>
      <c r="S78" s="17">
        <v>40</v>
      </c>
      <c r="T78" s="19">
        <v>0.010972222222222223</v>
      </c>
      <c r="U78" s="39">
        <f>+Z78</f>
        <v>0.010972222222222223</v>
      </c>
      <c r="V78" s="20"/>
      <c r="Z78" s="4">
        <f t="shared" si="7"/>
        <v>0.010972222222222223</v>
      </c>
      <c r="AA78" s="118" t="e">
        <f>SMALL((H78,J78,L78,O78,P78,R78,T78),1)+SMALL((H78,J78,L78,N78,P78,R78,T78),2)+SMALL((H78,J78,L78,N78,P78,R78,T78),3)+SMALL((H78,J78,L78,N78,P78,R78,T78),4)+SMALL((H78,J78,L78,N78,P78,R78,T78),5)</f>
        <v>#NUM!</v>
      </c>
    </row>
    <row r="79" spans="2:27" ht="12.75">
      <c r="B79" s="14">
        <v>73</v>
      </c>
      <c r="C79" s="15">
        <f>G79+I79+K79+M79+O79+Q79+S79</f>
        <v>644</v>
      </c>
      <c r="D79" s="143" t="s">
        <v>63</v>
      </c>
      <c r="E79" s="141">
        <f>+C79-LARGE((G79,I79,K79,M79,O79,Q79,S79),1)-LARGE((G79,I79,K79,M79,O79,Q79,S79),2)</f>
        <v>444</v>
      </c>
      <c r="F79" s="33">
        <v>23</v>
      </c>
      <c r="G79" s="17">
        <v>100</v>
      </c>
      <c r="H79" s="19"/>
      <c r="I79" s="17">
        <v>100</v>
      </c>
      <c r="J79" s="21"/>
      <c r="K79" s="17">
        <v>100</v>
      </c>
      <c r="L79" s="21"/>
      <c r="M79" s="17">
        <v>100</v>
      </c>
      <c r="N79" s="19"/>
      <c r="O79" s="17">
        <v>44</v>
      </c>
      <c r="P79" s="19">
        <v>0.012997685185185185</v>
      </c>
      <c r="Q79" s="17">
        <v>100</v>
      </c>
      <c r="R79" s="19"/>
      <c r="S79" s="17">
        <v>100</v>
      </c>
      <c r="T79" s="19"/>
      <c r="U79" s="39">
        <f>+Z79</f>
        <v>0.012997685185185185</v>
      </c>
      <c r="V79" s="20">
        <f>IF(ISNUMBER(AA79),AA79,"")</f>
      </c>
      <c r="Z79" s="4">
        <f t="shared" si="7"/>
        <v>0.012997685185185185</v>
      </c>
      <c r="AA79" s="118" t="e">
        <f>SMALL((H79,J79,L79,O79,P79,R79,T79),1)+SMALL((H79,J79,L79,N79,P79,R79,T79),2)+SMALL((H79,J79,L79,N79,P79,R79,T79),3)+SMALL((H79,J79,L79,N79,P79,R79,T79),4)+SMALL((H79,J79,L79,N79,P79,R79,T79),5)</f>
        <v>#NUM!</v>
      </c>
    </row>
    <row r="80" spans="2:27" ht="12.75">
      <c r="B80" s="14">
        <v>74</v>
      </c>
      <c r="C80" s="15">
        <f>G80+I80+K80+M80+O80+Q80+S80</f>
        <v>646</v>
      </c>
      <c r="D80" s="148" t="s">
        <v>245</v>
      </c>
      <c r="E80" s="141">
        <f>+C80-LARGE((G80,I80,K80,M80,O80,Q80,S80),1)-LARGE((G80,I80,K80,M80,O80,Q80,S80),2)</f>
        <v>446</v>
      </c>
      <c r="F80" s="33">
        <v>82</v>
      </c>
      <c r="G80" s="17">
        <v>100</v>
      </c>
      <c r="H80" s="19"/>
      <c r="I80" s="17">
        <v>100</v>
      </c>
      <c r="J80" s="19"/>
      <c r="K80" s="17">
        <v>46</v>
      </c>
      <c r="L80" s="21">
        <v>0.01365740740740741</v>
      </c>
      <c r="M80" s="17">
        <v>100</v>
      </c>
      <c r="N80" s="19"/>
      <c r="O80" s="17">
        <v>100</v>
      </c>
      <c r="P80" s="19"/>
      <c r="Q80" s="17">
        <v>100</v>
      </c>
      <c r="R80" s="19"/>
      <c r="S80" s="17">
        <v>100</v>
      </c>
      <c r="T80" s="19"/>
      <c r="U80" s="39">
        <f>+Z80</f>
        <v>0.01365740740740741</v>
      </c>
      <c r="V80" s="20">
        <f>IF(ISNUMBER(AA80),AA80,"")</f>
      </c>
      <c r="Z80" s="4">
        <f t="shared" si="7"/>
        <v>0.01365740740740741</v>
      </c>
      <c r="AA80" s="118" t="e">
        <f>SMALL((H80,J80,L80,O80,P80,R80,T80),1)+SMALL((H80,J80,L80,N80,P80,R80,T80),2)+SMALL((H80,J80,L80,N80,P80,R80,T80),3)+SMALL((H80,J80,L80,N80,P80,R80,T80),4)+SMALL((H80,J80,L80,N80,P80,R80,T80),5)</f>
        <v>#NUM!</v>
      </c>
    </row>
    <row r="81" spans="2:27" ht="12.75">
      <c r="B81" s="14">
        <v>75</v>
      </c>
      <c r="C81" s="15">
        <f>G81+I81+K81+M81+O81+Q81+S81</f>
        <v>700</v>
      </c>
      <c r="D81" s="148" t="s">
        <v>81</v>
      </c>
      <c r="E81" s="141">
        <f>+C81-LARGE((G81,I81,K81,M81,O81,Q81,S81),1)-LARGE((G81,I81,K81,M81,O81,Q81,S81),2)</f>
        <v>500</v>
      </c>
      <c r="F81" s="33">
        <v>46</v>
      </c>
      <c r="G81" s="17">
        <v>100</v>
      </c>
      <c r="H81" s="19"/>
      <c r="I81" s="17">
        <v>100</v>
      </c>
      <c r="J81" s="19"/>
      <c r="K81" s="17">
        <v>100</v>
      </c>
      <c r="L81" s="21"/>
      <c r="M81" s="17">
        <v>100</v>
      </c>
      <c r="N81" s="19"/>
      <c r="O81" s="17">
        <v>100</v>
      </c>
      <c r="P81" s="19"/>
      <c r="Q81" s="17">
        <v>100</v>
      </c>
      <c r="R81" s="19"/>
      <c r="S81" s="17">
        <v>100</v>
      </c>
      <c r="T81" s="19"/>
      <c r="U81" s="39">
        <f>+Z81</f>
        <v>0</v>
      </c>
      <c r="V81" s="20"/>
      <c r="Z81" s="4">
        <f t="shared" si="7"/>
        <v>0</v>
      </c>
      <c r="AA81" s="118" t="e">
        <f>SMALL((H81,J81,L81,O81,P81,R81,T81),1)+SMALL((H81,J81,L81,N81,P81,R81,T81),2)+SMALL((H81,J81,L81,N81,P81,R81,T81),3)+SMALL((H81,J81,L81,N81,P81,R81,T81),4)+SMALL((H81,J81,L81,N81,P81,R81,T81),5)</f>
        <v>#NUM!</v>
      </c>
    </row>
    <row r="82" spans="2:27" ht="12.75">
      <c r="B82" s="14">
        <v>76</v>
      </c>
      <c r="C82" s="15">
        <f>G82+I82+K82+M82+O82+Q82+S82</f>
        <v>700</v>
      </c>
      <c r="D82" s="148" t="s">
        <v>250</v>
      </c>
      <c r="E82" s="141">
        <f>+C82-LARGE((G82,I82,K82,M82,O82,Q82,S82),1)-LARGE((G82,I82,K82,M82,O82,Q82,S82),2)</f>
        <v>500</v>
      </c>
      <c r="F82" s="33">
        <v>87</v>
      </c>
      <c r="G82" s="17">
        <v>100</v>
      </c>
      <c r="H82" s="19"/>
      <c r="I82" s="17">
        <v>100</v>
      </c>
      <c r="J82" s="19"/>
      <c r="K82" s="17">
        <v>100</v>
      </c>
      <c r="L82" s="21"/>
      <c r="M82" s="17">
        <v>100</v>
      </c>
      <c r="N82" s="19"/>
      <c r="O82" s="17">
        <v>100</v>
      </c>
      <c r="P82" s="19"/>
      <c r="Q82" s="17">
        <v>100</v>
      </c>
      <c r="R82" s="19"/>
      <c r="S82" s="17">
        <v>100</v>
      </c>
      <c r="T82" s="19"/>
      <c r="U82" s="39">
        <f>+Z82</f>
        <v>0</v>
      </c>
      <c r="V82" s="20"/>
      <c r="Z82" s="4">
        <f t="shared" si="7"/>
        <v>0</v>
      </c>
      <c r="AA82" s="118" t="e">
        <f>SMALL((H82,J82,L82,O82,P82,R82,T82),1)+SMALL((H82,J82,L82,N82,P82,R82,T82),2)+SMALL((H82,J82,L82,N82,P82,R82,T82),3)+SMALL((H82,J82,L82,N82,P82,R82,T82),4)+SMALL((H82,J82,L82,N82,P82,R82,T82),5)</f>
        <v>#NUM!</v>
      </c>
    </row>
    <row r="83" spans="2:27" ht="12.75">
      <c r="B83" s="14">
        <v>77</v>
      </c>
      <c r="C83" s="15">
        <f>G83+I83+K83+M83+O83+Q83+S83</f>
        <v>700</v>
      </c>
      <c r="D83" s="11" t="s">
        <v>54</v>
      </c>
      <c r="E83" s="141">
        <f>+C83-LARGE((G83,I83,K83,M83,O83,Q83,S83),1)-LARGE((G83,I83,K83,M83,O83,Q83,S83),2)</f>
        <v>500</v>
      </c>
      <c r="F83" s="33">
        <v>12</v>
      </c>
      <c r="G83" s="17">
        <v>100</v>
      </c>
      <c r="H83" s="19"/>
      <c r="I83" s="17">
        <v>100</v>
      </c>
      <c r="J83" s="19"/>
      <c r="K83" s="17">
        <v>100</v>
      </c>
      <c r="L83" s="21"/>
      <c r="M83" s="17">
        <v>100</v>
      </c>
      <c r="N83" s="19"/>
      <c r="O83" s="17">
        <v>100</v>
      </c>
      <c r="P83" s="19"/>
      <c r="Q83" s="17">
        <v>100</v>
      </c>
      <c r="R83" s="19"/>
      <c r="S83" s="17">
        <v>100</v>
      </c>
      <c r="T83" s="19"/>
      <c r="U83" s="39">
        <f>+Z83</f>
        <v>0</v>
      </c>
      <c r="V83" s="20"/>
      <c r="Z83" s="4">
        <f t="shared" si="7"/>
        <v>0</v>
      </c>
      <c r="AA83" s="118" t="e">
        <f>SMALL((H83,J83,L83,O83,P83,R83,T83),1)+SMALL((H83,J83,L83,N83,P83,R83,T83),2)+SMALL((H83,J83,L83,N83,P83,R83,T83),3)+SMALL((H83,J83,L83,N83,P83,R83,T83),4)+SMALL((H83,J83,L83,N83,P83,R83,T83),5)</f>
        <v>#NUM!</v>
      </c>
    </row>
    <row r="84" spans="2:27" ht="12.75">
      <c r="B84" s="14">
        <v>78</v>
      </c>
      <c r="C84" s="15">
        <f aca="true" t="shared" si="8" ref="C84:C90">G84+I84+K84+M84+O84+Q84+S84</f>
        <v>0</v>
      </c>
      <c r="D84" s="143"/>
      <c r="E84" s="141"/>
      <c r="F84" s="33"/>
      <c r="G84" s="17"/>
      <c r="H84" s="19"/>
      <c r="I84" s="17"/>
      <c r="J84" s="19"/>
      <c r="K84" s="17"/>
      <c r="L84" s="21"/>
      <c r="M84" s="17"/>
      <c r="N84" s="19"/>
      <c r="O84" s="17"/>
      <c r="P84" s="19"/>
      <c r="Q84" s="17"/>
      <c r="R84" s="19"/>
      <c r="S84" s="17"/>
      <c r="T84" s="19"/>
      <c r="U84" s="39"/>
      <c r="V84" s="20"/>
      <c r="Z84" s="4">
        <f t="shared" si="7"/>
        <v>0</v>
      </c>
      <c r="AA84" s="118" t="e">
        <f>SMALL((H84,J84,L84,O84,P84,R84,T84),1)+SMALL((H84,J84,L84,N84,P84,R84,T84),2)+SMALL((H84,J84,L84,N84,P84,R84,T84),3)+SMALL((H84,J84,L84,N84,P84,R84,T84),4)+SMALL((H84,J84,L84,N84,P84,R84,T84),5)</f>
        <v>#NUM!</v>
      </c>
    </row>
    <row r="85" spans="2:27" ht="12.75">
      <c r="B85" s="14">
        <v>79</v>
      </c>
      <c r="C85" s="15">
        <f t="shared" si="8"/>
        <v>0</v>
      </c>
      <c r="D85" s="143"/>
      <c r="E85" s="141"/>
      <c r="F85" s="146"/>
      <c r="G85" s="17"/>
      <c r="H85" s="19"/>
      <c r="I85" s="17"/>
      <c r="J85" s="19"/>
      <c r="K85" s="17"/>
      <c r="L85" s="21"/>
      <c r="M85" s="17"/>
      <c r="N85" s="19"/>
      <c r="O85" s="17"/>
      <c r="P85" s="19"/>
      <c r="Q85" s="17"/>
      <c r="R85" s="19"/>
      <c r="S85" s="17"/>
      <c r="T85" s="19"/>
      <c r="U85" s="39"/>
      <c r="V85" s="20"/>
      <c r="Z85" s="4">
        <f t="shared" si="7"/>
        <v>0</v>
      </c>
      <c r="AA85" s="118" t="e">
        <f>SMALL((H85,J85,L85,O85,P85,R85,T85),1)+SMALL((H85,J85,L85,N85,P85,R85,T85),2)+SMALL((H85,J85,L85,N85,P85,R85,T85),3)+SMALL((H85,J85,L85,N85,P85,R85,T85),4)+SMALL((H85,J85,L85,N85,P85,R85,T85),5)</f>
        <v>#NUM!</v>
      </c>
    </row>
    <row r="86" spans="2:27" ht="12.75">
      <c r="B86" s="14">
        <v>80</v>
      </c>
      <c r="C86" s="15">
        <f t="shared" si="8"/>
        <v>0</v>
      </c>
      <c r="D86" s="143"/>
      <c r="E86" s="141"/>
      <c r="F86" s="33"/>
      <c r="G86" s="17"/>
      <c r="H86" s="19"/>
      <c r="I86" s="17"/>
      <c r="J86" s="19"/>
      <c r="K86" s="17"/>
      <c r="L86" s="21"/>
      <c r="M86" s="17"/>
      <c r="N86" s="19"/>
      <c r="O86" s="17"/>
      <c r="P86" s="19"/>
      <c r="Q86" s="17"/>
      <c r="R86" s="19"/>
      <c r="S86" s="17"/>
      <c r="T86" s="19"/>
      <c r="U86" s="39"/>
      <c r="V86" s="20">
        <f>IF(ISNUMBER(AA86),AA86,"")</f>
      </c>
      <c r="Z86" s="4">
        <f t="shared" si="7"/>
        <v>0</v>
      </c>
      <c r="AA86" s="118" t="e">
        <f>SMALL((H86,J86,L86,O86,P86,R86,T86),1)+SMALL((H86,J86,L86,N86,P86,R86,T86),2)+SMALL((H86,J86,L86,N86,P86,R86,T86),3)+SMALL((H86,J86,L86,N86,P86,R86,T86),4)+SMALL((H86,J86,L86,N86,P86,R86,T86),5)</f>
        <v>#NUM!</v>
      </c>
    </row>
    <row r="87" spans="2:27" ht="12.75">
      <c r="B87" s="14">
        <v>81</v>
      </c>
      <c r="C87" s="15">
        <f t="shared" si="8"/>
        <v>0</v>
      </c>
      <c r="D87" s="143"/>
      <c r="E87" s="141"/>
      <c r="F87" s="33"/>
      <c r="G87" s="17"/>
      <c r="H87" s="19"/>
      <c r="I87" s="17"/>
      <c r="J87" s="19"/>
      <c r="K87" s="17"/>
      <c r="L87" s="21"/>
      <c r="M87" s="17"/>
      <c r="N87" s="19"/>
      <c r="O87" s="17"/>
      <c r="P87" s="19"/>
      <c r="Q87" s="17"/>
      <c r="R87" s="19"/>
      <c r="S87" s="17"/>
      <c r="T87" s="19"/>
      <c r="U87" s="39"/>
      <c r="V87" s="20">
        <f>IF(ISNUMBER(AA87),AA87,"")</f>
      </c>
      <c r="Z87" s="4">
        <f t="shared" si="7"/>
        <v>0</v>
      </c>
      <c r="AA87" s="118" t="e">
        <f>SMALL((H87,J87,L87,O87,P87,R87,T87),1)+SMALL((H87,J87,L87,N87,P87,R87,T87),2)+SMALL((H87,J87,L87,N87,P87,R87,T87),3)+SMALL((H87,J87,L87,N87,P87,R87,T87),4)+SMALL((H87,J87,L87,N87,P87,R87,T87),5)</f>
        <v>#NUM!</v>
      </c>
    </row>
    <row r="88" spans="2:27" ht="12.75">
      <c r="B88" s="14">
        <v>82</v>
      </c>
      <c r="C88" s="15">
        <f t="shared" si="8"/>
        <v>0</v>
      </c>
      <c r="D88" s="143"/>
      <c r="E88" s="141"/>
      <c r="F88" s="33"/>
      <c r="G88" s="17"/>
      <c r="H88" s="19"/>
      <c r="I88" s="17"/>
      <c r="J88" s="19"/>
      <c r="K88" s="17"/>
      <c r="L88" s="21"/>
      <c r="M88" s="17"/>
      <c r="N88" s="19"/>
      <c r="O88" s="17"/>
      <c r="P88" s="19"/>
      <c r="Q88" s="17"/>
      <c r="R88" s="19"/>
      <c r="S88" s="17"/>
      <c r="T88" s="19"/>
      <c r="U88" s="39"/>
      <c r="V88" s="20">
        <f>IF(ISNUMBER(AA88),AA88,"")</f>
      </c>
      <c r="Z88" s="4">
        <f t="shared" si="7"/>
        <v>0</v>
      </c>
      <c r="AA88" s="118" t="e">
        <f>SMALL((H88,J88,L88,O88,P88,R88,T88),1)+SMALL((H88,J88,L88,N88,P88,R88,T88),2)+SMALL((H88,J88,L88,N88,P88,R88,T88),3)+SMALL((H88,J88,L88,N88,P88,R88,T88),4)+SMALL((H88,J88,L88,N88,P88,R88,T88),5)</f>
        <v>#NUM!</v>
      </c>
    </row>
    <row r="89" spans="2:27" ht="12.75">
      <c r="B89" s="14">
        <v>83</v>
      </c>
      <c r="C89" s="15">
        <f t="shared" si="8"/>
        <v>0</v>
      </c>
      <c r="D89" s="143"/>
      <c r="E89" s="141"/>
      <c r="F89" s="33"/>
      <c r="G89" s="17"/>
      <c r="H89" s="19"/>
      <c r="I89" s="17"/>
      <c r="J89" s="19"/>
      <c r="K89" s="17"/>
      <c r="L89" s="21"/>
      <c r="M89" s="17"/>
      <c r="N89" s="19"/>
      <c r="O89" s="17"/>
      <c r="P89" s="19"/>
      <c r="Q89" s="17"/>
      <c r="R89" s="19"/>
      <c r="S89" s="17"/>
      <c r="T89" s="19"/>
      <c r="U89" s="39"/>
      <c r="V89" s="20">
        <f>IF(ISNUMBER(AA89),AA89,"")</f>
      </c>
      <c r="Z89" s="4">
        <f t="shared" si="7"/>
        <v>0</v>
      </c>
      <c r="AA89" s="118" t="e">
        <f>SMALL((H89,J89,L89,O89,P89,R89,T89),1)+SMALL((H89,J89,L89,N89,P89,R89,T89),2)+SMALL((H89,J89,L89,N89,P89,R89,T89),3)+SMALL((H89,J89,L89,N89,P89,R89,T89),4)+SMALL((H89,J89,L89,N89,P89,R89,T89),5)</f>
        <v>#NUM!</v>
      </c>
    </row>
    <row r="90" spans="2:27" ht="12.75">
      <c r="B90" s="14">
        <v>84</v>
      </c>
      <c r="C90" s="15">
        <f t="shared" si="8"/>
        <v>0</v>
      </c>
      <c r="D90" s="143"/>
      <c r="E90" s="141"/>
      <c r="F90" s="33"/>
      <c r="G90" s="17"/>
      <c r="H90" s="19"/>
      <c r="I90" s="17"/>
      <c r="J90" s="19"/>
      <c r="K90" s="17"/>
      <c r="L90" s="21"/>
      <c r="M90" s="17"/>
      <c r="N90" s="19"/>
      <c r="O90" s="17"/>
      <c r="P90" s="19"/>
      <c r="Q90" s="17"/>
      <c r="R90" s="19"/>
      <c r="S90" s="17"/>
      <c r="T90" s="19"/>
      <c r="U90" s="39"/>
      <c r="V90" s="20">
        <f>IF(ISNUMBER(AA90),AA90,"")</f>
      </c>
      <c r="Z90" s="4">
        <f t="shared" si="7"/>
        <v>0</v>
      </c>
      <c r="AA90" s="118" t="e">
        <f>SMALL((H90,J90,L90,O90,P90,R90,T90),1)+SMALL((H90,J90,L90,N90,P90,R90,T90),2)+SMALL((H90,J90,L90,N90,P90,R90,T90),3)+SMALL((H90,J90,L90,N90,P90,R90,T90),4)+SMALL((H90,J90,L90,N90,P90,R90,T90),5)</f>
        <v>#NUM!</v>
      </c>
    </row>
    <row r="91" spans="2:27" ht="15">
      <c r="B91" s="14">
        <v>85</v>
      </c>
      <c r="C91" s="15">
        <f aca="true" t="shared" si="9" ref="C91:C96">G91+I91+K91+M91+O91+Q91+S91</f>
        <v>0</v>
      </c>
      <c r="D91" s="73">
        <f>IF(F91="","",VLOOKUP(F91,Entrants!$B$4:$C$104,2))</f>
      </c>
      <c r="E91" s="141"/>
      <c r="F91" s="33"/>
      <c r="G91" s="17"/>
      <c r="H91" s="19"/>
      <c r="I91" s="17"/>
      <c r="J91" s="19"/>
      <c r="K91" s="17"/>
      <c r="L91" s="21"/>
      <c r="M91" s="17"/>
      <c r="N91" s="19"/>
      <c r="O91" s="17"/>
      <c r="P91" s="19"/>
      <c r="Q91" s="17"/>
      <c r="R91" s="19"/>
      <c r="S91" s="17"/>
      <c r="T91" s="19"/>
      <c r="U91" s="39"/>
      <c r="V91" s="20">
        <f aca="true" t="shared" si="10" ref="V91:V96">IF(ISNUMBER(AA91),AA91,"")</f>
      </c>
      <c r="Z91" s="4">
        <f t="shared" si="7"/>
        <v>0</v>
      </c>
      <c r="AA91" s="118" t="e">
        <f>SMALL((H91,J91,L91,O91,P91,R91,T91),1)+SMALL((H91,J91,L91,N91,P91,R91,T91),2)+SMALL((H91,J91,L91,N91,P91,R91,T91),3)+SMALL((H91,J91,L91,N91,P91,R91,T91),4)+SMALL((H91,J91,L91,N91,P91,R91,T91),5)</f>
        <v>#NUM!</v>
      </c>
    </row>
    <row r="92" spans="2:27" ht="15">
      <c r="B92" s="14">
        <v>86</v>
      </c>
      <c r="C92" s="15">
        <f t="shared" si="9"/>
        <v>0</v>
      </c>
      <c r="D92" s="73">
        <f>IF(F92="","",VLOOKUP(F92,Entrants!$B$4:$C$104,2))</f>
      </c>
      <c r="E92" s="141"/>
      <c r="F92" s="33"/>
      <c r="G92" s="17"/>
      <c r="H92" s="19"/>
      <c r="I92" s="17"/>
      <c r="J92" s="19"/>
      <c r="K92" s="17"/>
      <c r="L92" s="21"/>
      <c r="M92" s="17"/>
      <c r="N92" s="19"/>
      <c r="O92" s="17"/>
      <c r="P92" s="19"/>
      <c r="Q92" s="17"/>
      <c r="R92" s="19"/>
      <c r="S92" s="17"/>
      <c r="T92" s="19"/>
      <c r="U92" s="39"/>
      <c r="V92" s="20">
        <f t="shared" si="10"/>
      </c>
      <c r="Z92" s="4">
        <f t="shared" si="7"/>
        <v>0</v>
      </c>
      <c r="AA92" s="118" t="e">
        <f>SMALL((H92,J92,L92,O92,P92,R92,T92),1)+SMALL((H92,J92,L92,N92,P92,R92,T92),2)+SMALL((H92,J92,L92,N92,P92,R92,T92),3)+SMALL((H92,J92,L92,N92,P92,R92,T92),4)+SMALL((H92,J92,L92,N92,P92,R92,T92),5)</f>
        <v>#NUM!</v>
      </c>
    </row>
    <row r="93" spans="2:27" ht="15">
      <c r="B93" s="14">
        <v>87</v>
      </c>
      <c r="C93" s="15">
        <f t="shared" si="9"/>
        <v>0</v>
      </c>
      <c r="D93" s="73">
        <f>IF(F93="","",VLOOKUP(F93,Entrants!$B$4:$C$104,2))</f>
      </c>
      <c r="E93" s="141"/>
      <c r="F93" s="33"/>
      <c r="G93" s="17"/>
      <c r="H93" s="19"/>
      <c r="I93" s="17"/>
      <c r="J93" s="19"/>
      <c r="K93" s="17"/>
      <c r="L93" s="21"/>
      <c r="M93" s="17"/>
      <c r="N93" s="19"/>
      <c r="O93" s="17"/>
      <c r="P93" s="19"/>
      <c r="Q93" s="17"/>
      <c r="R93" s="19"/>
      <c r="S93" s="17"/>
      <c r="T93" s="19"/>
      <c r="U93" s="39"/>
      <c r="V93" s="20">
        <f t="shared" si="10"/>
      </c>
      <c r="Z93" s="4">
        <f t="shared" si="7"/>
        <v>0</v>
      </c>
      <c r="AA93" s="118" t="e">
        <f>SMALL((H93,J93,L93,O93,P93,R93,T93),1)+SMALL((H93,J93,L93,N93,P93,R93,T93),2)+SMALL((H93,J93,L93,N93,P93,R93,T93),3)+SMALL((H93,J93,L93,N93,P93,R93,T93),4)+SMALL((H93,J93,L93,N93,P93,R93,T93),5)</f>
        <v>#NUM!</v>
      </c>
    </row>
    <row r="94" spans="2:27" ht="15">
      <c r="B94" s="14">
        <v>88</v>
      </c>
      <c r="C94" s="15">
        <f t="shared" si="9"/>
        <v>0</v>
      </c>
      <c r="D94" s="73">
        <f>IF(F94="","",VLOOKUP(F94,Entrants!$B$4:$C$104,2))</f>
      </c>
      <c r="E94" s="141"/>
      <c r="F94" s="33"/>
      <c r="G94" s="17"/>
      <c r="H94" s="19"/>
      <c r="I94" s="17"/>
      <c r="J94" s="19"/>
      <c r="K94" s="17"/>
      <c r="L94" s="21"/>
      <c r="M94" s="17"/>
      <c r="N94" s="19"/>
      <c r="O94" s="17"/>
      <c r="P94" s="19"/>
      <c r="Q94" s="17"/>
      <c r="R94" s="19"/>
      <c r="S94" s="17"/>
      <c r="T94" s="19"/>
      <c r="U94" s="39"/>
      <c r="V94" s="20">
        <f t="shared" si="10"/>
      </c>
      <c r="Z94" s="4">
        <f t="shared" si="7"/>
        <v>0</v>
      </c>
      <c r="AA94" s="118" t="e">
        <f>SMALL((H94,J94,L94,O94,P94,R94,T94),1)+SMALL((H94,J94,L94,N94,P94,R94,T94),2)+SMALL((H94,J94,L94,N94,P94,R94,T94),3)+SMALL((H94,J94,L94,N94,P94,R94,T94),4)+SMALL((H94,J94,L94,N94,P94,R94,T94),5)</f>
        <v>#NUM!</v>
      </c>
    </row>
    <row r="95" spans="2:27" ht="15">
      <c r="B95" s="14">
        <v>89</v>
      </c>
      <c r="C95" s="15">
        <f t="shared" si="9"/>
        <v>0</v>
      </c>
      <c r="D95" s="73">
        <f>IF(F95="","",VLOOKUP(F95,Entrants!$B$4:$C$104,2))</f>
      </c>
      <c r="E95" s="141"/>
      <c r="F95" s="33"/>
      <c r="G95" s="17"/>
      <c r="H95" s="19"/>
      <c r="I95" s="17"/>
      <c r="J95" s="19"/>
      <c r="K95" s="17"/>
      <c r="L95" s="21"/>
      <c r="M95" s="17"/>
      <c r="N95" s="19"/>
      <c r="O95" s="17"/>
      <c r="P95" s="19"/>
      <c r="Q95" s="17"/>
      <c r="R95" s="19"/>
      <c r="S95" s="17"/>
      <c r="T95" s="19"/>
      <c r="U95" s="39"/>
      <c r="V95" s="20">
        <f t="shared" si="10"/>
      </c>
      <c r="Z95" s="4">
        <f t="shared" si="7"/>
        <v>0</v>
      </c>
      <c r="AA95" s="118" t="e">
        <f>SMALL((H95,J95,L95,O95,P95,R95,T95),1)+SMALL((H95,J95,L95,N95,P95,R95,T95),2)+SMALL((H95,J95,L95,N95,P95,R95,T95),3)+SMALL((H95,J95,L95,N95,P95,R95,T95),4)+SMALL((H95,J95,L95,N95,P95,R95,T95),5)</f>
        <v>#NUM!</v>
      </c>
    </row>
    <row r="96" spans="2:27" ht="15">
      <c r="B96" s="14">
        <v>90</v>
      </c>
      <c r="C96" s="15">
        <f t="shared" si="9"/>
        <v>0</v>
      </c>
      <c r="D96" s="73">
        <f>IF(F96="","",VLOOKUP(F96,Entrants!$B$4:$C$104,2))</f>
      </c>
      <c r="E96" s="141"/>
      <c r="F96" s="33"/>
      <c r="G96" s="17"/>
      <c r="H96" s="19"/>
      <c r="I96" s="17"/>
      <c r="J96" s="19"/>
      <c r="K96" s="17"/>
      <c r="L96" s="21"/>
      <c r="M96" s="17"/>
      <c r="N96" s="19"/>
      <c r="O96" s="17"/>
      <c r="P96" s="19"/>
      <c r="Q96" s="17"/>
      <c r="R96" s="19"/>
      <c r="S96" s="17"/>
      <c r="T96" s="19"/>
      <c r="U96" s="39"/>
      <c r="V96" s="20">
        <f t="shared" si="10"/>
      </c>
      <c r="Z96" s="4">
        <f t="shared" si="7"/>
        <v>0</v>
      </c>
      <c r="AA96" s="118" t="e">
        <f>SMALL((H96,J96,L96,O96,P96,R96,T96),1)+SMALL((H96,J96,L96,N96,P96,R96,T96),2)+SMALL((H96,J96,L96,N96,P96,R96,T96),3)+SMALL((H96,J96,L96,N96,P96,R96,T96),4)+SMALL((H96,J96,L96,N96,P96,R96,T96),5)</f>
        <v>#NUM!</v>
      </c>
    </row>
    <row r="97" spans="2:21" ht="12.75">
      <c r="B97"/>
      <c r="C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ht="12.75">
      <c r="B98"/>
      <c r="C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ht="12.75">
      <c r="B99"/>
      <c r="C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ht="12.75">
      <c r="B100"/>
      <c r="C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21" ht="12.75">
      <c r="B101"/>
      <c r="C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2:21" ht="12.75">
      <c r="B102"/>
      <c r="C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2:21" ht="12.75">
      <c r="B103"/>
      <c r="C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2:21" ht="12.75">
      <c r="B104"/>
      <c r="C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2:21" ht="12.75">
      <c r="B105"/>
      <c r="C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2:21" ht="12.75">
      <c r="B106"/>
      <c r="C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2:21" ht="12.75">
      <c r="B107"/>
      <c r="C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2:21" ht="12.75">
      <c r="B108"/>
      <c r="C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2:21" ht="12.75">
      <c r="B109"/>
      <c r="C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21" ht="12.75">
      <c r="B110"/>
      <c r="C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2:21" ht="12.75">
      <c r="B111"/>
      <c r="C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21" ht="12.75">
      <c r="B112"/>
      <c r="C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2:21" ht="12.75">
      <c r="B113"/>
      <c r="C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2:21" ht="12.75">
      <c r="B114"/>
      <c r="C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2:21" ht="12.75">
      <c r="B115"/>
      <c r="C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2:21" ht="12.75">
      <c r="B116"/>
      <c r="C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ht="12.75">
      <c r="U117"/>
    </row>
  </sheetData>
  <sheetProtection/>
  <printOptions horizontalCentered="1" verticalCentered="1"/>
  <pageMargins left="0.5118110236220472" right="0.5511811023622047" top="0.35433070866141736" bottom="0.1968503937007874" header="0.5118110236220472" footer="0.5118110236220472"/>
  <pageSetup fitToHeight="1" fitToWidth="1" horizontalDpi="300" verticalDpi="300" orientation="portrait" paperSize="9" scale="54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15"/>
  <sheetViews>
    <sheetView zoomScale="75" zoomScaleNormal="75" zoomScalePageLayoutView="0" workbookViewId="0" topLeftCell="A1">
      <selection activeCell="L21" sqref="L21"/>
    </sheetView>
  </sheetViews>
  <sheetFormatPr defaultColWidth="9.140625" defaultRowHeight="12.75"/>
  <cols>
    <col min="1" max="1" width="3.140625" style="0" customWidth="1"/>
    <col min="2" max="2" width="42.421875" style="0" customWidth="1"/>
    <col min="3" max="3" width="11.7109375" style="0" customWidth="1"/>
    <col min="4" max="4" width="12.140625" style="0" customWidth="1"/>
    <col min="5" max="5" width="12.57421875" style="0" customWidth="1"/>
    <col min="6" max="6" width="11.8515625" style="0" customWidth="1"/>
    <col min="7" max="9" width="12.28125" style="0" customWidth="1"/>
    <col min="10" max="10" width="11.28125" style="0" customWidth="1"/>
    <col min="11" max="11" width="14.00390625" style="0" customWidth="1"/>
    <col min="12" max="12" width="43.140625" style="0" customWidth="1"/>
    <col min="13" max="16" width="10.140625" style="0" customWidth="1"/>
    <col min="17" max="17" width="11.8515625" style="0" customWidth="1"/>
    <col min="18" max="18" width="10.8515625" style="0" customWidth="1"/>
  </cols>
  <sheetData>
    <row r="1" ht="23.25">
      <c r="A1" s="116" t="s">
        <v>114</v>
      </c>
    </row>
    <row r="2" ht="13.5" thickBot="1"/>
    <row r="3" spans="2:11" ht="18.75" thickBot="1">
      <c r="B3" s="124" t="s">
        <v>0</v>
      </c>
      <c r="C3" s="137" t="s">
        <v>1</v>
      </c>
      <c r="D3" s="74" t="s">
        <v>2</v>
      </c>
      <c r="E3" s="74" t="s">
        <v>3</v>
      </c>
      <c r="F3" s="74" t="s">
        <v>4</v>
      </c>
      <c r="G3" s="74" t="s">
        <v>5</v>
      </c>
      <c r="H3" s="136" t="s">
        <v>6</v>
      </c>
      <c r="I3" s="136" t="s">
        <v>127</v>
      </c>
      <c r="J3" s="125" t="s">
        <v>7</v>
      </c>
      <c r="K3" s="75" t="s">
        <v>31</v>
      </c>
    </row>
    <row r="4" spans="2:12" ht="18.75" thickBot="1">
      <c r="B4" s="115" t="s">
        <v>225</v>
      </c>
      <c r="C4" s="77">
        <v>25</v>
      </c>
      <c r="D4" s="77">
        <v>20</v>
      </c>
      <c r="E4" s="77">
        <v>25</v>
      </c>
      <c r="F4" s="77">
        <v>25</v>
      </c>
      <c r="G4" s="77">
        <v>25</v>
      </c>
      <c r="H4" s="77">
        <v>25</v>
      </c>
      <c r="I4" s="77">
        <v>15</v>
      </c>
      <c r="J4" s="117">
        <f aca="true" t="shared" si="0" ref="J4:J15">SUM(C4:I4)</f>
        <v>160</v>
      </c>
      <c r="K4" s="78">
        <v>1</v>
      </c>
      <c r="L4" s="70"/>
    </row>
    <row r="5" spans="2:12" ht="18.75" thickBot="1">
      <c r="B5" s="79" t="s">
        <v>231</v>
      </c>
      <c r="C5" s="80">
        <v>8</v>
      </c>
      <c r="D5" s="80">
        <v>25</v>
      </c>
      <c r="E5" s="80">
        <v>10</v>
      </c>
      <c r="F5" s="80">
        <v>15</v>
      </c>
      <c r="G5" s="80">
        <v>20</v>
      </c>
      <c r="H5" s="80">
        <v>20</v>
      </c>
      <c r="I5" s="80">
        <v>25</v>
      </c>
      <c r="J5" s="81">
        <f t="shared" si="0"/>
        <v>123</v>
      </c>
      <c r="K5" s="78">
        <v>2</v>
      </c>
      <c r="L5" s="70"/>
    </row>
    <row r="6" spans="2:12" ht="18.75" thickBot="1">
      <c r="B6" s="79" t="s">
        <v>237</v>
      </c>
      <c r="C6" s="80">
        <v>20</v>
      </c>
      <c r="D6" s="80">
        <v>5</v>
      </c>
      <c r="E6" s="80">
        <v>6</v>
      </c>
      <c r="F6" s="80">
        <v>12</v>
      </c>
      <c r="G6" s="80">
        <v>15</v>
      </c>
      <c r="H6" s="80">
        <v>15</v>
      </c>
      <c r="I6" s="80">
        <v>6</v>
      </c>
      <c r="J6" s="81">
        <f t="shared" si="0"/>
        <v>79</v>
      </c>
      <c r="K6" s="85">
        <v>3</v>
      </c>
      <c r="L6" s="70"/>
    </row>
    <row r="7" spans="2:15" ht="18.75" thickBot="1">
      <c r="B7" s="82" t="s">
        <v>233</v>
      </c>
      <c r="C7" s="80">
        <v>10</v>
      </c>
      <c r="D7" s="80">
        <v>15</v>
      </c>
      <c r="E7" s="80">
        <v>8</v>
      </c>
      <c r="F7" s="80">
        <v>6</v>
      </c>
      <c r="G7" s="80">
        <v>8</v>
      </c>
      <c r="H7" s="80">
        <v>10</v>
      </c>
      <c r="I7" s="80">
        <v>20</v>
      </c>
      <c r="J7" s="81">
        <f t="shared" si="0"/>
        <v>77</v>
      </c>
      <c r="K7" s="85">
        <v>4</v>
      </c>
      <c r="L7" s="70"/>
      <c r="O7" s="22"/>
    </row>
    <row r="8" spans="2:12" ht="18.75" thickBot="1">
      <c r="B8" s="79" t="s">
        <v>228</v>
      </c>
      <c r="C8" s="80">
        <v>12</v>
      </c>
      <c r="D8" s="80">
        <v>6</v>
      </c>
      <c r="E8" s="80">
        <v>20</v>
      </c>
      <c r="F8" s="80">
        <v>10</v>
      </c>
      <c r="G8" s="80">
        <v>3</v>
      </c>
      <c r="H8" s="80">
        <v>12</v>
      </c>
      <c r="I8" s="80">
        <v>10</v>
      </c>
      <c r="J8" s="81">
        <f t="shared" si="0"/>
        <v>73</v>
      </c>
      <c r="K8" s="85">
        <v>5</v>
      </c>
      <c r="L8" s="70"/>
    </row>
    <row r="9" spans="2:12" ht="18.75" thickBot="1">
      <c r="B9" s="82" t="s">
        <v>229</v>
      </c>
      <c r="C9" s="80">
        <v>3</v>
      </c>
      <c r="D9" s="83">
        <v>12</v>
      </c>
      <c r="E9" s="83">
        <v>5</v>
      </c>
      <c r="F9" s="83">
        <v>20</v>
      </c>
      <c r="G9" s="83">
        <v>12</v>
      </c>
      <c r="H9" s="83">
        <v>8</v>
      </c>
      <c r="I9" s="83">
        <v>2</v>
      </c>
      <c r="J9" s="84">
        <f t="shared" si="0"/>
        <v>62</v>
      </c>
      <c r="K9" s="85">
        <v>6</v>
      </c>
      <c r="L9" s="70"/>
    </row>
    <row r="10" spans="2:12" ht="18.75" thickBot="1">
      <c r="B10" s="79" t="s">
        <v>232</v>
      </c>
      <c r="C10" s="80">
        <v>6</v>
      </c>
      <c r="D10" s="80">
        <v>10</v>
      </c>
      <c r="E10" s="80">
        <v>15</v>
      </c>
      <c r="F10" s="80">
        <v>8</v>
      </c>
      <c r="G10" s="80">
        <v>4</v>
      </c>
      <c r="H10" s="80">
        <v>5</v>
      </c>
      <c r="I10" s="80">
        <v>3</v>
      </c>
      <c r="J10" s="81">
        <f t="shared" si="0"/>
        <v>51</v>
      </c>
      <c r="K10" s="85">
        <v>7</v>
      </c>
      <c r="L10" s="70"/>
    </row>
    <row r="11" spans="2:12" ht="18.75" thickBot="1">
      <c r="B11" s="79" t="s">
        <v>226</v>
      </c>
      <c r="C11" s="80">
        <v>15</v>
      </c>
      <c r="D11" s="83">
        <v>3</v>
      </c>
      <c r="E11" s="83">
        <v>12</v>
      </c>
      <c r="F11" s="83">
        <v>4</v>
      </c>
      <c r="G11" s="83">
        <v>2</v>
      </c>
      <c r="H11" s="83">
        <v>3</v>
      </c>
      <c r="I11" s="83">
        <v>8</v>
      </c>
      <c r="J11" s="84">
        <f t="shared" si="0"/>
        <v>47</v>
      </c>
      <c r="K11" s="85">
        <v>8</v>
      </c>
      <c r="L11" s="70"/>
    </row>
    <row r="12" spans="2:12" ht="18.75" thickBot="1">
      <c r="B12" s="79" t="s">
        <v>230</v>
      </c>
      <c r="C12" s="80">
        <v>4</v>
      </c>
      <c r="D12" s="80">
        <v>4</v>
      </c>
      <c r="E12" s="80">
        <v>3</v>
      </c>
      <c r="F12" s="80">
        <v>5</v>
      </c>
      <c r="G12" s="80">
        <v>5</v>
      </c>
      <c r="H12" s="80">
        <v>6</v>
      </c>
      <c r="I12" s="80">
        <v>12</v>
      </c>
      <c r="J12" s="81">
        <f t="shared" si="0"/>
        <v>39</v>
      </c>
      <c r="K12" s="85">
        <v>9</v>
      </c>
      <c r="L12" s="70"/>
    </row>
    <row r="13" spans="2:12" ht="18.75" thickBot="1">
      <c r="B13" s="82" t="s">
        <v>227</v>
      </c>
      <c r="C13" s="80">
        <v>5</v>
      </c>
      <c r="D13" s="80">
        <v>8</v>
      </c>
      <c r="E13" s="80">
        <v>2</v>
      </c>
      <c r="F13" s="80">
        <v>1</v>
      </c>
      <c r="G13" s="80">
        <v>6</v>
      </c>
      <c r="H13" s="80">
        <v>4</v>
      </c>
      <c r="I13" s="80">
        <v>5</v>
      </c>
      <c r="J13" s="81">
        <f t="shared" si="0"/>
        <v>31</v>
      </c>
      <c r="K13" s="85">
        <v>10</v>
      </c>
      <c r="L13" s="70"/>
    </row>
    <row r="14" spans="2:12" ht="18.75" thickBot="1">
      <c r="B14" s="82" t="s">
        <v>234</v>
      </c>
      <c r="C14" s="80">
        <v>1</v>
      </c>
      <c r="D14" s="83">
        <v>4</v>
      </c>
      <c r="E14" s="83">
        <v>4</v>
      </c>
      <c r="F14" s="83">
        <v>3</v>
      </c>
      <c r="G14" s="83">
        <v>10</v>
      </c>
      <c r="H14" s="83">
        <v>2</v>
      </c>
      <c r="I14" s="83">
        <v>4</v>
      </c>
      <c r="J14" s="84">
        <f t="shared" si="0"/>
        <v>28</v>
      </c>
      <c r="K14" s="85">
        <v>11</v>
      </c>
      <c r="L14" s="70"/>
    </row>
    <row r="15" spans="2:12" ht="18.75" thickBot="1">
      <c r="B15" s="119" t="s">
        <v>235</v>
      </c>
      <c r="C15" s="86">
        <v>2</v>
      </c>
      <c r="D15" s="86">
        <v>1</v>
      </c>
      <c r="E15" s="86">
        <v>1</v>
      </c>
      <c r="F15" s="86">
        <v>2</v>
      </c>
      <c r="G15" s="86">
        <v>1</v>
      </c>
      <c r="H15" s="86">
        <v>2</v>
      </c>
      <c r="I15" s="86">
        <v>1</v>
      </c>
      <c r="J15" s="147">
        <f t="shared" si="0"/>
        <v>10</v>
      </c>
      <c r="K15" s="85">
        <v>12</v>
      </c>
      <c r="L15" s="70"/>
    </row>
    <row r="16" spans="2:11" ht="18">
      <c r="B16" s="87"/>
      <c r="C16" s="88"/>
      <c r="D16" s="88"/>
      <c r="E16" s="88"/>
      <c r="F16" s="88"/>
      <c r="G16" s="88"/>
      <c r="H16" s="88"/>
      <c r="I16" s="88"/>
      <c r="J16" s="89"/>
      <c r="K16" s="85"/>
    </row>
    <row r="17" spans="2:11" ht="18">
      <c r="B17" s="87"/>
      <c r="C17" s="88"/>
      <c r="D17" s="88"/>
      <c r="E17" s="88"/>
      <c r="F17" s="88"/>
      <c r="G17" s="88"/>
      <c r="H17" s="88"/>
      <c r="I17" s="88"/>
      <c r="J17" s="89"/>
      <c r="K17" s="85"/>
    </row>
    <row r="18" spans="2:10" ht="18.75" thickBot="1">
      <c r="B18" s="88"/>
      <c r="C18" s="88"/>
      <c r="D18" s="88"/>
      <c r="E18" s="88"/>
      <c r="F18" s="88"/>
      <c r="G18" s="88"/>
      <c r="H18" s="88"/>
      <c r="I18" s="88"/>
      <c r="J18" s="89"/>
    </row>
    <row r="19" spans="2:10" ht="18.75" thickBot="1">
      <c r="B19" s="122" t="s">
        <v>1</v>
      </c>
      <c r="C19" s="90"/>
      <c r="D19" s="90"/>
      <c r="E19" s="90"/>
      <c r="F19" s="90"/>
      <c r="G19" s="130" t="s">
        <v>7</v>
      </c>
      <c r="H19" s="129" t="s">
        <v>102</v>
      </c>
      <c r="J19" s="89"/>
    </row>
    <row r="20" spans="2:10" ht="18">
      <c r="B20" s="115" t="s">
        <v>225</v>
      </c>
      <c r="C20" s="92">
        <v>10</v>
      </c>
      <c r="D20" s="93">
        <v>12</v>
      </c>
      <c r="E20" s="93">
        <v>13</v>
      </c>
      <c r="F20" s="94">
        <v>14</v>
      </c>
      <c r="G20" s="95">
        <f aca="true" t="shared" si="1" ref="G20:G31">SUM(C20:F20)</f>
        <v>49</v>
      </c>
      <c r="H20" s="96">
        <v>25</v>
      </c>
      <c r="J20" s="97"/>
    </row>
    <row r="21" spans="2:10" ht="18">
      <c r="B21" s="79" t="s">
        <v>237</v>
      </c>
      <c r="C21" s="98">
        <v>3</v>
      </c>
      <c r="D21" s="99">
        <v>11</v>
      </c>
      <c r="E21" s="99">
        <v>19</v>
      </c>
      <c r="F21" s="100">
        <v>29</v>
      </c>
      <c r="G21" s="101">
        <f t="shared" si="1"/>
        <v>62</v>
      </c>
      <c r="H21" s="102">
        <v>20</v>
      </c>
      <c r="J21" s="97"/>
    </row>
    <row r="22" spans="2:10" ht="18">
      <c r="B22" s="79" t="s">
        <v>226</v>
      </c>
      <c r="C22" s="103">
        <v>8</v>
      </c>
      <c r="D22" s="104">
        <v>17</v>
      </c>
      <c r="E22" s="104">
        <v>21</v>
      </c>
      <c r="F22" s="105">
        <v>24</v>
      </c>
      <c r="G22" s="101">
        <f t="shared" si="1"/>
        <v>70</v>
      </c>
      <c r="H22" s="102">
        <v>15</v>
      </c>
      <c r="J22" s="97"/>
    </row>
    <row r="23" spans="2:10" ht="18">
      <c r="B23" s="79" t="s">
        <v>228</v>
      </c>
      <c r="C23" s="103">
        <v>6</v>
      </c>
      <c r="D23" s="104">
        <v>20</v>
      </c>
      <c r="E23" s="104">
        <v>26</v>
      </c>
      <c r="F23" s="105">
        <v>32</v>
      </c>
      <c r="G23" s="101">
        <f t="shared" si="1"/>
        <v>84</v>
      </c>
      <c r="H23" s="102">
        <v>12</v>
      </c>
      <c r="J23" s="97"/>
    </row>
    <row r="24" spans="2:10" ht="18">
      <c r="B24" s="82" t="s">
        <v>233</v>
      </c>
      <c r="C24" s="103">
        <v>2</v>
      </c>
      <c r="D24" s="104">
        <v>30</v>
      </c>
      <c r="E24" s="104">
        <v>38</v>
      </c>
      <c r="F24" s="105">
        <v>39</v>
      </c>
      <c r="G24" s="101">
        <f t="shared" si="1"/>
        <v>109</v>
      </c>
      <c r="H24" s="102">
        <v>10</v>
      </c>
      <c r="J24" s="89"/>
    </row>
    <row r="25" spans="2:10" ht="18">
      <c r="B25" s="79" t="s">
        <v>231</v>
      </c>
      <c r="C25" s="103">
        <v>16</v>
      </c>
      <c r="D25" s="104">
        <v>23</v>
      </c>
      <c r="E25" s="104">
        <v>27</v>
      </c>
      <c r="F25" s="105">
        <v>45</v>
      </c>
      <c r="G25" s="101">
        <f t="shared" si="1"/>
        <v>111</v>
      </c>
      <c r="H25" s="102">
        <v>8</v>
      </c>
      <c r="J25" s="106"/>
    </row>
    <row r="26" spans="2:10" ht="18">
      <c r="B26" s="79" t="s">
        <v>232</v>
      </c>
      <c r="C26" s="103">
        <v>1</v>
      </c>
      <c r="D26" s="104">
        <v>5</v>
      </c>
      <c r="E26" s="104">
        <v>51</v>
      </c>
      <c r="F26" s="105">
        <v>56</v>
      </c>
      <c r="G26" s="101">
        <f t="shared" si="1"/>
        <v>113</v>
      </c>
      <c r="H26" s="102">
        <v>6</v>
      </c>
      <c r="J26" s="97"/>
    </row>
    <row r="27" spans="2:10" ht="18">
      <c r="B27" s="82" t="s">
        <v>227</v>
      </c>
      <c r="C27" s="103">
        <v>22</v>
      </c>
      <c r="D27" s="104">
        <v>28</v>
      </c>
      <c r="E27" s="104">
        <v>41</v>
      </c>
      <c r="F27" s="105">
        <v>42</v>
      </c>
      <c r="G27" s="101">
        <f t="shared" si="1"/>
        <v>133</v>
      </c>
      <c r="H27" s="102">
        <v>5</v>
      </c>
      <c r="J27" s="97"/>
    </row>
    <row r="28" spans="2:10" ht="18">
      <c r="B28" s="79" t="s">
        <v>230</v>
      </c>
      <c r="C28" s="103">
        <v>9</v>
      </c>
      <c r="D28" s="104">
        <v>18</v>
      </c>
      <c r="E28" s="104">
        <v>37</v>
      </c>
      <c r="F28" s="105">
        <v>100</v>
      </c>
      <c r="G28" s="101">
        <f t="shared" si="1"/>
        <v>164</v>
      </c>
      <c r="H28" s="102">
        <v>4</v>
      </c>
      <c r="J28" s="97"/>
    </row>
    <row r="29" spans="2:10" ht="18">
      <c r="B29" s="82" t="s">
        <v>229</v>
      </c>
      <c r="C29" s="103">
        <v>4</v>
      </c>
      <c r="D29" s="104">
        <v>25</v>
      </c>
      <c r="E29" s="104">
        <v>53</v>
      </c>
      <c r="F29" s="105">
        <v>100</v>
      </c>
      <c r="G29" s="101">
        <f t="shared" si="1"/>
        <v>182</v>
      </c>
      <c r="H29" s="102">
        <v>3</v>
      </c>
      <c r="J29" s="97"/>
    </row>
    <row r="30" spans="2:10" ht="18">
      <c r="B30" s="82" t="s">
        <v>235</v>
      </c>
      <c r="C30" s="103">
        <v>15</v>
      </c>
      <c r="D30" s="104">
        <v>34</v>
      </c>
      <c r="E30" s="104">
        <v>40</v>
      </c>
      <c r="F30" s="105">
        <v>100</v>
      </c>
      <c r="G30" s="101">
        <f t="shared" si="1"/>
        <v>189</v>
      </c>
      <c r="H30" s="102">
        <v>2</v>
      </c>
      <c r="J30" s="97"/>
    </row>
    <row r="31" spans="2:10" ht="18.75" thickBot="1">
      <c r="B31" s="119" t="s">
        <v>234</v>
      </c>
      <c r="C31" s="131">
        <v>7</v>
      </c>
      <c r="D31" s="132">
        <v>35</v>
      </c>
      <c r="E31" s="132">
        <v>100</v>
      </c>
      <c r="F31" s="126">
        <v>100</v>
      </c>
      <c r="G31" s="127">
        <f t="shared" si="1"/>
        <v>242</v>
      </c>
      <c r="H31" s="123">
        <v>1</v>
      </c>
      <c r="J31" s="97"/>
    </row>
    <row r="32" spans="2:10" ht="18.75" thickBot="1">
      <c r="B32" s="88"/>
      <c r="C32" s="97"/>
      <c r="D32" s="97"/>
      <c r="E32" s="97"/>
      <c r="F32" s="97"/>
      <c r="G32" s="97"/>
      <c r="H32" s="106"/>
      <c r="J32" s="97"/>
    </row>
    <row r="33" spans="2:14" ht="18.75" thickBot="1">
      <c r="B33" s="122" t="s">
        <v>2</v>
      </c>
      <c r="C33" s="133"/>
      <c r="D33" s="134"/>
      <c r="E33" s="134"/>
      <c r="F33" s="135"/>
      <c r="G33" s="130" t="s">
        <v>7</v>
      </c>
      <c r="H33" s="128" t="s">
        <v>102</v>
      </c>
      <c r="J33" s="97"/>
      <c r="K33" s="97"/>
      <c r="L33" s="22"/>
      <c r="M33" s="22"/>
      <c r="N33" s="22"/>
    </row>
    <row r="34" spans="2:14" ht="18">
      <c r="B34" s="76" t="s">
        <v>231</v>
      </c>
      <c r="C34" s="92">
        <v>3</v>
      </c>
      <c r="D34" s="93">
        <v>7</v>
      </c>
      <c r="E34" s="93">
        <v>9</v>
      </c>
      <c r="F34" s="94">
        <v>10</v>
      </c>
      <c r="G34" s="95">
        <f aca="true" t="shared" si="2" ref="G34:G45">SUM(C34:F34)</f>
        <v>29</v>
      </c>
      <c r="H34" s="96">
        <v>25</v>
      </c>
      <c r="J34" s="97"/>
      <c r="K34" s="97"/>
      <c r="L34" s="22"/>
      <c r="M34" s="22"/>
      <c r="N34" s="22"/>
    </row>
    <row r="35" spans="2:14" ht="18">
      <c r="B35" s="82" t="s">
        <v>225</v>
      </c>
      <c r="C35" s="98">
        <v>1</v>
      </c>
      <c r="D35" s="99">
        <v>15</v>
      </c>
      <c r="E35" s="99">
        <v>23</v>
      </c>
      <c r="F35" s="100">
        <v>27</v>
      </c>
      <c r="G35" s="101">
        <f t="shared" si="2"/>
        <v>66</v>
      </c>
      <c r="H35" s="102">
        <v>20</v>
      </c>
      <c r="J35" s="97"/>
      <c r="K35" s="97"/>
      <c r="L35" s="22"/>
      <c r="M35" s="22"/>
      <c r="N35" s="22"/>
    </row>
    <row r="36" spans="2:14" ht="18">
      <c r="B36" s="82" t="s">
        <v>233</v>
      </c>
      <c r="C36" s="103">
        <v>2</v>
      </c>
      <c r="D36" s="104">
        <v>13</v>
      </c>
      <c r="E36" s="104">
        <v>21</v>
      </c>
      <c r="F36" s="105">
        <v>32</v>
      </c>
      <c r="G36" s="101">
        <f t="shared" si="2"/>
        <v>68</v>
      </c>
      <c r="H36" s="102">
        <v>15</v>
      </c>
      <c r="J36" s="97"/>
      <c r="K36" s="97"/>
      <c r="L36" s="22"/>
      <c r="M36" s="22"/>
      <c r="N36" s="22"/>
    </row>
    <row r="37" spans="2:14" ht="18">
      <c r="B37" s="82" t="s">
        <v>229</v>
      </c>
      <c r="C37" s="103">
        <v>19</v>
      </c>
      <c r="D37" s="104">
        <v>20</v>
      </c>
      <c r="E37" s="104">
        <v>26</v>
      </c>
      <c r="F37" s="105">
        <v>28</v>
      </c>
      <c r="G37" s="101">
        <f t="shared" si="2"/>
        <v>93</v>
      </c>
      <c r="H37" s="102">
        <v>12</v>
      </c>
      <c r="J37" s="97"/>
      <c r="K37" s="97"/>
      <c r="L37" s="22"/>
      <c r="M37" s="22"/>
      <c r="N37" s="22"/>
    </row>
    <row r="38" spans="2:14" ht="18">
      <c r="B38" s="79" t="s">
        <v>232</v>
      </c>
      <c r="C38" s="103">
        <v>4</v>
      </c>
      <c r="D38" s="104">
        <v>12</v>
      </c>
      <c r="E38" s="104">
        <v>43</v>
      </c>
      <c r="F38" s="105">
        <v>47</v>
      </c>
      <c r="G38" s="101">
        <f t="shared" si="2"/>
        <v>106</v>
      </c>
      <c r="H38" s="102">
        <v>10</v>
      </c>
      <c r="J38" s="97"/>
      <c r="K38" s="97"/>
      <c r="L38" s="22"/>
      <c r="M38" s="22"/>
      <c r="N38" s="22"/>
    </row>
    <row r="39" spans="2:14" ht="18">
      <c r="B39" s="82" t="s">
        <v>227</v>
      </c>
      <c r="C39" s="103">
        <v>11</v>
      </c>
      <c r="D39" s="104">
        <v>29</v>
      </c>
      <c r="E39" s="104">
        <v>34</v>
      </c>
      <c r="F39" s="105">
        <v>42</v>
      </c>
      <c r="G39" s="101">
        <f t="shared" si="2"/>
        <v>116</v>
      </c>
      <c r="H39" s="102">
        <v>8</v>
      </c>
      <c r="J39" s="97"/>
      <c r="K39" s="97"/>
      <c r="L39" s="22"/>
      <c r="M39" s="22"/>
      <c r="N39" s="22"/>
    </row>
    <row r="40" spans="2:14" ht="18">
      <c r="B40" s="79" t="s">
        <v>228</v>
      </c>
      <c r="C40" s="103">
        <v>5</v>
      </c>
      <c r="D40" s="104">
        <v>35</v>
      </c>
      <c r="E40" s="104">
        <v>39</v>
      </c>
      <c r="F40" s="105">
        <v>40</v>
      </c>
      <c r="G40" s="101">
        <f t="shared" si="2"/>
        <v>119</v>
      </c>
      <c r="H40" s="102">
        <v>6</v>
      </c>
      <c r="J40" s="97"/>
      <c r="K40" s="97"/>
      <c r="L40" s="22"/>
      <c r="M40" s="22"/>
      <c r="N40" s="22"/>
    </row>
    <row r="41" spans="2:11" ht="18">
      <c r="B41" s="79" t="s">
        <v>237</v>
      </c>
      <c r="C41" s="103">
        <v>17</v>
      </c>
      <c r="D41" s="104">
        <v>24</v>
      </c>
      <c r="E41" s="104">
        <v>31</v>
      </c>
      <c r="F41" s="105">
        <v>100</v>
      </c>
      <c r="G41" s="101">
        <f t="shared" si="2"/>
        <v>172</v>
      </c>
      <c r="H41" s="102">
        <v>5</v>
      </c>
      <c r="J41" s="106"/>
      <c r="K41" s="106"/>
    </row>
    <row r="42" spans="2:11" ht="18">
      <c r="B42" s="79" t="s">
        <v>230</v>
      </c>
      <c r="C42" s="103">
        <v>6</v>
      </c>
      <c r="D42" s="104">
        <v>30</v>
      </c>
      <c r="E42" s="104">
        <v>41</v>
      </c>
      <c r="F42" s="105">
        <v>100</v>
      </c>
      <c r="G42" s="101">
        <f t="shared" si="2"/>
        <v>177</v>
      </c>
      <c r="H42" s="102">
        <v>4</v>
      </c>
      <c r="J42" s="106"/>
      <c r="K42" s="106"/>
    </row>
    <row r="43" spans="2:11" ht="18">
      <c r="B43" s="79" t="s">
        <v>226</v>
      </c>
      <c r="C43" s="103">
        <v>16</v>
      </c>
      <c r="D43" s="104">
        <v>22</v>
      </c>
      <c r="E43" s="104">
        <v>45</v>
      </c>
      <c r="F43" s="105">
        <v>100</v>
      </c>
      <c r="G43" s="101">
        <f t="shared" si="2"/>
        <v>183</v>
      </c>
      <c r="H43" s="102">
        <v>3</v>
      </c>
      <c r="J43" s="106"/>
      <c r="K43" s="106"/>
    </row>
    <row r="44" spans="2:11" ht="18">
      <c r="B44" s="82" t="s">
        <v>234</v>
      </c>
      <c r="C44" s="103">
        <v>14</v>
      </c>
      <c r="D44" s="104">
        <v>33</v>
      </c>
      <c r="E44" s="104">
        <v>48</v>
      </c>
      <c r="F44" s="105">
        <v>100</v>
      </c>
      <c r="G44" s="101">
        <f t="shared" si="2"/>
        <v>195</v>
      </c>
      <c r="H44" s="102">
        <v>2</v>
      </c>
      <c r="J44" s="106"/>
      <c r="K44" s="106"/>
    </row>
    <row r="45" spans="2:14" ht="18.75" thickBot="1">
      <c r="B45" s="119" t="s">
        <v>235</v>
      </c>
      <c r="C45" s="131">
        <v>8</v>
      </c>
      <c r="D45" s="132">
        <v>25</v>
      </c>
      <c r="E45" s="132">
        <v>100</v>
      </c>
      <c r="F45" s="126">
        <v>100</v>
      </c>
      <c r="G45" s="127">
        <f t="shared" si="2"/>
        <v>233</v>
      </c>
      <c r="H45" s="123">
        <v>1</v>
      </c>
      <c r="J45" s="97"/>
      <c r="K45" s="97"/>
      <c r="L45" s="22"/>
      <c r="M45" s="22"/>
      <c r="N45" s="22"/>
    </row>
    <row r="46" spans="2:14" ht="18.75" thickBot="1">
      <c r="B46" s="87"/>
      <c r="C46" s="97"/>
      <c r="D46" s="97"/>
      <c r="E46" s="97"/>
      <c r="F46" s="97"/>
      <c r="G46" s="97"/>
      <c r="H46" s="97"/>
      <c r="J46" s="97"/>
      <c r="K46" s="97"/>
      <c r="L46" s="22"/>
      <c r="M46" s="22"/>
      <c r="N46" s="22"/>
    </row>
    <row r="47" spans="2:14" ht="18.75" thickBot="1">
      <c r="B47" s="113" t="s">
        <v>3</v>
      </c>
      <c r="C47" s="109"/>
      <c r="D47" s="109"/>
      <c r="E47" s="109"/>
      <c r="F47" s="109"/>
      <c r="G47" s="130" t="s">
        <v>7</v>
      </c>
      <c r="H47" s="128" t="s">
        <v>102</v>
      </c>
      <c r="J47" s="97"/>
      <c r="K47" s="97"/>
      <c r="L47" s="22"/>
      <c r="M47" s="22"/>
      <c r="N47" s="22"/>
    </row>
    <row r="48" spans="2:14" ht="18">
      <c r="B48" s="115" t="s">
        <v>225</v>
      </c>
      <c r="C48" s="94">
        <v>4</v>
      </c>
      <c r="D48" s="94">
        <v>12</v>
      </c>
      <c r="E48" s="94">
        <v>18</v>
      </c>
      <c r="F48" s="94">
        <v>21</v>
      </c>
      <c r="G48" s="95">
        <f aca="true" t="shared" si="3" ref="G48:G59">SUM(C48:F48)</f>
        <v>55</v>
      </c>
      <c r="H48" s="96">
        <v>25</v>
      </c>
      <c r="J48" s="97"/>
      <c r="K48" s="97"/>
      <c r="L48" s="22"/>
      <c r="M48" s="22"/>
      <c r="N48" s="22"/>
    </row>
    <row r="49" spans="2:14" ht="18">
      <c r="B49" s="79" t="s">
        <v>228</v>
      </c>
      <c r="C49" s="100">
        <v>3</v>
      </c>
      <c r="D49" s="100">
        <v>10</v>
      </c>
      <c r="E49" s="100">
        <v>19</v>
      </c>
      <c r="F49" s="100">
        <v>32</v>
      </c>
      <c r="G49" s="101">
        <f t="shared" si="3"/>
        <v>64</v>
      </c>
      <c r="H49" s="102">
        <v>20</v>
      </c>
      <c r="J49" s="97"/>
      <c r="K49" s="97"/>
      <c r="L49" s="22"/>
      <c r="M49" s="22"/>
      <c r="N49" s="22"/>
    </row>
    <row r="50" spans="2:14" ht="18">
      <c r="B50" s="79" t="s">
        <v>232</v>
      </c>
      <c r="C50" s="105">
        <v>2</v>
      </c>
      <c r="D50" s="105">
        <v>11</v>
      </c>
      <c r="E50" s="105">
        <v>14</v>
      </c>
      <c r="F50" s="105">
        <v>42</v>
      </c>
      <c r="G50" s="101">
        <f t="shared" si="3"/>
        <v>69</v>
      </c>
      <c r="H50" s="102">
        <v>15</v>
      </c>
      <c r="J50" s="97"/>
      <c r="K50" s="97"/>
      <c r="L50" s="22"/>
      <c r="M50" s="22"/>
      <c r="N50" s="22"/>
    </row>
    <row r="51" spans="2:14" ht="18">
      <c r="B51" s="79" t="s">
        <v>226</v>
      </c>
      <c r="C51" s="105">
        <v>5</v>
      </c>
      <c r="D51" s="105">
        <v>13</v>
      </c>
      <c r="E51" s="105">
        <v>24</v>
      </c>
      <c r="F51" s="105">
        <v>40</v>
      </c>
      <c r="G51" s="101">
        <f t="shared" si="3"/>
        <v>82</v>
      </c>
      <c r="H51" s="102">
        <v>12</v>
      </c>
      <c r="J51" s="97"/>
      <c r="K51" s="97"/>
      <c r="L51" s="22"/>
      <c r="M51" s="22"/>
      <c r="N51" s="22"/>
    </row>
    <row r="52" spans="2:14" ht="18">
      <c r="B52" s="79" t="s">
        <v>231</v>
      </c>
      <c r="C52" s="105">
        <v>8</v>
      </c>
      <c r="D52" s="105">
        <v>20</v>
      </c>
      <c r="E52" s="105">
        <v>26</v>
      </c>
      <c r="F52" s="105">
        <v>36</v>
      </c>
      <c r="G52" s="101">
        <f t="shared" si="3"/>
        <v>90</v>
      </c>
      <c r="H52" s="102">
        <v>10</v>
      </c>
      <c r="J52" s="97"/>
      <c r="K52" s="97"/>
      <c r="L52" s="22"/>
      <c r="M52" s="22"/>
      <c r="N52" s="22"/>
    </row>
    <row r="53" spans="2:14" ht="18">
      <c r="B53" s="82" t="s">
        <v>233</v>
      </c>
      <c r="C53" s="105">
        <v>15</v>
      </c>
      <c r="D53" s="105">
        <v>22</v>
      </c>
      <c r="E53" s="105">
        <v>31</v>
      </c>
      <c r="F53" s="105">
        <v>39</v>
      </c>
      <c r="G53" s="101">
        <f t="shared" si="3"/>
        <v>107</v>
      </c>
      <c r="H53" s="102">
        <v>8</v>
      </c>
      <c r="J53" s="97"/>
      <c r="K53" s="97"/>
      <c r="L53" s="22"/>
      <c r="M53" s="22"/>
      <c r="N53" s="22"/>
    </row>
    <row r="54" spans="2:14" ht="18">
      <c r="B54" s="79" t="s">
        <v>237</v>
      </c>
      <c r="C54" s="105">
        <v>7</v>
      </c>
      <c r="D54" s="105">
        <v>23</v>
      </c>
      <c r="E54" s="105">
        <v>35</v>
      </c>
      <c r="F54" s="105">
        <v>48</v>
      </c>
      <c r="G54" s="101">
        <f t="shared" si="3"/>
        <v>113</v>
      </c>
      <c r="H54" s="102">
        <v>6</v>
      </c>
      <c r="J54" s="97"/>
      <c r="K54" s="97"/>
      <c r="L54" s="22"/>
      <c r="M54" s="22"/>
      <c r="N54" s="22"/>
    </row>
    <row r="55" spans="2:14" ht="18">
      <c r="B55" s="82" t="s">
        <v>229</v>
      </c>
      <c r="C55" s="105">
        <v>9</v>
      </c>
      <c r="D55" s="105">
        <v>27</v>
      </c>
      <c r="E55" s="105">
        <v>30</v>
      </c>
      <c r="F55" s="105">
        <v>100</v>
      </c>
      <c r="G55" s="101">
        <f t="shared" si="3"/>
        <v>166</v>
      </c>
      <c r="H55" s="102">
        <v>5</v>
      </c>
      <c r="J55" s="97"/>
      <c r="K55" s="97"/>
      <c r="L55" s="22"/>
      <c r="M55" s="22"/>
      <c r="N55" s="22"/>
    </row>
    <row r="56" spans="2:14" ht="18">
      <c r="B56" s="82" t="s">
        <v>234</v>
      </c>
      <c r="C56" s="105">
        <v>6</v>
      </c>
      <c r="D56" s="105">
        <v>16</v>
      </c>
      <c r="E56" s="105">
        <v>44</v>
      </c>
      <c r="F56" s="105">
        <v>100</v>
      </c>
      <c r="G56" s="101">
        <f t="shared" si="3"/>
        <v>166</v>
      </c>
      <c r="H56" s="102">
        <v>4</v>
      </c>
      <c r="J56" s="97"/>
      <c r="K56" s="97"/>
      <c r="L56" s="22"/>
      <c r="M56" s="22"/>
      <c r="N56" s="22"/>
    </row>
    <row r="57" spans="2:14" ht="18">
      <c r="B57" s="79" t="s">
        <v>230</v>
      </c>
      <c r="C57" s="105">
        <v>1</v>
      </c>
      <c r="D57" s="105">
        <v>34</v>
      </c>
      <c r="E57" s="105">
        <v>38</v>
      </c>
      <c r="F57" s="105">
        <v>100</v>
      </c>
      <c r="G57" s="101">
        <f t="shared" si="3"/>
        <v>173</v>
      </c>
      <c r="H57" s="102">
        <v>3</v>
      </c>
      <c r="J57" s="97"/>
      <c r="K57" s="97"/>
      <c r="L57" s="22"/>
      <c r="M57" s="22"/>
      <c r="N57" s="22"/>
    </row>
    <row r="58" spans="2:14" ht="18">
      <c r="B58" s="82" t="s">
        <v>227</v>
      </c>
      <c r="C58" s="105">
        <v>28</v>
      </c>
      <c r="D58" s="105">
        <v>29</v>
      </c>
      <c r="E58" s="105">
        <v>45</v>
      </c>
      <c r="F58" s="105">
        <v>100</v>
      </c>
      <c r="G58" s="101">
        <f t="shared" si="3"/>
        <v>202</v>
      </c>
      <c r="H58" s="102">
        <v>2</v>
      </c>
      <c r="J58" s="97"/>
      <c r="K58" s="97"/>
      <c r="L58" s="22"/>
      <c r="M58" s="22"/>
      <c r="N58" s="22"/>
    </row>
    <row r="59" spans="2:14" ht="18.75" thickBot="1">
      <c r="B59" s="119" t="s">
        <v>235</v>
      </c>
      <c r="C59" s="126">
        <v>25</v>
      </c>
      <c r="D59" s="126">
        <v>49</v>
      </c>
      <c r="E59" s="126">
        <v>100</v>
      </c>
      <c r="F59" s="126">
        <v>100</v>
      </c>
      <c r="G59" s="127">
        <f t="shared" si="3"/>
        <v>274</v>
      </c>
      <c r="H59" s="123">
        <v>1</v>
      </c>
      <c r="J59" s="97"/>
      <c r="K59" s="97"/>
      <c r="L59" s="22"/>
      <c r="M59" s="22"/>
      <c r="N59" s="22"/>
    </row>
    <row r="60" spans="2:14" ht="18.75" thickBot="1">
      <c r="B60" s="87"/>
      <c r="C60" s="97"/>
      <c r="D60" s="97"/>
      <c r="E60" s="97"/>
      <c r="F60" s="97"/>
      <c r="G60" s="97"/>
      <c r="H60" s="97"/>
      <c r="J60" s="97"/>
      <c r="K60" s="97"/>
      <c r="L60" s="22"/>
      <c r="M60" s="22"/>
      <c r="N60" s="22"/>
    </row>
    <row r="61" spans="2:11" ht="18.75" thickBot="1">
      <c r="B61" s="122" t="s">
        <v>4</v>
      </c>
      <c r="C61" s="109"/>
      <c r="D61" s="109"/>
      <c r="E61" s="109"/>
      <c r="F61" s="109"/>
      <c r="G61" s="130" t="s">
        <v>7</v>
      </c>
      <c r="H61" s="129" t="s">
        <v>102</v>
      </c>
      <c r="J61" s="106"/>
      <c r="K61" s="106"/>
    </row>
    <row r="62" spans="2:11" ht="18">
      <c r="B62" s="115" t="s">
        <v>225</v>
      </c>
      <c r="C62" s="111">
        <v>2</v>
      </c>
      <c r="D62" s="111">
        <v>9</v>
      </c>
      <c r="E62" s="111">
        <v>16</v>
      </c>
      <c r="F62" s="112">
        <v>18</v>
      </c>
      <c r="G62" s="95">
        <f aca="true" t="shared" si="4" ref="G62:G73">SUM(C62:F62)</f>
        <v>45</v>
      </c>
      <c r="H62" s="96">
        <v>25</v>
      </c>
      <c r="J62" s="106"/>
      <c r="K62" s="106"/>
    </row>
    <row r="63" spans="2:11" ht="18">
      <c r="B63" s="82" t="s">
        <v>229</v>
      </c>
      <c r="C63" s="107">
        <v>1</v>
      </c>
      <c r="D63" s="107">
        <v>8</v>
      </c>
      <c r="E63" s="107">
        <v>15</v>
      </c>
      <c r="F63" s="108">
        <v>39</v>
      </c>
      <c r="G63" s="101">
        <f t="shared" si="4"/>
        <v>63</v>
      </c>
      <c r="H63" s="102">
        <v>20</v>
      </c>
      <c r="J63" s="106"/>
      <c r="K63" s="106"/>
    </row>
    <row r="64" spans="2:11" ht="18">
      <c r="B64" s="79" t="s">
        <v>231</v>
      </c>
      <c r="C64" s="107">
        <v>11</v>
      </c>
      <c r="D64" s="107">
        <v>19</v>
      </c>
      <c r="E64" s="107">
        <v>29</v>
      </c>
      <c r="F64" s="108">
        <v>30</v>
      </c>
      <c r="G64" s="101">
        <f t="shared" si="4"/>
        <v>89</v>
      </c>
      <c r="H64" s="102">
        <v>15</v>
      </c>
      <c r="J64" s="106"/>
      <c r="K64" s="106"/>
    </row>
    <row r="65" spans="2:11" ht="18">
      <c r="B65" s="79" t="s">
        <v>237</v>
      </c>
      <c r="C65" s="107">
        <v>3</v>
      </c>
      <c r="D65" s="107">
        <v>22</v>
      </c>
      <c r="E65" s="107">
        <v>28</v>
      </c>
      <c r="F65" s="108">
        <v>38</v>
      </c>
      <c r="G65" s="101">
        <f t="shared" si="4"/>
        <v>91</v>
      </c>
      <c r="H65" s="102">
        <v>12</v>
      </c>
      <c r="J65" s="106"/>
      <c r="K65" s="106"/>
    </row>
    <row r="66" spans="2:11" ht="18">
      <c r="B66" s="79" t="s">
        <v>228</v>
      </c>
      <c r="C66" s="107">
        <v>6</v>
      </c>
      <c r="D66" s="107">
        <v>7</v>
      </c>
      <c r="E66" s="107">
        <v>45</v>
      </c>
      <c r="F66" s="108">
        <v>47</v>
      </c>
      <c r="G66" s="101">
        <f t="shared" si="4"/>
        <v>105</v>
      </c>
      <c r="H66" s="102">
        <v>10</v>
      </c>
      <c r="J66" s="106"/>
      <c r="K66" s="106"/>
    </row>
    <row r="67" spans="2:11" ht="18">
      <c r="B67" s="79" t="s">
        <v>232</v>
      </c>
      <c r="C67" s="107">
        <v>17</v>
      </c>
      <c r="D67" s="107">
        <v>26</v>
      </c>
      <c r="E67" s="107">
        <v>27</v>
      </c>
      <c r="F67" s="108">
        <v>44</v>
      </c>
      <c r="G67" s="101">
        <f t="shared" si="4"/>
        <v>114</v>
      </c>
      <c r="H67" s="102">
        <v>8</v>
      </c>
      <c r="J67" s="106"/>
      <c r="K67" s="106"/>
    </row>
    <row r="68" spans="2:11" ht="18">
      <c r="B68" s="82" t="s">
        <v>233</v>
      </c>
      <c r="C68" s="107">
        <v>4</v>
      </c>
      <c r="D68" s="107">
        <v>13</v>
      </c>
      <c r="E68" s="107">
        <v>14</v>
      </c>
      <c r="F68" s="108">
        <v>100</v>
      </c>
      <c r="G68" s="101">
        <f t="shared" si="4"/>
        <v>131</v>
      </c>
      <c r="H68" s="102">
        <v>6</v>
      </c>
      <c r="J68" s="106"/>
      <c r="K68" s="106"/>
    </row>
    <row r="69" spans="2:11" ht="18">
      <c r="B69" s="79" t="s">
        <v>230</v>
      </c>
      <c r="C69" s="107">
        <v>5</v>
      </c>
      <c r="D69" s="107">
        <v>24</v>
      </c>
      <c r="E69" s="107">
        <v>34</v>
      </c>
      <c r="F69" s="108">
        <v>100</v>
      </c>
      <c r="G69" s="101">
        <f t="shared" si="4"/>
        <v>163</v>
      </c>
      <c r="H69" s="102">
        <v>5</v>
      </c>
      <c r="J69" s="106"/>
      <c r="K69" s="106"/>
    </row>
    <row r="70" spans="2:11" ht="18">
      <c r="B70" s="79" t="s">
        <v>226</v>
      </c>
      <c r="C70" s="107">
        <v>21</v>
      </c>
      <c r="D70" s="107">
        <v>23</v>
      </c>
      <c r="E70" s="107">
        <v>40</v>
      </c>
      <c r="F70" s="108">
        <v>100</v>
      </c>
      <c r="G70" s="101">
        <f t="shared" si="4"/>
        <v>184</v>
      </c>
      <c r="H70" s="102">
        <v>4</v>
      </c>
      <c r="J70" s="106"/>
      <c r="K70" s="106"/>
    </row>
    <row r="71" spans="2:11" ht="18">
      <c r="B71" s="82" t="s">
        <v>234</v>
      </c>
      <c r="C71" s="107">
        <v>10</v>
      </c>
      <c r="D71" s="107">
        <v>32</v>
      </c>
      <c r="E71" s="107">
        <v>49</v>
      </c>
      <c r="F71" s="108">
        <v>100</v>
      </c>
      <c r="G71" s="101">
        <f t="shared" si="4"/>
        <v>191</v>
      </c>
      <c r="H71" s="102">
        <v>3</v>
      </c>
      <c r="J71" s="106"/>
      <c r="K71" s="106"/>
    </row>
    <row r="72" spans="2:11" ht="18">
      <c r="B72" s="82" t="s">
        <v>235</v>
      </c>
      <c r="C72" s="107">
        <v>25</v>
      </c>
      <c r="D72" s="107">
        <v>35</v>
      </c>
      <c r="E72" s="107">
        <v>48</v>
      </c>
      <c r="F72" s="108">
        <v>100</v>
      </c>
      <c r="G72" s="101">
        <f t="shared" si="4"/>
        <v>208</v>
      </c>
      <c r="H72" s="102">
        <v>2</v>
      </c>
      <c r="J72" s="106"/>
      <c r="K72" s="106"/>
    </row>
    <row r="73" spans="2:11" ht="18.75" thickBot="1">
      <c r="B73" s="119" t="s">
        <v>227</v>
      </c>
      <c r="C73" s="120">
        <v>37</v>
      </c>
      <c r="D73" s="120">
        <v>42</v>
      </c>
      <c r="E73" s="120">
        <v>43</v>
      </c>
      <c r="F73" s="121">
        <v>100</v>
      </c>
      <c r="G73" s="127">
        <f t="shared" si="4"/>
        <v>222</v>
      </c>
      <c r="H73" s="123">
        <v>1</v>
      </c>
      <c r="J73" s="106"/>
      <c r="K73" s="106"/>
    </row>
    <row r="74" spans="2:11" ht="18.75" thickBot="1">
      <c r="B74" s="106"/>
      <c r="C74" s="106"/>
      <c r="D74" s="106"/>
      <c r="E74" s="106"/>
      <c r="F74" s="106"/>
      <c r="G74" s="106"/>
      <c r="H74" s="106"/>
      <c r="J74" s="106"/>
      <c r="K74" s="106"/>
    </row>
    <row r="75" spans="2:11" ht="18.75" thickBot="1">
      <c r="B75" s="114" t="s">
        <v>5</v>
      </c>
      <c r="C75" s="109"/>
      <c r="D75" s="109"/>
      <c r="E75" s="109"/>
      <c r="F75" s="109"/>
      <c r="G75" s="110" t="s">
        <v>7</v>
      </c>
      <c r="H75" s="91" t="s">
        <v>102</v>
      </c>
      <c r="J75" s="106"/>
      <c r="K75" s="106"/>
    </row>
    <row r="76" spans="2:11" ht="18">
      <c r="B76" s="115" t="s">
        <v>225</v>
      </c>
      <c r="C76" s="111">
        <v>1</v>
      </c>
      <c r="D76" s="111">
        <v>3</v>
      </c>
      <c r="E76" s="111">
        <v>4</v>
      </c>
      <c r="F76" s="112">
        <v>6</v>
      </c>
      <c r="G76" s="95">
        <f aca="true" t="shared" si="5" ref="G76:G87">SUM(C76:F76)</f>
        <v>14</v>
      </c>
      <c r="H76" s="96">
        <v>25</v>
      </c>
      <c r="J76" s="106"/>
      <c r="K76" s="106"/>
    </row>
    <row r="77" spans="2:11" ht="18">
      <c r="B77" s="79" t="s">
        <v>231</v>
      </c>
      <c r="C77" s="107">
        <v>2</v>
      </c>
      <c r="D77" s="107">
        <v>15</v>
      </c>
      <c r="E77" s="107">
        <v>16</v>
      </c>
      <c r="F77" s="108">
        <v>24</v>
      </c>
      <c r="G77" s="101">
        <f t="shared" si="5"/>
        <v>57</v>
      </c>
      <c r="H77" s="102">
        <v>20</v>
      </c>
      <c r="J77" s="106"/>
      <c r="K77" s="106"/>
    </row>
    <row r="78" spans="2:11" ht="18">
      <c r="B78" s="79" t="s">
        <v>237</v>
      </c>
      <c r="C78" s="107">
        <v>13</v>
      </c>
      <c r="D78" s="107">
        <v>14</v>
      </c>
      <c r="E78" s="107">
        <v>22</v>
      </c>
      <c r="F78" s="108">
        <v>37</v>
      </c>
      <c r="G78" s="101">
        <f t="shared" si="5"/>
        <v>86</v>
      </c>
      <c r="H78" s="102">
        <v>15</v>
      </c>
      <c r="J78" s="106"/>
      <c r="K78" s="106"/>
    </row>
    <row r="79" spans="2:11" ht="18">
      <c r="B79" s="82" t="s">
        <v>229</v>
      </c>
      <c r="C79" s="107">
        <v>11</v>
      </c>
      <c r="D79" s="107">
        <v>23</v>
      </c>
      <c r="E79" s="107">
        <v>26</v>
      </c>
      <c r="F79" s="108">
        <v>30</v>
      </c>
      <c r="G79" s="101">
        <f t="shared" si="5"/>
        <v>90</v>
      </c>
      <c r="H79" s="102">
        <v>12</v>
      </c>
      <c r="J79" s="106"/>
      <c r="K79" s="106"/>
    </row>
    <row r="80" spans="2:11" ht="18">
      <c r="B80" s="82" t="s">
        <v>234</v>
      </c>
      <c r="C80" s="107">
        <v>7</v>
      </c>
      <c r="D80" s="107">
        <v>19</v>
      </c>
      <c r="E80" s="107">
        <v>34</v>
      </c>
      <c r="F80" s="108">
        <v>38</v>
      </c>
      <c r="G80" s="101">
        <f t="shared" si="5"/>
        <v>98</v>
      </c>
      <c r="H80" s="102">
        <v>10</v>
      </c>
      <c r="J80" s="106"/>
      <c r="K80" s="106"/>
    </row>
    <row r="81" spans="2:11" ht="18">
      <c r="B81" s="82" t="s">
        <v>233</v>
      </c>
      <c r="C81" s="107">
        <v>8</v>
      </c>
      <c r="D81" s="107">
        <v>18</v>
      </c>
      <c r="E81" s="107">
        <v>32</v>
      </c>
      <c r="F81" s="108">
        <v>42</v>
      </c>
      <c r="G81" s="101">
        <f t="shared" si="5"/>
        <v>100</v>
      </c>
      <c r="H81" s="102">
        <v>8</v>
      </c>
      <c r="J81" s="106"/>
      <c r="K81" s="106"/>
    </row>
    <row r="82" spans="2:11" ht="18">
      <c r="B82" s="82" t="s">
        <v>227</v>
      </c>
      <c r="C82" s="107">
        <v>10</v>
      </c>
      <c r="D82" s="107">
        <v>20</v>
      </c>
      <c r="E82" s="107">
        <v>40</v>
      </c>
      <c r="F82" s="108">
        <v>100</v>
      </c>
      <c r="G82" s="101">
        <f t="shared" si="5"/>
        <v>170</v>
      </c>
      <c r="H82" s="102">
        <v>6</v>
      </c>
      <c r="J82" s="106"/>
      <c r="K82" s="106"/>
    </row>
    <row r="83" spans="2:11" ht="18">
      <c r="B83" s="79" t="s">
        <v>230</v>
      </c>
      <c r="C83" s="107">
        <v>5</v>
      </c>
      <c r="D83" s="107">
        <v>28</v>
      </c>
      <c r="E83" s="107">
        <v>41</v>
      </c>
      <c r="F83" s="108">
        <v>100</v>
      </c>
      <c r="G83" s="101">
        <f t="shared" si="5"/>
        <v>174</v>
      </c>
      <c r="H83" s="102">
        <v>5</v>
      </c>
      <c r="J83" s="106"/>
      <c r="K83" s="106"/>
    </row>
    <row r="84" spans="2:11" ht="18">
      <c r="B84" s="79" t="s">
        <v>232</v>
      </c>
      <c r="C84" s="107">
        <v>9</v>
      </c>
      <c r="D84" s="107">
        <v>31</v>
      </c>
      <c r="E84" s="107">
        <v>44</v>
      </c>
      <c r="F84" s="108">
        <v>100</v>
      </c>
      <c r="G84" s="101">
        <f t="shared" si="5"/>
        <v>184</v>
      </c>
      <c r="H84" s="102">
        <v>4</v>
      </c>
      <c r="J84" s="106"/>
      <c r="K84" s="106"/>
    </row>
    <row r="85" spans="2:11" ht="18">
      <c r="B85" s="79" t="s">
        <v>228</v>
      </c>
      <c r="C85" s="107">
        <v>25</v>
      </c>
      <c r="D85" s="107">
        <v>35</v>
      </c>
      <c r="E85" s="107">
        <v>43</v>
      </c>
      <c r="F85" s="108">
        <v>100</v>
      </c>
      <c r="G85" s="101">
        <f t="shared" si="5"/>
        <v>203</v>
      </c>
      <c r="H85" s="102">
        <v>3</v>
      </c>
      <c r="J85" s="106"/>
      <c r="K85" s="106"/>
    </row>
    <row r="86" spans="2:11" ht="18">
      <c r="B86" s="79" t="s">
        <v>226</v>
      </c>
      <c r="C86" s="107">
        <v>17</v>
      </c>
      <c r="D86" s="107">
        <v>21</v>
      </c>
      <c r="E86" s="107">
        <v>100</v>
      </c>
      <c r="F86" s="108">
        <v>100</v>
      </c>
      <c r="G86" s="101">
        <f t="shared" si="5"/>
        <v>238</v>
      </c>
      <c r="H86" s="102">
        <v>2</v>
      </c>
      <c r="J86" s="106"/>
      <c r="K86" s="106"/>
    </row>
    <row r="87" spans="2:11" ht="18.75" thickBot="1">
      <c r="B87" s="119" t="s">
        <v>235</v>
      </c>
      <c r="C87" s="120">
        <v>29</v>
      </c>
      <c r="D87" s="120">
        <v>100</v>
      </c>
      <c r="E87" s="120">
        <v>100</v>
      </c>
      <c r="F87" s="121">
        <v>100</v>
      </c>
      <c r="G87" s="127">
        <f t="shared" si="5"/>
        <v>329</v>
      </c>
      <c r="H87" s="123">
        <v>1</v>
      </c>
      <c r="J87" s="106"/>
      <c r="K87" s="106"/>
    </row>
    <row r="88" spans="2:11" ht="18.75" thickBot="1">
      <c r="B88" s="106"/>
      <c r="C88" s="106"/>
      <c r="D88" s="106"/>
      <c r="E88" s="106"/>
      <c r="F88" s="106"/>
      <c r="G88" s="106"/>
      <c r="H88" s="106"/>
      <c r="J88" s="106"/>
      <c r="K88" s="106"/>
    </row>
    <row r="89" spans="2:11" ht="18.75" thickBot="1">
      <c r="B89" s="114" t="s">
        <v>6</v>
      </c>
      <c r="C89" s="109"/>
      <c r="D89" s="109"/>
      <c r="E89" s="109"/>
      <c r="F89" s="109"/>
      <c r="G89" s="110" t="s">
        <v>7</v>
      </c>
      <c r="H89" s="91" t="s">
        <v>102</v>
      </c>
      <c r="J89" s="106"/>
      <c r="K89" s="106"/>
    </row>
    <row r="90" spans="2:11" ht="18">
      <c r="B90" s="115" t="s">
        <v>225</v>
      </c>
      <c r="C90" s="111">
        <v>2</v>
      </c>
      <c r="D90" s="111">
        <v>3</v>
      </c>
      <c r="E90" s="111">
        <v>14</v>
      </c>
      <c r="F90" s="112">
        <v>23</v>
      </c>
      <c r="G90" s="95">
        <f aca="true" t="shared" si="6" ref="G90:G101">SUM(C90:F90)</f>
        <v>42</v>
      </c>
      <c r="H90" s="96">
        <v>25</v>
      </c>
      <c r="J90" s="106"/>
      <c r="K90" s="106"/>
    </row>
    <row r="91" spans="2:11" ht="18">
      <c r="B91" s="79" t="s">
        <v>231</v>
      </c>
      <c r="C91" s="107">
        <v>11</v>
      </c>
      <c r="D91" s="107">
        <v>13</v>
      </c>
      <c r="E91" s="107">
        <v>15</v>
      </c>
      <c r="F91" s="108">
        <v>16</v>
      </c>
      <c r="G91" s="101">
        <f t="shared" si="6"/>
        <v>55</v>
      </c>
      <c r="H91" s="102">
        <v>20</v>
      </c>
      <c r="J91" s="106"/>
      <c r="K91" s="106"/>
    </row>
    <row r="92" spans="2:11" ht="18">
      <c r="B92" s="79" t="s">
        <v>237</v>
      </c>
      <c r="C92" s="107">
        <v>4</v>
      </c>
      <c r="D92" s="107">
        <v>9</v>
      </c>
      <c r="E92" s="107">
        <v>25</v>
      </c>
      <c r="F92" s="108">
        <v>26</v>
      </c>
      <c r="G92" s="101">
        <f t="shared" si="6"/>
        <v>64</v>
      </c>
      <c r="H92" s="102">
        <v>15</v>
      </c>
      <c r="J92" s="106"/>
      <c r="K92" s="106"/>
    </row>
    <row r="93" spans="2:11" ht="18">
      <c r="B93" s="79" t="s">
        <v>228</v>
      </c>
      <c r="C93" s="107">
        <v>6</v>
      </c>
      <c r="D93" s="107">
        <v>7</v>
      </c>
      <c r="E93" s="107">
        <v>28</v>
      </c>
      <c r="F93" s="108">
        <v>37</v>
      </c>
      <c r="G93" s="101">
        <f t="shared" si="6"/>
        <v>78</v>
      </c>
      <c r="H93" s="102">
        <v>12</v>
      </c>
      <c r="J93" s="106"/>
      <c r="K93" s="106"/>
    </row>
    <row r="94" spans="2:11" ht="18">
      <c r="B94" s="82" t="s">
        <v>233</v>
      </c>
      <c r="C94" s="107">
        <v>10</v>
      </c>
      <c r="D94" s="107">
        <v>22</v>
      </c>
      <c r="E94" s="107">
        <v>29</v>
      </c>
      <c r="F94" s="108">
        <v>36</v>
      </c>
      <c r="G94" s="101">
        <f t="shared" si="6"/>
        <v>97</v>
      </c>
      <c r="H94" s="102">
        <v>10</v>
      </c>
      <c r="J94" s="106"/>
      <c r="K94" s="106"/>
    </row>
    <row r="95" spans="2:11" ht="18">
      <c r="B95" s="82" t="s">
        <v>229</v>
      </c>
      <c r="C95" s="107">
        <v>1</v>
      </c>
      <c r="D95" s="107">
        <v>5</v>
      </c>
      <c r="E95" s="107">
        <v>20</v>
      </c>
      <c r="F95" s="108">
        <v>100</v>
      </c>
      <c r="G95" s="101">
        <f t="shared" si="6"/>
        <v>126</v>
      </c>
      <c r="H95" s="102">
        <v>8</v>
      </c>
      <c r="J95" s="106"/>
      <c r="K95" s="106"/>
    </row>
    <row r="96" spans="2:11" ht="18">
      <c r="B96" s="79" t="s">
        <v>230</v>
      </c>
      <c r="C96" s="107">
        <v>12</v>
      </c>
      <c r="D96" s="107">
        <v>18</v>
      </c>
      <c r="E96" s="107">
        <v>34</v>
      </c>
      <c r="F96" s="108">
        <v>100</v>
      </c>
      <c r="G96" s="101">
        <f t="shared" si="6"/>
        <v>164</v>
      </c>
      <c r="H96" s="102">
        <v>6</v>
      </c>
      <c r="J96" s="106"/>
      <c r="K96" s="106"/>
    </row>
    <row r="97" spans="2:11" ht="18">
      <c r="B97" s="79" t="s">
        <v>232</v>
      </c>
      <c r="C97" s="107">
        <v>19</v>
      </c>
      <c r="D97" s="107">
        <v>24</v>
      </c>
      <c r="E97" s="107">
        <v>38</v>
      </c>
      <c r="F97" s="108">
        <v>100</v>
      </c>
      <c r="G97" s="101">
        <f t="shared" si="6"/>
        <v>181</v>
      </c>
      <c r="H97" s="102">
        <v>5</v>
      </c>
      <c r="J97" s="106"/>
      <c r="K97" s="106"/>
    </row>
    <row r="98" spans="2:11" ht="18">
      <c r="B98" s="82" t="s">
        <v>227</v>
      </c>
      <c r="C98" s="107">
        <v>8</v>
      </c>
      <c r="D98" s="107">
        <v>40</v>
      </c>
      <c r="E98" s="107">
        <v>100</v>
      </c>
      <c r="F98" s="108">
        <v>100</v>
      </c>
      <c r="G98" s="101">
        <f t="shared" si="6"/>
        <v>248</v>
      </c>
      <c r="H98" s="102">
        <v>4</v>
      </c>
      <c r="J98" s="106"/>
      <c r="K98" s="106"/>
    </row>
    <row r="99" spans="2:11" ht="18">
      <c r="B99" s="79" t="s">
        <v>226</v>
      </c>
      <c r="C99" s="107">
        <v>32</v>
      </c>
      <c r="D99" s="107">
        <v>100</v>
      </c>
      <c r="E99" s="107">
        <v>100</v>
      </c>
      <c r="F99" s="108">
        <v>100</v>
      </c>
      <c r="G99" s="101">
        <f t="shared" si="6"/>
        <v>332</v>
      </c>
      <c r="H99" s="102">
        <v>3</v>
      </c>
      <c r="J99" s="106"/>
      <c r="K99" s="106"/>
    </row>
    <row r="100" spans="2:11" ht="18">
      <c r="B100" s="82" t="s">
        <v>234</v>
      </c>
      <c r="C100" s="107">
        <v>100</v>
      </c>
      <c r="D100" s="107">
        <v>100</v>
      </c>
      <c r="E100" s="107">
        <v>100</v>
      </c>
      <c r="F100" s="108">
        <v>100</v>
      </c>
      <c r="G100" s="101">
        <f t="shared" si="6"/>
        <v>400</v>
      </c>
      <c r="H100" s="102">
        <v>2</v>
      </c>
      <c r="J100" s="106"/>
      <c r="K100" s="106"/>
    </row>
    <row r="101" spans="2:11" ht="18.75" thickBot="1">
      <c r="B101" s="119" t="s">
        <v>235</v>
      </c>
      <c r="C101" s="107">
        <v>100</v>
      </c>
      <c r="D101" s="107">
        <v>100</v>
      </c>
      <c r="E101" s="107">
        <v>100</v>
      </c>
      <c r="F101" s="108">
        <v>100</v>
      </c>
      <c r="G101" s="127">
        <f t="shared" si="6"/>
        <v>400</v>
      </c>
      <c r="H101" s="123">
        <v>2</v>
      </c>
      <c r="J101" s="106"/>
      <c r="K101" s="106"/>
    </row>
    <row r="102" spans="2:11" ht="18.75" thickBot="1">
      <c r="B102" s="106"/>
      <c r="C102" s="106"/>
      <c r="D102" s="106"/>
      <c r="E102" s="106"/>
      <c r="F102" s="106"/>
      <c r="G102" s="106"/>
      <c r="H102" s="106"/>
      <c r="J102" s="106"/>
      <c r="K102" s="106"/>
    </row>
    <row r="103" spans="2:11" ht="18.75" thickBot="1">
      <c r="B103" s="114" t="s">
        <v>127</v>
      </c>
      <c r="C103" s="109"/>
      <c r="D103" s="109"/>
      <c r="E103" s="109"/>
      <c r="F103" s="109"/>
      <c r="G103" s="110" t="s">
        <v>7</v>
      </c>
      <c r="H103" s="91" t="s">
        <v>102</v>
      </c>
      <c r="J103" s="106"/>
      <c r="K103" s="106"/>
    </row>
    <row r="104" spans="2:11" ht="18">
      <c r="B104" s="76" t="s">
        <v>231</v>
      </c>
      <c r="C104" s="111">
        <v>7</v>
      </c>
      <c r="D104" s="111">
        <v>13</v>
      </c>
      <c r="E104" s="111">
        <v>15</v>
      </c>
      <c r="F104" s="112">
        <v>24</v>
      </c>
      <c r="G104" s="95">
        <f aca="true" t="shared" si="7" ref="G104:G115">SUM(C104:F104)</f>
        <v>59</v>
      </c>
      <c r="H104" s="96">
        <v>25</v>
      </c>
      <c r="J104" s="106"/>
      <c r="K104" s="106"/>
    </row>
    <row r="105" spans="2:11" ht="18">
      <c r="B105" s="82" t="s">
        <v>233</v>
      </c>
      <c r="C105" s="107">
        <v>1</v>
      </c>
      <c r="D105" s="107">
        <v>6</v>
      </c>
      <c r="E105" s="107">
        <v>14</v>
      </c>
      <c r="F105" s="108">
        <v>41</v>
      </c>
      <c r="G105" s="101">
        <f t="shared" si="7"/>
        <v>62</v>
      </c>
      <c r="H105" s="102">
        <v>20</v>
      </c>
      <c r="J105" s="106"/>
      <c r="K105" s="106"/>
    </row>
    <row r="106" spans="2:11" ht="18">
      <c r="B106" s="82" t="s">
        <v>225</v>
      </c>
      <c r="C106" s="107">
        <v>4</v>
      </c>
      <c r="D106" s="107">
        <v>11</v>
      </c>
      <c r="E106" s="107">
        <v>23</v>
      </c>
      <c r="F106" s="108">
        <v>29</v>
      </c>
      <c r="G106" s="101">
        <f t="shared" si="7"/>
        <v>67</v>
      </c>
      <c r="H106" s="102">
        <v>15</v>
      </c>
      <c r="J106" s="106"/>
      <c r="K106" s="106"/>
    </row>
    <row r="107" spans="2:11" ht="18">
      <c r="B107" s="79" t="s">
        <v>230</v>
      </c>
      <c r="C107" s="107">
        <v>5</v>
      </c>
      <c r="D107" s="107">
        <v>16</v>
      </c>
      <c r="E107" s="107">
        <v>27</v>
      </c>
      <c r="F107" s="108">
        <v>31</v>
      </c>
      <c r="G107" s="101">
        <f t="shared" si="7"/>
        <v>79</v>
      </c>
      <c r="H107" s="102">
        <v>12</v>
      </c>
      <c r="J107" s="106"/>
      <c r="K107" s="106"/>
    </row>
    <row r="108" spans="2:11" ht="18">
      <c r="B108" s="79" t="s">
        <v>228</v>
      </c>
      <c r="C108" s="107">
        <v>20</v>
      </c>
      <c r="D108" s="107">
        <v>30</v>
      </c>
      <c r="E108" s="107">
        <v>33</v>
      </c>
      <c r="F108" s="108">
        <v>36</v>
      </c>
      <c r="G108" s="101">
        <f t="shared" si="7"/>
        <v>119</v>
      </c>
      <c r="H108" s="102">
        <v>10</v>
      </c>
      <c r="J108" s="106"/>
      <c r="K108" s="106"/>
    </row>
    <row r="109" spans="2:11" ht="18">
      <c r="B109" s="79" t="s">
        <v>226</v>
      </c>
      <c r="C109" s="107">
        <v>9</v>
      </c>
      <c r="D109" s="107">
        <v>18</v>
      </c>
      <c r="E109" s="107">
        <v>22</v>
      </c>
      <c r="F109" s="108">
        <v>100</v>
      </c>
      <c r="G109" s="101">
        <f t="shared" si="7"/>
        <v>149</v>
      </c>
      <c r="H109" s="102">
        <v>8</v>
      </c>
      <c r="J109" s="106"/>
      <c r="K109" s="106"/>
    </row>
    <row r="110" spans="2:11" ht="18">
      <c r="B110" s="79" t="s">
        <v>237</v>
      </c>
      <c r="C110" s="107">
        <v>8</v>
      </c>
      <c r="D110" s="107">
        <v>28</v>
      </c>
      <c r="E110" s="107">
        <v>42</v>
      </c>
      <c r="F110" s="108">
        <v>100</v>
      </c>
      <c r="G110" s="101">
        <f t="shared" si="7"/>
        <v>178</v>
      </c>
      <c r="H110" s="102">
        <v>6</v>
      </c>
      <c r="J110" s="106"/>
      <c r="K110" s="106"/>
    </row>
    <row r="111" spans="2:11" ht="18">
      <c r="B111" s="82" t="s">
        <v>227</v>
      </c>
      <c r="C111" s="107">
        <v>17</v>
      </c>
      <c r="D111" s="107">
        <v>25</v>
      </c>
      <c r="E111" s="107">
        <v>37</v>
      </c>
      <c r="F111" s="108">
        <v>100</v>
      </c>
      <c r="G111" s="101">
        <f t="shared" si="7"/>
        <v>179</v>
      </c>
      <c r="H111" s="102">
        <v>5</v>
      </c>
      <c r="J111" s="106"/>
      <c r="K111" s="106"/>
    </row>
    <row r="112" spans="2:11" ht="18">
      <c r="B112" s="82" t="s">
        <v>234</v>
      </c>
      <c r="C112" s="107">
        <v>3</v>
      </c>
      <c r="D112" s="107">
        <v>19</v>
      </c>
      <c r="E112" s="107">
        <v>100</v>
      </c>
      <c r="F112" s="108">
        <v>100</v>
      </c>
      <c r="G112" s="101">
        <f t="shared" si="7"/>
        <v>222</v>
      </c>
      <c r="H112" s="102">
        <v>4</v>
      </c>
      <c r="J112" s="106"/>
      <c r="K112" s="106"/>
    </row>
    <row r="113" spans="2:11" ht="18">
      <c r="B113" s="79" t="s">
        <v>232</v>
      </c>
      <c r="C113" s="107">
        <v>2</v>
      </c>
      <c r="D113" s="107">
        <v>21</v>
      </c>
      <c r="E113" s="107">
        <v>100</v>
      </c>
      <c r="F113" s="108">
        <v>100</v>
      </c>
      <c r="G113" s="101">
        <f t="shared" si="7"/>
        <v>223</v>
      </c>
      <c r="H113" s="102">
        <v>3</v>
      </c>
      <c r="J113" s="106"/>
      <c r="K113" s="106"/>
    </row>
    <row r="114" spans="2:11" ht="18">
      <c r="B114" s="82" t="s">
        <v>229</v>
      </c>
      <c r="C114" s="107">
        <v>35</v>
      </c>
      <c r="D114" s="107">
        <v>39</v>
      </c>
      <c r="E114" s="107">
        <v>100</v>
      </c>
      <c r="F114" s="108">
        <v>100</v>
      </c>
      <c r="G114" s="101">
        <f t="shared" si="7"/>
        <v>274</v>
      </c>
      <c r="H114" s="102">
        <v>2</v>
      </c>
      <c r="J114" s="106"/>
      <c r="K114" s="106"/>
    </row>
    <row r="115" spans="2:11" ht="18.75" thickBot="1">
      <c r="B115" s="119" t="s">
        <v>235</v>
      </c>
      <c r="C115" s="107">
        <v>100</v>
      </c>
      <c r="D115" s="107">
        <v>100</v>
      </c>
      <c r="E115" s="107">
        <v>100</v>
      </c>
      <c r="F115" s="108">
        <v>100</v>
      </c>
      <c r="G115" s="127">
        <f t="shared" si="7"/>
        <v>400</v>
      </c>
      <c r="H115" s="123">
        <v>1</v>
      </c>
      <c r="J115" s="106"/>
      <c r="K115" s="106"/>
    </row>
  </sheetData>
  <sheetProtection/>
  <printOptions horizontalCentered="1" verticalCentered="1"/>
  <pageMargins left="0.2755905511811024" right="0.5511811023622047" top="0.5511811023622047" bottom="0.4724409448818898" header="0.5118110236220472" footer="0.5118110236220472"/>
  <pageSetup fitToHeight="1" fitToWidth="1" horizontalDpi="360" verticalDpi="36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O104"/>
  <sheetViews>
    <sheetView zoomScalePageLayoutView="0" workbookViewId="0" topLeftCell="A46">
      <selection activeCell="O19" sqref="O19"/>
    </sheetView>
  </sheetViews>
  <sheetFormatPr defaultColWidth="9.140625" defaultRowHeight="12.75"/>
  <cols>
    <col min="1" max="1" width="9.140625" style="11" customWidth="1"/>
    <col min="3" max="3" width="22.7109375" style="11" customWidth="1"/>
    <col min="4" max="4" width="10.421875" style="2" bestFit="1" customWidth="1"/>
    <col min="6" max="6" width="9.8515625" style="0" bestFit="1" customWidth="1"/>
    <col min="7" max="7" width="10.421875" style="0" bestFit="1" customWidth="1"/>
    <col min="9" max="9" width="9.140625" style="2" customWidth="1"/>
    <col min="11" max="14" width="9.140625" style="2" customWidth="1"/>
  </cols>
  <sheetData>
    <row r="2" spans="2:11" ht="12.75">
      <c r="B2" t="s">
        <v>20</v>
      </c>
      <c r="C2" s="11" t="s">
        <v>36</v>
      </c>
      <c r="D2" s="2" t="s">
        <v>37</v>
      </c>
      <c r="I2" s="154" t="s">
        <v>42</v>
      </c>
      <c r="J2" s="154"/>
      <c r="K2" s="154"/>
    </row>
    <row r="3" spans="9:15" ht="12.75">
      <c r="I3" s="66" t="s">
        <v>21</v>
      </c>
      <c r="J3" s="66" t="s">
        <v>22</v>
      </c>
      <c r="K3" s="66" t="s">
        <v>23</v>
      </c>
      <c r="L3" s="66" t="s">
        <v>24</v>
      </c>
      <c r="M3" s="66" t="s">
        <v>25</v>
      </c>
      <c r="N3" s="66" t="s">
        <v>26</v>
      </c>
      <c r="O3" s="66" t="s">
        <v>27</v>
      </c>
    </row>
    <row r="4" spans="2:15" ht="12.75">
      <c r="B4" s="11">
        <v>1</v>
      </c>
      <c r="C4" t="s">
        <v>44</v>
      </c>
      <c r="D4" s="66" t="s">
        <v>215</v>
      </c>
      <c r="F4" t="str">
        <f aca="true" t="shared" si="0" ref="F4:F35">LEFT(C4,(SEARCH(" ",C4)))</f>
        <v>Barkley, </v>
      </c>
      <c r="G4" t="str">
        <f aca="true" t="shared" si="1" ref="G4:G35">MID(C4,(SEARCH(" ",C4)+1),20)</f>
        <v>Robby</v>
      </c>
      <c r="I4" s="4">
        <v>0.007118055555555555</v>
      </c>
      <c r="J4" s="69">
        <v>0.008159722222222223</v>
      </c>
      <c r="K4" s="69">
        <v>0.008159722222222223</v>
      </c>
      <c r="L4" s="69">
        <v>0.008159722222222223</v>
      </c>
      <c r="M4" s="69">
        <v>0.008159722222222223</v>
      </c>
      <c r="N4" s="4">
        <v>0.007986111111111112</v>
      </c>
      <c r="O4" s="4">
        <v>0.007986111111111112</v>
      </c>
    </row>
    <row r="5" spans="2:15" ht="12.75">
      <c r="B5" s="11">
        <v>2</v>
      </c>
      <c r="C5" t="s">
        <v>45</v>
      </c>
      <c r="D5" s="66" t="s">
        <v>152</v>
      </c>
      <c r="F5" t="str">
        <f t="shared" si="0"/>
        <v>Barrass, </v>
      </c>
      <c r="G5" t="str">
        <f t="shared" si="1"/>
        <v>Heather</v>
      </c>
      <c r="I5" s="4">
        <v>0.0031249999999999997</v>
      </c>
      <c r="J5" s="4">
        <v>0.004340277777777778</v>
      </c>
      <c r="K5" s="4">
        <v>0.004513888888888889</v>
      </c>
      <c r="L5" s="4">
        <v>0.005381944444444445</v>
      </c>
      <c r="M5" s="4">
        <v>0.005381944444444445</v>
      </c>
      <c r="N5" s="4">
        <v>0.005208333333333333</v>
      </c>
      <c r="O5" s="4">
        <v>0.005208333333333333</v>
      </c>
    </row>
    <row r="6" spans="2:15" ht="12.75">
      <c r="B6" s="11">
        <v>3</v>
      </c>
      <c r="C6" t="s">
        <v>46</v>
      </c>
      <c r="D6" s="66" t="s">
        <v>161</v>
      </c>
      <c r="F6" t="str">
        <f t="shared" si="0"/>
        <v>Baxter, </v>
      </c>
      <c r="G6" t="str">
        <f t="shared" si="1"/>
        <v>Ian</v>
      </c>
      <c r="I6" s="4">
        <v>0.0050347222222222225</v>
      </c>
      <c r="J6" s="4">
        <v>0.005902777777777778</v>
      </c>
      <c r="K6" s="4">
        <v>0.006076388888888889</v>
      </c>
      <c r="L6" s="4">
        <v>0.006076388888888889</v>
      </c>
      <c r="M6" s="4">
        <v>0.006076388888888889</v>
      </c>
      <c r="N6" s="4">
        <v>0.006423611111111112</v>
      </c>
      <c r="O6" s="4">
        <v>0.006597222222222222</v>
      </c>
    </row>
    <row r="7" spans="2:15" ht="12.75">
      <c r="B7" s="11">
        <v>4</v>
      </c>
      <c r="C7" t="s">
        <v>47</v>
      </c>
      <c r="D7" s="66" t="s">
        <v>153</v>
      </c>
      <c r="F7" t="str">
        <f t="shared" si="0"/>
        <v>Baxter, </v>
      </c>
      <c r="G7" t="str">
        <f t="shared" si="1"/>
        <v>Phillippa</v>
      </c>
      <c r="I7" s="4">
        <v>0.003993055555555556</v>
      </c>
      <c r="J7" s="69">
        <v>0.005381944444444445</v>
      </c>
      <c r="K7" s="69">
        <v>0.005381944444444445</v>
      </c>
      <c r="L7" s="4">
        <v>0.005381944444444445</v>
      </c>
      <c r="M7" s="4">
        <v>0.0062499999999999995</v>
      </c>
      <c r="N7" s="4">
        <v>0.006076388888888889</v>
      </c>
      <c r="O7" s="4">
        <v>0.0062499999999999995</v>
      </c>
    </row>
    <row r="8" spans="2:15" ht="12.75">
      <c r="B8" s="11">
        <v>5</v>
      </c>
      <c r="C8" t="s">
        <v>48</v>
      </c>
      <c r="D8" s="66" t="s">
        <v>125</v>
      </c>
      <c r="F8" t="str">
        <f t="shared" si="0"/>
        <v>Bradley, </v>
      </c>
      <c r="G8" t="str">
        <f t="shared" si="1"/>
        <v>Dave</v>
      </c>
      <c r="I8" s="4">
        <v>0.005208333333333333</v>
      </c>
      <c r="J8" s="69">
        <v>0.0062499999999999995</v>
      </c>
      <c r="K8" s="4">
        <v>0.006076388888888889</v>
      </c>
      <c r="L8" s="4">
        <v>0.006423611111111112</v>
      </c>
      <c r="M8" s="4">
        <v>0.0062499999999999995</v>
      </c>
      <c r="N8" s="4">
        <v>0.006076388888888889</v>
      </c>
      <c r="O8" s="4">
        <v>0.0062499999999999995</v>
      </c>
    </row>
    <row r="9" spans="2:15" ht="12.75">
      <c r="B9" s="11">
        <v>6</v>
      </c>
      <c r="C9" t="s">
        <v>49</v>
      </c>
      <c r="D9" s="66" t="s">
        <v>124</v>
      </c>
      <c r="F9" t="str">
        <f t="shared" si="0"/>
        <v>Brown, </v>
      </c>
      <c r="G9" t="str">
        <f t="shared" si="1"/>
        <v>Peter</v>
      </c>
      <c r="I9" s="4">
        <v>0.0067708333333333336</v>
      </c>
      <c r="J9" s="69">
        <v>0.0078125</v>
      </c>
      <c r="K9" s="69">
        <v>0.0078125</v>
      </c>
      <c r="L9" s="69">
        <v>0.0078125</v>
      </c>
      <c r="M9" s="4">
        <v>0.0078125</v>
      </c>
      <c r="N9" s="4">
        <v>0.007638888888888889</v>
      </c>
      <c r="O9" s="4">
        <v>0.007465277777777778</v>
      </c>
    </row>
    <row r="10" spans="2:15" ht="12.75">
      <c r="B10" s="11">
        <v>7</v>
      </c>
      <c r="C10" t="s">
        <v>50</v>
      </c>
      <c r="D10" s="66" t="s">
        <v>153</v>
      </c>
      <c r="F10" t="str">
        <f t="shared" si="0"/>
        <v>Bruce, </v>
      </c>
      <c r="G10" t="str">
        <f t="shared" si="1"/>
        <v>Helen</v>
      </c>
      <c r="I10" s="4">
        <v>0.004340277777777778</v>
      </c>
      <c r="J10" s="4">
        <v>0.005555555555555556</v>
      </c>
      <c r="K10" s="4">
        <v>0.005208333333333333</v>
      </c>
      <c r="L10" s="4">
        <v>0.0050347222222222225</v>
      </c>
      <c r="M10" s="4">
        <v>0.0050347222222222225</v>
      </c>
      <c r="N10" s="4">
        <v>0.0046875</v>
      </c>
      <c r="O10" s="4">
        <v>0.005902777777777778</v>
      </c>
    </row>
    <row r="11" spans="2:15" ht="12.75">
      <c r="B11" s="11">
        <v>8</v>
      </c>
      <c r="C11" t="s">
        <v>51</v>
      </c>
      <c r="D11" s="66" t="s">
        <v>152</v>
      </c>
      <c r="F11" t="str">
        <f t="shared" si="0"/>
        <v>Butters, </v>
      </c>
      <c r="G11" t="str">
        <f t="shared" si="1"/>
        <v>Michael</v>
      </c>
      <c r="I11" s="4">
        <v>0.006597222222222222</v>
      </c>
      <c r="J11" s="69">
        <v>0.007638888888888889</v>
      </c>
      <c r="K11" s="69">
        <v>0.007638888888888889</v>
      </c>
      <c r="L11" s="4"/>
      <c r="M11" s="4"/>
      <c r="N11" s="4"/>
      <c r="O11" s="4"/>
    </row>
    <row r="12" spans="2:15" ht="12.75">
      <c r="B12" s="11">
        <v>9</v>
      </c>
      <c r="C12" t="s">
        <v>52</v>
      </c>
      <c r="D12" s="66" t="s">
        <v>153</v>
      </c>
      <c r="F12" t="str">
        <f t="shared" si="0"/>
        <v>Cairns, </v>
      </c>
      <c r="G12" t="str">
        <f t="shared" si="1"/>
        <v>Steve</v>
      </c>
      <c r="I12" s="4">
        <v>0.006076388888888889</v>
      </c>
      <c r="J12" s="4">
        <v>0.007118055555555555</v>
      </c>
      <c r="K12" s="4">
        <v>0.007118055555555555</v>
      </c>
      <c r="L12" s="4">
        <v>0.007118055555555555</v>
      </c>
      <c r="M12" s="4">
        <v>0.006944444444444444</v>
      </c>
      <c r="N12" s="4">
        <v>0.0067708333333333336</v>
      </c>
      <c r="O12" s="4"/>
    </row>
    <row r="13" spans="2:15" ht="12.75">
      <c r="B13" s="11">
        <v>10</v>
      </c>
      <c r="C13" t="s">
        <v>53</v>
      </c>
      <c r="D13" s="66" t="s">
        <v>161</v>
      </c>
      <c r="F13" t="str">
        <f t="shared" si="0"/>
        <v>Christopher, </v>
      </c>
      <c r="G13" t="str">
        <f t="shared" si="1"/>
        <v>Heather</v>
      </c>
      <c r="I13" s="4">
        <v>0.005208333333333333</v>
      </c>
      <c r="J13" s="69">
        <v>0.0062499999999999995</v>
      </c>
      <c r="K13" s="69">
        <v>0.0062499999999999995</v>
      </c>
      <c r="L13" s="69">
        <v>0.0062499999999999995</v>
      </c>
      <c r="M13" s="4">
        <v>0.0062499999999999995</v>
      </c>
      <c r="N13" s="4">
        <v>0.0062499999999999995</v>
      </c>
      <c r="O13" s="4">
        <v>0.006423611111111112</v>
      </c>
    </row>
    <row r="14" spans="2:15" ht="12.75">
      <c r="B14" s="11">
        <v>11</v>
      </c>
      <c r="C14" t="s">
        <v>162</v>
      </c>
      <c r="D14" s="66" t="s">
        <v>152</v>
      </c>
      <c r="F14" t="str">
        <f t="shared" si="0"/>
        <v>Clark, </v>
      </c>
      <c r="G14" t="str">
        <f t="shared" si="1"/>
        <v>Julie</v>
      </c>
      <c r="I14" s="4">
        <v>0.005729166666666667</v>
      </c>
      <c r="J14" s="69">
        <v>0.0067708333333333336</v>
      </c>
      <c r="K14" s="69">
        <v>0.0067708333333333336</v>
      </c>
      <c r="L14" s="4"/>
      <c r="M14" s="4"/>
      <c r="N14" s="4"/>
      <c r="O14" s="4"/>
    </row>
    <row r="15" spans="2:15" ht="12.75">
      <c r="B15" s="11">
        <v>12</v>
      </c>
      <c r="C15" t="s">
        <v>54</v>
      </c>
      <c r="D15" s="66"/>
      <c r="F15" t="str">
        <f t="shared" si="0"/>
        <v>Coultate, </v>
      </c>
      <c r="G15" t="str">
        <f t="shared" si="1"/>
        <v>Louise</v>
      </c>
      <c r="I15" s="4">
        <v>0.0022569444444444447</v>
      </c>
      <c r="J15" s="4">
        <v>0.002951388888888889</v>
      </c>
      <c r="K15" s="4"/>
      <c r="L15" s="4"/>
      <c r="M15" s="4"/>
      <c r="N15" s="4"/>
      <c r="O15" s="4">
        <v>0.0031249999999999997</v>
      </c>
    </row>
    <row r="16" spans="2:15" ht="12.75">
      <c r="B16" s="11">
        <v>13</v>
      </c>
      <c r="C16" t="s">
        <v>55</v>
      </c>
      <c r="D16" s="66" t="s">
        <v>135</v>
      </c>
      <c r="F16" t="str">
        <f t="shared" si="0"/>
        <v>Cox, </v>
      </c>
      <c r="G16" t="str">
        <f t="shared" si="1"/>
        <v>Dave</v>
      </c>
      <c r="I16" s="4">
        <v>0.0046875</v>
      </c>
      <c r="J16" s="4">
        <v>0.005729166666666667</v>
      </c>
      <c r="K16" s="4">
        <v>0.005729166666666667</v>
      </c>
      <c r="L16" s="4">
        <v>0.005729166666666667</v>
      </c>
      <c r="M16" s="4">
        <v>0.005729166666666667</v>
      </c>
      <c r="N16" s="4">
        <v>0.005729166666666667</v>
      </c>
      <c r="O16" s="4"/>
    </row>
    <row r="17" spans="2:15" ht="12.75">
      <c r="B17" s="11">
        <v>14</v>
      </c>
      <c r="C17" t="s">
        <v>106</v>
      </c>
      <c r="D17" s="66" t="s">
        <v>215</v>
      </c>
      <c r="F17" t="str">
        <f t="shared" si="0"/>
        <v>Cox, </v>
      </c>
      <c r="G17" t="str">
        <f t="shared" si="1"/>
        <v>Simon</v>
      </c>
      <c r="I17" s="4">
        <v>0.005381944444444445</v>
      </c>
      <c r="J17" s="4">
        <v>0.006423611111111112</v>
      </c>
      <c r="K17" s="4">
        <v>0.006423611111111112</v>
      </c>
      <c r="L17" s="4">
        <v>0.005902777777777778</v>
      </c>
      <c r="M17" s="4">
        <v>0.005729166666666667</v>
      </c>
      <c r="N17" s="4">
        <v>0.005729166666666667</v>
      </c>
      <c r="O17" s="4">
        <v>0.005729166666666667</v>
      </c>
    </row>
    <row r="18" spans="2:15" ht="12.75">
      <c r="B18" s="11">
        <v>15</v>
      </c>
      <c r="C18" t="s">
        <v>56</v>
      </c>
      <c r="D18" s="66" t="s">
        <v>177</v>
      </c>
      <c r="F18" t="str">
        <f t="shared" si="0"/>
        <v>Dickinson, </v>
      </c>
      <c r="G18" t="str">
        <f t="shared" si="1"/>
        <v>Ralph</v>
      </c>
      <c r="I18" s="4">
        <v>0.004513888888888889</v>
      </c>
      <c r="J18" s="4">
        <v>0.005555555555555556</v>
      </c>
      <c r="K18" s="69">
        <v>0.005381944444444445</v>
      </c>
      <c r="L18" s="4">
        <v>0.005208333333333333</v>
      </c>
      <c r="M18" s="4">
        <v>0.005208333333333333</v>
      </c>
      <c r="N18" s="4">
        <v>0.0050347222222222225</v>
      </c>
      <c r="O18" s="4">
        <v>0.005208333333333333</v>
      </c>
    </row>
    <row r="19" spans="2:15" ht="12.75">
      <c r="B19" s="11">
        <v>16</v>
      </c>
      <c r="C19" t="s">
        <v>57</v>
      </c>
      <c r="D19" s="66" t="s">
        <v>152</v>
      </c>
      <c r="F19" t="str">
        <f t="shared" si="0"/>
        <v>Dobby, </v>
      </c>
      <c r="G19" t="str">
        <f t="shared" si="1"/>
        <v>Steve</v>
      </c>
      <c r="I19" s="4">
        <v>0.005555555555555556</v>
      </c>
      <c r="J19" s="4">
        <v>0.006597222222222222</v>
      </c>
      <c r="K19" s="4">
        <v>0.006597222222222222</v>
      </c>
      <c r="L19" s="4"/>
      <c r="M19" s="4"/>
      <c r="N19" s="4"/>
      <c r="O19" s="4">
        <v>0.006423611111111112</v>
      </c>
    </row>
    <row r="20" spans="2:15" ht="12.75">
      <c r="B20" s="11">
        <v>17</v>
      </c>
      <c r="C20" t="s">
        <v>58</v>
      </c>
      <c r="D20" s="66" t="s">
        <v>151</v>
      </c>
      <c r="F20" t="str">
        <f t="shared" si="0"/>
        <v>Dodd, </v>
      </c>
      <c r="G20" t="str">
        <f t="shared" si="1"/>
        <v>Sam</v>
      </c>
      <c r="I20" s="4">
        <v>0.007291666666666666</v>
      </c>
      <c r="J20" s="69">
        <v>0.008159722222222223</v>
      </c>
      <c r="K20" s="69">
        <v>0.008159722222222223</v>
      </c>
      <c r="L20" s="69">
        <v>0.008159722222222223</v>
      </c>
      <c r="M20" s="4">
        <v>0.007986111111111112</v>
      </c>
      <c r="N20" s="4">
        <v>0.007986111111111112</v>
      </c>
      <c r="O20" s="4">
        <v>0.007986111111111112</v>
      </c>
    </row>
    <row r="21" spans="2:15" ht="12.75">
      <c r="B21" s="11">
        <v>18</v>
      </c>
      <c r="C21" t="s">
        <v>59</v>
      </c>
      <c r="D21" s="66" t="s">
        <v>180</v>
      </c>
      <c r="F21" t="str">
        <f t="shared" si="0"/>
        <v>Dodd, </v>
      </c>
      <c r="G21" t="str">
        <f t="shared" si="1"/>
        <v>Shaun</v>
      </c>
      <c r="I21" s="4">
        <v>0.005381944444444445</v>
      </c>
      <c r="J21" s="4">
        <v>0.006597222222222222</v>
      </c>
      <c r="K21" s="4">
        <v>0.006597222222222222</v>
      </c>
      <c r="L21" s="4"/>
      <c r="M21" s="4">
        <v>0.006423611111111112</v>
      </c>
      <c r="N21" s="4">
        <v>0.006076388888888889</v>
      </c>
      <c r="O21" s="4">
        <v>0.006076388888888889</v>
      </c>
    </row>
    <row r="22" spans="2:15" ht="12.75">
      <c r="B22" s="11">
        <v>19</v>
      </c>
      <c r="C22" s="11" t="s">
        <v>164</v>
      </c>
      <c r="D22" s="2" t="s">
        <v>177</v>
      </c>
      <c r="F22" t="str">
        <f t="shared" si="0"/>
        <v>Douglas, </v>
      </c>
      <c r="G22" t="str">
        <f t="shared" si="1"/>
        <v>Louise</v>
      </c>
      <c r="I22" s="4">
        <v>0.001388888888888889</v>
      </c>
      <c r="J22" s="4">
        <v>0.002777777777777778</v>
      </c>
      <c r="K22" s="4">
        <v>0.0031249999999999997</v>
      </c>
      <c r="L22" s="4">
        <v>0.002951388888888889</v>
      </c>
      <c r="M22" s="4">
        <v>0.002951388888888889</v>
      </c>
      <c r="N22" s="4">
        <v>0.002777777777777778</v>
      </c>
      <c r="O22" s="4">
        <v>0.0024305555555555556</v>
      </c>
    </row>
    <row r="23" spans="2:15" ht="12.75">
      <c r="B23" s="11">
        <v>20</v>
      </c>
      <c r="C23" t="s">
        <v>60</v>
      </c>
      <c r="D23" s="66" t="s">
        <v>177</v>
      </c>
      <c r="F23" t="str">
        <f t="shared" si="0"/>
        <v>Dungworth, </v>
      </c>
      <c r="G23" t="str">
        <f t="shared" si="1"/>
        <v>Joseph</v>
      </c>
      <c r="I23" s="4">
        <v>0.004861111111111111</v>
      </c>
      <c r="J23" s="4">
        <v>0.006597222222222222</v>
      </c>
      <c r="K23" s="4">
        <v>0.006597222222222222</v>
      </c>
      <c r="L23" s="4">
        <v>0.006597222222222222</v>
      </c>
      <c r="M23" s="4">
        <v>0.007291666666666666</v>
      </c>
      <c r="N23" s="4">
        <v>0.007118055555555555</v>
      </c>
      <c r="O23" s="4">
        <v>0.006944444444444444</v>
      </c>
    </row>
    <row r="24" spans="2:15" ht="12.75">
      <c r="B24" s="11">
        <v>21</v>
      </c>
      <c r="C24" t="s">
        <v>61</v>
      </c>
      <c r="F24" t="str">
        <f t="shared" si="0"/>
        <v>Frazer, </v>
      </c>
      <c r="G24" t="str">
        <f t="shared" si="1"/>
        <v>Joe</v>
      </c>
      <c r="I24" s="4">
        <v>0.0046875</v>
      </c>
      <c r="J24" s="4">
        <v>0.005729166666666667</v>
      </c>
      <c r="K24" s="4">
        <v>0.005729166666666667</v>
      </c>
      <c r="L24" s="4"/>
      <c r="M24" s="4"/>
      <c r="N24" s="4"/>
      <c r="O24" s="4"/>
    </row>
    <row r="25" spans="2:15" ht="12.75">
      <c r="B25" s="11">
        <v>22</v>
      </c>
      <c r="C25" t="s">
        <v>62</v>
      </c>
      <c r="D25" s="66" t="s">
        <v>135</v>
      </c>
      <c r="F25" t="str">
        <f t="shared" si="0"/>
        <v>Freeman, </v>
      </c>
      <c r="G25" t="str">
        <f t="shared" si="1"/>
        <v>Kevin</v>
      </c>
      <c r="I25" s="4">
        <v>0.004861111111111111</v>
      </c>
      <c r="J25" s="4">
        <v>0.005902777777777778</v>
      </c>
      <c r="K25" s="4">
        <v>0.005902777777777778</v>
      </c>
      <c r="L25" s="4">
        <v>0.006076388888888889</v>
      </c>
      <c r="M25" s="4">
        <v>0.006076388888888889</v>
      </c>
      <c r="N25" s="4">
        <v>0.006076388888888889</v>
      </c>
      <c r="O25" s="4">
        <v>0.005902777777777778</v>
      </c>
    </row>
    <row r="26" spans="2:15" ht="12.75">
      <c r="B26" s="11">
        <v>23</v>
      </c>
      <c r="C26" t="s">
        <v>63</v>
      </c>
      <c r="D26" s="66" t="s">
        <v>165</v>
      </c>
      <c r="F26" t="str">
        <f t="shared" si="0"/>
        <v>Gaughan, </v>
      </c>
      <c r="G26" t="str">
        <f t="shared" si="1"/>
        <v>Martin</v>
      </c>
      <c r="I26" s="4">
        <v>0.0062499999999999995</v>
      </c>
      <c r="J26" s="4">
        <v>0.007291666666666666</v>
      </c>
      <c r="K26" s="4">
        <v>0.007291666666666666</v>
      </c>
      <c r="L26" s="4">
        <v>0.006944444444444444</v>
      </c>
      <c r="M26" s="4">
        <v>0.006944444444444444</v>
      </c>
      <c r="N26" s="4">
        <v>0.006076388888888889</v>
      </c>
      <c r="O26" s="4">
        <v>0.006076388888888889</v>
      </c>
    </row>
    <row r="27" spans="2:15" ht="12.75">
      <c r="B27" s="11">
        <v>24</v>
      </c>
      <c r="C27" t="s">
        <v>64</v>
      </c>
      <c r="D27" s="66" t="s">
        <v>161</v>
      </c>
      <c r="F27" t="str">
        <f t="shared" si="0"/>
        <v>Gillespie, </v>
      </c>
      <c r="G27" t="str">
        <f t="shared" si="1"/>
        <v>Steve</v>
      </c>
      <c r="I27" s="4">
        <v>0.005555555555555556</v>
      </c>
      <c r="J27" s="4">
        <v>0.006597222222222222</v>
      </c>
      <c r="K27" s="69">
        <v>0.0067708333333333336</v>
      </c>
      <c r="L27" s="69">
        <v>0.0067708333333333336</v>
      </c>
      <c r="M27" s="69">
        <v>0.0067708333333333336</v>
      </c>
      <c r="N27" s="4">
        <v>0.006597222222222222</v>
      </c>
      <c r="O27" s="4">
        <v>0.0067708333333333336</v>
      </c>
    </row>
    <row r="28" spans="2:15" ht="12.75">
      <c r="B28" s="11">
        <v>25</v>
      </c>
      <c r="C28" t="s">
        <v>98</v>
      </c>
      <c r="D28" s="66" t="s">
        <v>238</v>
      </c>
      <c r="F28" t="str">
        <f t="shared" si="0"/>
        <v>Goodfellow, </v>
      </c>
      <c r="G28" t="str">
        <f t="shared" si="1"/>
        <v>Scott</v>
      </c>
      <c r="I28" s="4">
        <v>0.005208333333333333</v>
      </c>
      <c r="J28" s="4">
        <v>0.006423611111111112</v>
      </c>
      <c r="K28" s="4">
        <v>0.006423611111111112</v>
      </c>
      <c r="L28" s="4">
        <v>0.006423611111111112</v>
      </c>
      <c r="M28" s="4"/>
      <c r="N28" s="4"/>
      <c r="O28" s="4"/>
    </row>
    <row r="29" spans="2:15" ht="12.75">
      <c r="B29" s="11">
        <v>26</v>
      </c>
      <c r="C29" t="s">
        <v>65</v>
      </c>
      <c r="D29" s="66" t="s">
        <v>153</v>
      </c>
      <c r="F29" t="str">
        <f t="shared" si="0"/>
        <v>Hare, </v>
      </c>
      <c r="G29" t="str">
        <f t="shared" si="1"/>
        <v>Graeme</v>
      </c>
      <c r="I29" s="4">
        <v>0.004861111111111111</v>
      </c>
      <c r="J29" s="4">
        <v>0.005555555555555556</v>
      </c>
      <c r="K29" s="69">
        <v>0.005381944444444445</v>
      </c>
      <c r="L29" s="4">
        <v>0.005208333333333333</v>
      </c>
      <c r="M29" s="4">
        <v>0.005381944444444445</v>
      </c>
      <c r="N29" s="4">
        <v>0.005381944444444445</v>
      </c>
      <c r="O29" s="4">
        <v>0.005381944444444445</v>
      </c>
    </row>
    <row r="30" spans="2:15" ht="12.75">
      <c r="B30" s="11">
        <v>27</v>
      </c>
      <c r="C30" t="s">
        <v>66</v>
      </c>
      <c r="D30" s="66"/>
      <c r="F30" t="str">
        <f t="shared" si="0"/>
        <v>Henderson, </v>
      </c>
      <c r="G30" t="str">
        <f t="shared" si="1"/>
        <v>Andrew</v>
      </c>
      <c r="I30" s="4">
        <v>0.007291666666666666</v>
      </c>
      <c r="J30" s="69">
        <v>0.008159722222222223</v>
      </c>
      <c r="K30" s="69">
        <v>0.008159722222222223</v>
      </c>
      <c r="L30" s="4"/>
      <c r="M30" s="4"/>
      <c r="N30" s="4"/>
      <c r="O30" s="4"/>
    </row>
    <row r="31" spans="2:15" ht="12.75">
      <c r="B31" s="11">
        <v>28</v>
      </c>
      <c r="C31" t="s">
        <v>99</v>
      </c>
      <c r="D31" s="66"/>
      <c r="F31" t="str">
        <f t="shared" si="0"/>
        <v>Henderson, </v>
      </c>
      <c r="G31" t="str">
        <f t="shared" si="1"/>
        <v>Natalie</v>
      </c>
      <c r="I31" s="4">
        <v>0.004340277777777778</v>
      </c>
      <c r="J31" s="69">
        <v>0.005381944444444445</v>
      </c>
      <c r="K31" s="69">
        <v>0.005381944444444445</v>
      </c>
      <c r="L31" s="4"/>
      <c r="M31" s="4"/>
      <c r="N31" s="4"/>
      <c r="O31" s="4"/>
    </row>
    <row r="32" spans="2:15" ht="12.75">
      <c r="B32" s="11">
        <v>29</v>
      </c>
      <c r="C32" t="s">
        <v>67</v>
      </c>
      <c r="D32" s="66" t="s">
        <v>151</v>
      </c>
      <c r="F32" t="str">
        <f t="shared" si="0"/>
        <v>Herron, </v>
      </c>
      <c r="G32" t="str">
        <f t="shared" si="1"/>
        <v>Aynsley</v>
      </c>
      <c r="I32" s="4">
        <v>0.0038194444444444443</v>
      </c>
      <c r="J32" s="4">
        <v>0.004513888888888889</v>
      </c>
      <c r="K32" s="4">
        <v>0.004340277777777778</v>
      </c>
      <c r="L32" s="4">
        <v>0.004166666666666667</v>
      </c>
      <c r="M32" s="4">
        <v>0.004166666666666667</v>
      </c>
      <c r="N32" s="4">
        <v>0.003993055555555556</v>
      </c>
      <c r="O32" s="4">
        <v>0.003993055555555556</v>
      </c>
    </row>
    <row r="33" spans="2:15" ht="12.75">
      <c r="B33" s="11">
        <v>30</v>
      </c>
      <c r="C33" t="s">
        <v>100</v>
      </c>
      <c r="D33" s="66"/>
      <c r="F33" t="str">
        <f t="shared" si="0"/>
        <v>Herron, </v>
      </c>
      <c r="G33" t="str">
        <f t="shared" si="1"/>
        <v>Leanne</v>
      </c>
      <c r="I33" s="4">
        <v>0.006076388888888889</v>
      </c>
      <c r="J33" s="4">
        <v>0.007118055555555555</v>
      </c>
      <c r="K33" s="4">
        <v>0.007118055555555555</v>
      </c>
      <c r="L33" s="4">
        <v>0.007118055555555555</v>
      </c>
      <c r="M33" s="4"/>
      <c r="N33" s="4"/>
      <c r="O33" s="4">
        <v>0.006944444444444444</v>
      </c>
    </row>
    <row r="34" spans="2:15" ht="12.75">
      <c r="B34" s="11">
        <v>31</v>
      </c>
      <c r="C34" t="s">
        <v>68</v>
      </c>
      <c r="D34" s="66" t="s">
        <v>180</v>
      </c>
      <c r="F34" t="str">
        <f t="shared" si="0"/>
        <v>Holmback, </v>
      </c>
      <c r="G34" t="str">
        <f t="shared" si="1"/>
        <v>Peter</v>
      </c>
      <c r="I34" s="4">
        <v>0.0062499999999999995</v>
      </c>
      <c r="J34" s="4">
        <v>0.007291666666666666</v>
      </c>
      <c r="K34" s="4">
        <v>0.007291666666666666</v>
      </c>
      <c r="L34" s="4">
        <v>0.007291666666666666</v>
      </c>
      <c r="M34" s="4">
        <v>0.007118055555555555</v>
      </c>
      <c r="N34" s="4">
        <v>0.007118055555555555</v>
      </c>
      <c r="O34" s="4">
        <v>0.007118055555555555</v>
      </c>
    </row>
    <row r="35" spans="2:15" ht="12.75">
      <c r="B35" s="11">
        <v>32</v>
      </c>
      <c r="C35" t="s">
        <v>69</v>
      </c>
      <c r="D35" s="66"/>
      <c r="F35" t="str">
        <f t="shared" si="0"/>
        <v>Hope, </v>
      </c>
      <c r="G35" t="str">
        <f t="shared" si="1"/>
        <v>Gareth</v>
      </c>
      <c r="I35" s="4">
        <v>0.005729166666666667</v>
      </c>
      <c r="J35" s="69">
        <v>0.0067708333333333336</v>
      </c>
      <c r="K35" s="69">
        <v>0.0067708333333333336</v>
      </c>
      <c r="L35" s="4"/>
      <c r="M35" s="4"/>
      <c r="N35" s="4"/>
      <c r="O35" s="4"/>
    </row>
    <row r="36" spans="2:15" ht="12.75">
      <c r="B36" s="11">
        <v>33</v>
      </c>
      <c r="C36" t="s">
        <v>70</v>
      </c>
      <c r="D36" s="66" t="s">
        <v>124</v>
      </c>
      <c r="F36" t="str">
        <f aca="true" t="shared" si="2" ref="F36:F67">LEFT(C36,(SEARCH(" ",C36)))</f>
        <v>Hunter, </v>
      </c>
      <c r="G36" t="str">
        <f aca="true" t="shared" si="3" ref="G36:G67">MID(C36,(SEARCH(" ",C36)+1),20)</f>
        <v>Susanne</v>
      </c>
      <c r="I36" s="4">
        <v>0.0046875</v>
      </c>
      <c r="J36" s="4">
        <v>0.005729166666666667</v>
      </c>
      <c r="K36" s="4">
        <v>0.005729166666666667</v>
      </c>
      <c r="L36" s="4">
        <v>0.005729166666666667</v>
      </c>
      <c r="M36" s="4">
        <v>0.005555555555555556</v>
      </c>
      <c r="N36" s="4">
        <v>0.005729166666666667</v>
      </c>
      <c r="O36" s="4">
        <v>0.005902777777777778</v>
      </c>
    </row>
    <row r="37" spans="2:15" ht="12.75">
      <c r="B37" s="11">
        <v>34</v>
      </c>
      <c r="C37" t="s">
        <v>71</v>
      </c>
      <c r="D37" s="66" t="s">
        <v>161</v>
      </c>
      <c r="F37" t="str">
        <f t="shared" si="2"/>
        <v>Ingram, </v>
      </c>
      <c r="G37" t="str">
        <f t="shared" si="3"/>
        <v>Ron</v>
      </c>
      <c r="I37" s="4">
        <v>0.004166666666666667</v>
      </c>
      <c r="J37" s="69">
        <v>0.0050347222222222225</v>
      </c>
      <c r="K37" s="69">
        <v>0.0050347222222222225</v>
      </c>
      <c r="L37" s="4">
        <v>0.0046875</v>
      </c>
      <c r="M37" s="4">
        <v>0.004513888888888889</v>
      </c>
      <c r="N37" s="4">
        <v>0.004513888888888889</v>
      </c>
      <c r="O37" s="4">
        <v>0.004513888888888889</v>
      </c>
    </row>
    <row r="38" spans="2:15" ht="12.75">
      <c r="B38" s="11">
        <v>35</v>
      </c>
      <c r="C38" t="s">
        <v>115</v>
      </c>
      <c r="D38" s="66" t="s">
        <v>215</v>
      </c>
      <c r="F38" t="str">
        <f t="shared" si="2"/>
        <v>Jackson, </v>
      </c>
      <c r="G38" t="str">
        <f t="shared" si="3"/>
        <v>Mattie</v>
      </c>
      <c r="I38" s="4">
        <v>0.006597222222222222</v>
      </c>
      <c r="J38" s="69">
        <v>0.007465277777777778</v>
      </c>
      <c r="K38" s="69">
        <v>0.007465277777777778</v>
      </c>
      <c r="L38" s="69">
        <v>0.007465277777777778</v>
      </c>
      <c r="M38" s="4"/>
      <c r="N38" s="4"/>
      <c r="O38" s="4"/>
    </row>
    <row r="39" spans="2:15" ht="12.75">
      <c r="B39" s="11">
        <v>36</v>
      </c>
      <c r="C39" t="s">
        <v>72</v>
      </c>
      <c r="D39" s="66" t="s">
        <v>238</v>
      </c>
      <c r="F39" t="str">
        <f t="shared" si="2"/>
        <v>Jansen, </v>
      </c>
      <c r="G39" t="str">
        <f t="shared" si="3"/>
        <v>Jake</v>
      </c>
      <c r="I39" s="4">
        <v>0.006597222222222222</v>
      </c>
      <c r="J39" s="69">
        <v>0.0078125</v>
      </c>
      <c r="K39" s="69">
        <v>0.0078125</v>
      </c>
      <c r="L39" s="4">
        <v>0.007986111111111112</v>
      </c>
      <c r="M39" s="69">
        <v>0.008159722222222223</v>
      </c>
      <c r="N39" s="69">
        <v>0.008159722222222223</v>
      </c>
      <c r="O39" s="69">
        <v>0.008159722222222223</v>
      </c>
    </row>
    <row r="40" spans="2:15" ht="12.75">
      <c r="B40" s="11">
        <v>37</v>
      </c>
      <c r="C40" t="s">
        <v>73</v>
      </c>
      <c r="D40" s="66" t="s">
        <v>151</v>
      </c>
      <c r="F40" t="str">
        <f t="shared" si="2"/>
        <v>Jennison, </v>
      </c>
      <c r="G40" t="str">
        <f t="shared" si="3"/>
        <v>Beverley</v>
      </c>
      <c r="I40" s="4">
        <v>0.0024305555555555556</v>
      </c>
      <c r="J40" s="4">
        <v>0.0031249999999999997</v>
      </c>
      <c r="K40" s="4">
        <v>0.002951388888888889</v>
      </c>
      <c r="L40" s="4">
        <v>0.002951388888888889</v>
      </c>
      <c r="M40" s="4">
        <v>0.002951388888888889</v>
      </c>
      <c r="N40" s="4">
        <v>0.002951388888888889</v>
      </c>
      <c r="O40" s="4"/>
    </row>
    <row r="41" spans="2:15" ht="12.75">
      <c r="B41" s="11">
        <v>38</v>
      </c>
      <c r="C41" t="s">
        <v>105</v>
      </c>
      <c r="D41" s="2" t="s">
        <v>177</v>
      </c>
      <c r="F41" t="str">
        <f t="shared" si="2"/>
        <v>Kenny, </v>
      </c>
      <c r="G41" t="str">
        <f t="shared" si="3"/>
        <v>Alan</v>
      </c>
      <c r="I41" s="4">
        <v>0.0046875</v>
      </c>
      <c r="J41" s="4">
        <v>0.005729166666666667</v>
      </c>
      <c r="K41" s="4">
        <v>0.005729166666666667</v>
      </c>
      <c r="L41" s="4"/>
      <c r="M41" s="4"/>
      <c r="N41" s="4"/>
      <c r="O41" s="4"/>
    </row>
    <row r="42" spans="2:15" ht="12.75">
      <c r="B42" s="11">
        <v>39</v>
      </c>
      <c r="C42" t="s">
        <v>74</v>
      </c>
      <c r="D42" s="66" t="s">
        <v>124</v>
      </c>
      <c r="F42" t="str">
        <f t="shared" si="2"/>
        <v>Lemin, </v>
      </c>
      <c r="G42" t="str">
        <f t="shared" si="3"/>
        <v>Julie</v>
      </c>
      <c r="I42" s="4">
        <v>0.003993055555555556</v>
      </c>
      <c r="J42" s="69">
        <v>0.0050347222222222225</v>
      </c>
      <c r="K42" s="4">
        <v>0.004861111111111111</v>
      </c>
      <c r="L42" s="4">
        <v>0.004861111111111111</v>
      </c>
      <c r="M42" s="4">
        <v>0.004861111111111111</v>
      </c>
      <c r="N42" s="4">
        <v>0.004861111111111111</v>
      </c>
      <c r="O42" s="4">
        <v>0.005381944444444445</v>
      </c>
    </row>
    <row r="43" spans="2:15" ht="12.75">
      <c r="B43" s="11">
        <v>40</v>
      </c>
      <c r="C43" t="s">
        <v>75</v>
      </c>
      <c r="D43" s="66" t="s">
        <v>135</v>
      </c>
      <c r="F43" t="str">
        <f t="shared" si="2"/>
        <v>Lillicoe, </v>
      </c>
      <c r="G43" t="str">
        <f t="shared" si="3"/>
        <v>Chris</v>
      </c>
      <c r="I43" s="4">
        <v>0.006944444444444444</v>
      </c>
      <c r="J43" s="69">
        <v>0.007986111111111112</v>
      </c>
      <c r="K43" s="69">
        <v>0.007986111111111112</v>
      </c>
      <c r="L43" s="4"/>
      <c r="M43" s="4"/>
      <c r="N43" s="4"/>
      <c r="O43" s="4"/>
    </row>
    <row r="44" spans="2:15" ht="12.75">
      <c r="B44" s="11">
        <v>41</v>
      </c>
      <c r="C44" t="s">
        <v>76</v>
      </c>
      <c r="D44" s="66" t="s">
        <v>161</v>
      </c>
      <c r="F44" t="str">
        <f t="shared" si="2"/>
        <v>Lonsdale, </v>
      </c>
      <c r="G44" t="str">
        <f t="shared" si="3"/>
        <v>Davina</v>
      </c>
      <c r="I44" s="4">
        <v>0.0031249999999999997</v>
      </c>
      <c r="J44" s="4">
        <v>0.003993055555555556</v>
      </c>
      <c r="K44" s="4">
        <v>0.004166666666666667</v>
      </c>
      <c r="L44" s="4">
        <v>0.004166666666666667</v>
      </c>
      <c r="M44" s="4">
        <v>0.003993055555555556</v>
      </c>
      <c r="N44" s="4">
        <v>0.003993055555555556</v>
      </c>
      <c r="O44" s="4">
        <v>0.004166666666666667</v>
      </c>
    </row>
    <row r="45" spans="2:15" ht="12.75">
      <c r="B45" s="11">
        <v>42</v>
      </c>
      <c r="C45" t="s">
        <v>77</v>
      </c>
      <c r="D45" s="66" t="s">
        <v>124</v>
      </c>
      <c r="F45" t="str">
        <f t="shared" si="2"/>
        <v>Lowes, </v>
      </c>
      <c r="G45" t="str">
        <f t="shared" si="3"/>
        <v>Alison</v>
      </c>
      <c r="I45" s="4">
        <v>0.0022569444444444447</v>
      </c>
      <c r="J45" s="4">
        <v>0.002951388888888889</v>
      </c>
      <c r="K45" s="4">
        <v>0.002777777777777778</v>
      </c>
      <c r="L45" s="4">
        <v>0.0024305555555555556</v>
      </c>
      <c r="M45" s="4">
        <v>0.0024305555555555556</v>
      </c>
      <c r="N45" s="4">
        <v>0.002777777777777778</v>
      </c>
      <c r="O45" s="4">
        <v>0.002777777777777778</v>
      </c>
    </row>
    <row r="46" spans="2:15" ht="12.75">
      <c r="B46" s="11">
        <v>43</v>
      </c>
      <c r="C46" t="s">
        <v>78</v>
      </c>
      <c r="D46" s="66" t="s">
        <v>151</v>
      </c>
      <c r="F46" t="str">
        <f t="shared" si="2"/>
        <v>Mallon, </v>
      </c>
      <c r="G46" t="str">
        <f t="shared" si="3"/>
        <v>John</v>
      </c>
      <c r="I46" s="4">
        <v>0.005208333333333333</v>
      </c>
      <c r="J46" s="69">
        <v>0.0062499999999999995</v>
      </c>
      <c r="K46" s="69">
        <v>0.0062499999999999995</v>
      </c>
      <c r="L46" s="69">
        <v>0.0062499999999999995</v>
      </c>
      <c r="M46" s="4">
        <v>0.006076388888888889</v>
      </c>
      <c r="N46" s="4">
        <v>0.006076388888888889</v>
      </c>
      <c r="O46" s="4">
        <v>0.005555555555555556</v>
      </c>
    </row>
    <row r="47" spans="2:15" ht="12.75">
      <c r="B47" s="11">
        <v>44</v>
      </c>
      <c r="C47" t="s">
        <v>79</v>
      </c>
      <c r="D47" s="66" t="s">
        <v>124</v>
      </c>
      <c r="F47" t="str">
        <f t="shared" si="2"/>
        <v>Masterman, </v>
      </c>
      <c r="G47" t="str">
        <f t="shared" si="3"/>
        <v>Hayley</v>
      </c>
      <c r="I47" s="4">
        <v>0.003993055555555556</v>
      </c>
      <c r="J47" s="69">
        <v>0.005208333333333333</v>
      </c>
      <c r="K47" s="4">
        <v>0.005208333333333333</v>
      </c>
      <c r="L47" s="4">
        <v>0.0050347222222222225</v>
      </c>
      <c r="M47" s="4">
        <v>0.005208333333333333</v>
      </c>
      <c r="N47" s="4">
        <v>0.005555555555555556</v>
      </c>
      <c r="O47" s="4">
        <v>0.005381944444444445</v>
      </c>
    </row>
    <row r="48" spans="2:15" ht="12.75">
      <c r="B48" s="11">
        <v>45</v>
      </c>
      <c r="C48" t="s">
        <v>80</v>
      </c>
      <c r="D48" s="66" t="s">
        <v>152</v>
      </c>
      <c r="F48" t="str">
        <f t="shared" si="2"/>
        <v>McCabe, </v>
      </c>
      <c r="G48" t="str">
        <f t="shared" si="3"/>
        <v>Terry</v>
      </c>
      <c r="I48" s="4">
        <v>0.0050347222222222225</v>
      </c>
      <c r="J48" s="4">
        <v>0.006076388888888889</v>
      </c>
      <c r="K48" s="4">
        <v>0.005902777777777778</v>
      </c>
      <c r="L48" s="4">
        <v>0.005729166666666667</v>
      </c>
      <c r="M48" s="4">
        <v>0.005555555555555556</v>
      </c>
      <c r="N48" s="4">
        <v>0.005729166666666667</v>
      </c>
      <c r="O48" s="4">
        <v>0.005902777777777778</v>
      </c>
    </row>
    <row r="49" spans="2:15" ht="12.75">
      <c r="B49" s="11">
        <v>46</v>
      </c>
      <c r="C49" t="s">
        <v>81</v>
      </c>
      <c r="D49" s="66" t="s">
        <v>135</v>
      </c>
      <c r="F49" t="str">
        <f t="shared" si="2"/>
        <v>Morris, </v>
      </c>
      <c r="G49" t="str">
        <f t="shared" si="3"/>
        <v>Helen</v>
      </c>
      <c r="I49" s="4">
        <v>0.004340277777777778</v>
      </c>
      <c r="J49" s="69">
        <v>0.005381944444444445</v>
      </c>
      <c r="K49" s="4">
        <v>0.005208333333333333</v>
      </c>
      <c r="L49" s="4"/>
      <c r="M49" s="4"/>
      <c r="N49" s="4"/>
      <c r="O49" s="4"/>
    </row>
    <row r="50" spans="2:15" ht="12.75">
      <c r="B50" s="11">
        <v>47</v>
      </c>
      <c r="C50" t="s">
        <v>101</v>
      </c>
      <c r="D50" s="66" t="s">
        <v>152</v>
      </c>
      <c r="F50" t="str">
        <f t="shared" si="2"/>
        <v>Nicholson, </v>
      </c>
      <c r="G50" t="str">
        <f t="shared" si="3"/>
        <v>Mark</v>
      </c>
      <c r="I50" s="4">
        <v>0.005381944444444445</v>
      </c>
      <c r="J50" s="4">
        <v>0.006597222222222222</v>
      </c>
      <c r="K50" s="4">
        <v>0.006597222222222222</v>
      </c>
      <c r="L50" s="4">
        <v>0.006423611111111112</v>
      </c>
      <c r="M50" s="4">
        <v>0.006944444444444444</v>
      </c>
      <c r="N50" s="4">
        <v>0.006597222222222222</v>
      </c>
      <c r="O50" s="4">
        <v>0.0067708333333333336</v>
      </c>
    </row>
    <row r="51" spans="2:15" ht="12.75">
      <c r="B51" s="11">
        <v>48</v>
      </c>
      <c r="C51" t="s">
        <v>82</v>
      </c>
      <c r="D51" s="66" t="s">
        <v>153</v>
      </c>
      <c r="F51" t="str">
        <f t="shared" si="2"/>
        <v>Palmer, </v>
      </c>
      <c r="G51" t="str">
        <f t="shared" si="3"/>
        <v>Dawn</v>
      </c>
      <c r="I51" s="4">
        <v>0.0046875</v>
      </c>
      <c r="J51" s="4">
        <v>0.005729166666666667</v>
      </c>
      <c r="K51" s="4">
        <v>0.005729166666666667</v>
      </c>
      <c r="L51" s="4">
        <v>0.005729166666666667</v>
      </c>
      <c r="M51" s="4">
        <v>0.005729166666666667</v>
      </c>
      <c r="N51" s="4">
        <v>0.005555555555555556</v>
      </c>
      <c r="O51" s="4">
        <v>0.005555555555555556</v>
      </c>
    </row>
    <row r="52" spans="2:15" ht="12.75">
      <c r="B52" s="11">
        <v>49</v>
      </c>
      <c r="C52" s="11" t="s">
        <v>202</v>
      </c>
      <c r="D52" s="2" t="s">
        <v>177</v>
      </c>
      <c r="F52" t="str">
        <f t="shared" si="2"/>
        <v>Phillips, </v>
      </c>
      <c r="G52" t="str">
        <f t="shared" si="3"/>
        <v>Dawn</v>
      </c>
      <c r="I52" s="4">
        <v>0.0026041666666666665</v>
      </c>
      <c r="J52" s="69">
        <v>0.0031249999999999997</v>
      </c>
      <c r="K52" s="4">
        <v>0.0031249999999999997</v>
      </c>
      <c r="L52" s="4">
        <v>0.002777777777777778</v>
      </c>
      <c r="M52" s="4">
        <v>0.002777777777777778</v>
      </c>
      <c r="N52" s="4">
        <v>0.002777777777777778</v>
      </c>
      <c r="O52" s="4"/>
    </row>
    <row r="53" spans="2:15" ht="12.75">
      <c r="B53" s="11">
        <v>50</v>
      </c>
      <c r="C53" t="s">
        <v>117</v>
      </c>
      <c r="D53" s="66" t="s">
        <v>151</v>
      </c>
      <c r="F53" t="str">
        <f t="shared" si="2"/>
        <v>Potts, </v>
      </c>
      <c r="G53" t="str">
        <f t="shared" si="3"/>
        <v>David</v>
      </c>
      <c r="I53" s="4">
        <v>0.005555555555555556</v>
      </c>
      <c r="J53" s="4">
        <v>0.006597222222222222</v>
      </c>
      <c r="K53" s="4">
        <v>0.006597222222222222</v>
      </c>
      <c r="L53" s="4">
        <v>0.006423611111111112</v>
      </c>
      <c r="M53" s="4">
        <v>0.006423611111111112</v>
      </c>
      <c r="N53" s="4">
        <v>0.0062499999999999995</v>
      </c>
      <c r="O53" s="4">
        <v>0.006423611111111112</v>
      </c>
    </row>
    <row r="54" spans="2:15" ht="12.75">
      <c r="B54" s="11">
        <v>51</v>
      </c>
      <c r="C54" t="s">
        <v>116</v>
      </c>
      <c r="D54" s="66" t="s">
        <v>124</v>
      </c>
      <c r="F54" t="str">
        <f t="shared" si="2"/>
        <v>Povey, </v>
      </c>
      <c r="G54" t="str">
        <f t="shared" si="3"/>
        <v>Margaret</v>
      </c>
      <c r="I54" s="4">
        <v>0.00017361111111111112</v>
      </c>
      <c r="J54" s="4">
        <v>0.00034722222222222224</v>
      </c>
      <c r="K54" s="4">
        <v>0.0012152777777777778</v>
      </c>
      <c r="L54" s="4">
        <v>0.001388888888888889</v>
      </c>
      <c r="M54" s="4">
        <v>0.0020833333333333333</v>
      </c>
      <c r="N54" s="4">
        <v>0.0019097222222222222</v>
      </c>
      <c r="O54" s="4">
        <v>0.0024305555555555556</v>
      </c>
    </row>
    <row r="55" spans="2:15" ht="12.75">
      <c r="B55" s="11">
        <v>52</v>
      </c>
      <c r="C55" s="11" t="s">
        <v>186</v>
      </c>
      <c r="D55" s="2" t="s">
        <v>180</v>
      </c>
      <c r="F55" t="str">
        <f t="shared" si="2"/>
        <v>Povey, </v>
      </c>
      <c r="G55" t="str">
        <f t="shared" si="3"/>
        <v>Scott</v>
      </c>
      <c r="I55" s="4">
        <v>0.006423611111111112</v>
      </c>
      <c r="J55" s="69">
        <v>0.0078125</v>
      </c>
      <c r="K55" s="69">
        <v>0.007638888888888889</v>
      </c>
      <c r="L55" s="69">
        <v>0.0078125</v>
      </c>
      <c r="M55" s="4">
        <v>0.0078125</v>
      </c>
      <c r="N55" s="4">
        <v>0.007638888888888889</v>
      </c>
      <c r="O55" s="4">
        <v>0.007638888888888889</v>
      </c>
    </row>
    <row r="56" spans="2:15" ht="12.75">
      <c r="B56" s="11">
        <v>53</v>
      </c>
      <c r="C56" t="s">
        <v>128</v>
      </c>
      <c r="D56" s="66" t="s">
        <v>238</v>
      </c>
      <c r="F56" t="str">
        <f t="shared" si="2"/>
        <v>Ramsay, </v>
      </c>
      <c r="G56" t="str">
        <f t="shared" si="3"/>
        <v>Charlotte</v>
      </c>
      <c r="I56" s="4">
        <v>0.0050347222222222225</v>
      </c>
      <c r="J56" s="4">
        <v>0.005729166666666667</v>
      </c>
      <c r="K56" s="69">
        <v>0.005381944444444445</v>
      </c>
      <c r="L56" s="4">
        <v>0.005208333333333333</v>
      </c>
      <c r="M56" s="4">
        <v>0.004861111111111111</v>
      </c>
      <c r="N56" s="4">
        <v>0.004861111111111111</v>
      </c>
      <c r="O56" s="4">
        <v>0.004861111111111111</v>
      </c>
    </row>
    <row r="57" spans="2:15" ht="12.75">
      <c r="B57" s="11">
        <v>54</v>
      </c>
      <c r="C57" t="s">
        <v>83</v>
      </c>
      <c r="D57" s="66" t="s">
        <v>135</v>
      </c>
      <c r="F57" t="str">
        <f t="shared" si="2"/>
        <v>Rawlinson, </v>
      </c>
      <c r="G57" t="str">
        <f t="shared" si="3"/>
        <v>Louise</v>
      </c>
      <c r="I57" s="4">
        <v>0.0026041666666666665</v>
      </c>
      <c r="J57" s="69">
        <v>0.0038194444444444443</v>
      </c>
      <c r="K57" s="69">
        <v>0.0038194444444444443</v>
      </c>
      <c r="L57" s="69">
        <v>0.0038194444444444443</v>
      </c>
      <c r="M57" s="4">
        <v>0.003645833333333333</v>
      </c>
      <c r="N57" s="4">
        <v>0.003645833333333333</v>
      </c>
      <c r="O57" s="4">
        <v>0.003645833333333333</v>
      </c>
    </row>
    <row r="58" spans="2:15" ht="12.75">
      <c r="B58" s="11">
        <v>55</v>
      </c>
      <c r="C58" t="s">
        <v>97</v>
      </c>
      <c r="D58" s="66" t="s">
        <v>180</v>
      </c>
      <c r="F58" t="str">
        <f t="shared" si="2"/>
        <v>Riches, </v>
      </c>
      <c r="G58" t="str">
        <f t="shared" si="3"/>
        <v>Claire</v>
      </c>
      <c r="I58" s="4">
        <v>0.004513888888888889</v>
      </c>
      <c r="J58" s="4">
        <v>0.005555555555555556</v>
      </c>
      <c r="K58" s="69">
        <v>0.005381944444444445</v>
      </c>
      <c r="L58" s="4"/>
      <c r="M58" s="4"/>
      <c r="N58" s="4"/>
      <c r="O58" s="4"/>
    </row>
    <row r="59" spans="2:15" ht="12.75">
      <c r="B59" s="11">
        <v>56</v>
      </c>
      <c r="C59" t="s">
        <v>84</v>
      </c>
      <c r="D59" s="66" t="s">
        <v>125</v>
      </c>
      <c r="F59" t="str">
        <f t="shared" si="2"/>
        <v>Roberts, </v>
      </c>
      <c r="G59" t="str">
        <f t="shared" si="3"/>
        <v>Dave</v>
      </c>
      <c r="I59" s="4">
        <v>0.004513888888888889</v>
      </c>
      <c r="J59" s="4">
        <v>0.005555555555555556</v>
      </c>
      <c r="K59" s="4">
        <v>0.005729166666666667</v>
      </c>
      <c r="L59" s="4">
        <v>0.005729166666666667</v>
      </c>
      <c r="M59" s="4">
        <v>0.005555555555555556</v>
      </c>
      <c r="N59" s="4">
        <v>0.005381944444444445</v>
      </c>
      <c r="O59" s="4">
        <v>0.005729166666666667</v>
      </c>
    </row>
    <row r="60" spans="2:15" ht="12.75">
      <c r="B60" s="11">
        <v>57</v>
      </c>
      <c r="C60" t="s">
        <v>85</v>
      </c>
      <c r="D60" s="66" t="s">
        <v>125</v>
      </c>
      <c r="F60" t="str">
        <f t="shared" si="2"/>
        <v>Robinson, </v>
      </c>
      <c r="G60" t="str">
        <f t="shared" si="3"/>
        <v>Adam</v>
      </c>
      <c r="I60" s="4">
        <v>0.006076388888888889</v>
      </c>
      <c r="J60" s="4">
        <v>0.007118055555555555</v>
      </c>
      <c r="K60" s="4">
        <v>0.007118055555555555</v>
      </c>
      <c r="L60" s="4">
        <v>0.006944444444444444</v>
      </c>
      <c r="M60" s="4">
        <v>0.006944444444444444</v>
      </c>
      <c r="N60" s="4">
        <v>0.006944444444444444</v>
      </c>
      <c r="O60" s="4"/>
    </row>
    <row r="61" spans="2:15" ht="12.75">
      <c r="B61" s="11">
        <v>58</v>
      </c>
      <c r="C61" t="s">
        <v>86</v>
      </c>
      <c r="D61" s="66" t="s">
        <v>125</v>
      </c>
      <c r="F61" t="str">
        <f t="shared" si="2"/>
        <v>Scott, </v>
      </c>
      <c r="G61" t="str">
        <f t="shared" si="3"/>
        <v>Andrea</v>
      </c>
      <c r="I61" s="4">
        <v>0.0020833333333333333</v>
      </c>
      <c r="J61" s="69">
        <v>0.0031249999999999997</v>
      </c>
      <c r="K61" s="4">
        <v>0.002951388888888889</v>
      </c>
      <c r="L61" s="4">
        <v>0.002951388888888889</v>
      </c>
      <c r="M61" s="4">
        <v>0.002951388888888889</v>
      </c>
      <c r="N61" s="4">
        <v>0.0026041666666666665</v>
      </c>
      <c r="O61" s="4">
        <v>0.0022569444444444447</v>
      </c>
    </row>
    <row r="62" spans="2:15" ht="12.75">
      <c r="B62" s="11">
        <v>59</v>
      </c>
      <c r="C62" t="s">
        <v>87</v>
      </c>
      <c r="D62" s="66" t="s">
        <v>153</v>
      </c>
      <c r="F62" t="str">
        <f t="shared" si="2"/>
        <v>Seccombe, </v>
      </c>
      <c r="G62" t="str">
        <f t="shared" si="3"/>
        <v>Colin</v>
      </c>
      <c r="I62" s="4">
        <v>0.0024305555555555556</v>
      </c>
      <c r="J62" s="69">
        <v>0.003472222222222222</v>
      </c>
      <c r="K62" s="4">
        <v>0.003298611111111111</v>
      </c>
      <c r="L62" s="4">
        <v>0.003298611111111111</v>
      </c>
      <c r="M62" s="4">
        <v>0.003298611111111111</v>
      </c>
      <c r="N62" s="4">
        <v>0.003298611111111111</v>
      </c>
      <c r="O62" s="4">
        <v>0.003645833333333333</v>
      </c>
    </row>
    <row r="63" spans="2:15" ht="12.75">
      <c r="B63" s="11">
        <v>60</v>
      </c>
      <c r="C63" t="s">
        <v>88</v>
      </c>
      <c r="D63" s="66" t="s">
        <v>238</v>
      </c>
      <c r="F63" t="str">
        <f t="shared" si="2"/>
        <v>Sheffer, </v>
      </c>
      <c r="G63" t="str">
        <f t="shared" si="3"/>
        <v>Chris</v>
      </c>
      <c r="I63" s="4">
        <v>0.006423611111111112</v>
      </c>
      <c r="J63" s="69">
        <v>0.007465277777777778</v>
      </c>
      <c r="K63" s="69">
        <v>0.007465277777777778</v>
      </c>
      <c r="L63" s="69">
        <v>0.007465277777777778</v>
      </c>
      <c r="M63" s="4">
        <v>0.007291666666666666</v>
      </c>
      <c r="N63" s="4">
        <v>0.007291666666666666</v>
      </c>
      <c r="O63" s="4">
        <v>0.007465277777777778</v>
      </c>
    </row>
    <row r="64" spans="2:15" ht="12.75">
      <c r="B64" s="11">
        <v>61</v>
      </c>
      <c r="C64" t="s">
        <v>89</v>
      </c>
      <c r="D64" s="66" t="s">
        <v>161</v>
      </c>
      <c r="F64" t="str">
        <f t="shared" si="2"/>
        <v>Shillinglaw, </v>
      </c>
      <c r="G64" t="str">
        <f t="shared" si="3"/>
        <v>Richard</v>
      </c>
      <c r="I64" s="4">
        <v>0.003645833333333333</v>
      </c>
      <c r="J64" s="69">
        <v>0.0046875</v>
      </c>
      <c r="K64" s="4">
        <v>0.004513888888888889</v>
      </c>
      <c r="L64" s="4">
        <v>0.004340277777777778</v>
      </c>
      <c r="M64" s="4">
        <v>0.004513888888888889</v>
      </c>
      <c r="N64" s="4">
        <v>0.004340277777777778</v>
      </c>
      <c r="O64" s="4">
        <v>0.004513888888888889</v>
      </c>
    </row>
    <row r="65" spans="2:15" ht="12.75">
      <c r="B65" s="11">
        <v>62</v>
      </c>
      <c r="C65" t="s">
        <v>90</v>
      </c>
      <c r="D65" s="66" t="s">
        <v>125</v>
      </c>
      <c r="F65" t="str">
        <f t="shared" si="2"/>
        <v>Smith, </v>
      </c>
      <c r="G65" t="str">
        <f t="shared" si="3"/>
        <v>Dale</v>
      </c>
      <c r="I65" s="4">
        <v>0.006423611111111112</v>
      </c>
      <c r="J65" s="69">
        <v>0.007465277777777778</v>
      </c>
      <c r="K65" s="4">
        <v>0.007291666666666666</v>
      </c>
      <c r="L65" s="4">
        <v>0.007291666666666666</v>
      </c>
      <c r="M65" s="4">
        <v>0.007465277777777778</v>
      </c>
      <c r="N65" s="4">
        <v>0.007465277777777778</v>
      </c>
      <c r="O65" s="4">
        <v>0.007465277777777778</v>
      </c>
    </row>
    <row r="66" spans="2:15" ht="12.75">
      <c r="B66" s="11">
        <v>63</v>
      </c>
      <c r="C66" t="s">
        <v>91</v>
      </c>
      <c r="D66" s="66" t="s">
        <v>135</v>
      </c>
      <c r="F66" t="str">
        <f t="shared" si="2"/>
        <v>Stewart, </v>
      </c>
      <c r="G66" t="str">
        <f t="shared" si="3"/>
        <v>Graeme</v>
      </c>
      <c r="I66" s="4">
        <v>0.0062499999999999995</v>
      </c>
      <c r="J66" s="4">
        <v>0.007291666666666666</v>
      </c>
      <c r="K66" s="4">
        <v>0.007118055555555555</v>
      </c>
      <c r="L66" s="4">
        <v>0.007118055555555555</v>
      </c>
      <c r="M66" s="4">
        <v>0.007118055555555555</v>
      </c>
      <c r="N66" s="4">
        <v>0.006944444444444444</v>
      </c>
      <c r="O66" s="4">
        <v>0.006944444444444444</v>
      </c>
    </row>
    <row r="67" spans="2:15" ht="12.75">
      <c r="B67" s="11">
        <v>64</v>
      </c>
      <c r="C67" t="s">
        <v>92</v>
      </c>
      <c r="D67" s="66" t="s">
        <v>151</v>
      </c>
      <c r="F67" t="str">
        <f t="shared" si="2"/>
        <v>Stone, </v>
      </c>
      <c r="G67" t="str">
        <f t="shared" si="3"/>
        <v>Chris</v>
      </c>
      <c r="I67" s="4">
        <v>0.005555555555555556</v>
      </c>
      <c r="J67" s="4">
        <v>0.006597222222222222</v>
      </c>
      <c r="K67" s="4">
        <v>0.006597222222222222</v>
      </c>
      <c r="L67" s="4">
        <v>0.006423611111111112</v>
      </c>
      <c r="M67" s="4">
        <v>0.006423611111111112</v>
      </c>
      <c r="N67" s="4">
        <v>0.006423611111111112</v>
      </c>
      <c r="O67" s="4">
        <v>0.006423611111111112</v>
      </c>
    </row>
    <row r="68" spans="2:15" ht="12.75">
      <c r="B68" s="11">
        <v>65</v>
      </c>
      <c r="C68" t="s">
        <v>93</v>
      </c>
      <c r="D68" s="66" t="s">
        <v>238</v>
      </c>
      <c r="F68" t="str">
        <f aca="true" t="shared" si="4" ref="F68:F92">LEFT(C68,(SEARCH(" ",C68)))</f>
        <v>Storey, </v>
      </c>
      <c r="G68" t="str">
        <f aca="true" t="shared" si="5" ref="G68:G92">MID(C68,(SEARCH(" ",C68)+1),20)</f>
        <v>Calum</v>
      </c>
      <c r="I68" s="4">
        <v>0.005729166666666667</v>
      </c>
      <c r="J68" s="69">
        <v>0.0067708333333333336</v>
      </c>
      <c r="K68" s="69">
        <v>0.0067708333333333336</v>
      </c>
      <c r="L68" s="4">
        <v>0.006597222222222222</v>
      </c>
      <c r="M68" s="4">
        <v>0.007291666666666666</v>
      </c>
      <c r="N68" s="4">
        <v>0.006944444444444444</v>
      </c>
      <c r="O68" s="4">
        <v>0.006944444444444444</v>
      </c>
    </row>
    <row r="69" spans="2:15" ht="12.75">
      <c r="B69" s="11">
        <v>66</v>
      </c>
      <c r="C69" s="11" t="s">
        <v>172</v>
      </c>
      <c r="D69" s="2" t="s">
        <v>165</v>
      </c>
      <c r="F69" t="str">
        <f t="shared" si="4"/>
        <v>Swallwell, </v>
      </c>
      <c r="G69" t="str">
        <f t="shared" si="5"/>
        <v>Dave</v>
      </c>
      <c r="I69" s="4">
        <v>0.0050347222222222225</v>
      </c>
      <c r="J69" s="4">
        <v>0.005902777777777778</v>
      </c>
      <c r="K69" s="4">
        <v>0.006076388888888889</v>
      </c>
      <c r="L69" s="4">
        <v>0.006076388888888889</v>
      </c>
      <c r="M69" s="4">
        <v>0.006076388888888889</v>
      </c>
      <c r="N69" s="4">
        <v>0.006076388888888889</v>
      </c>
      <c r="O69" s="4">
        <v>0.006076388888888889</v>
      </c>
    </row>
    <row r="70" spans="2:15" ht="12.75">
      <c r="B70" s="11">
        <v>67</v>
      </c>
      <c r="C70" t="s">
        <v>94</v>
      </c>
      <c r="D70" s="66" t="s">
        <v>180</v>
      </c>
      <c r="F70" t="str">
        <f t="shared" si="4"/>
        <v>Turnbull, </v>
      </c>
      <c r="G70" t="str">
        <f t="shared" si="5"/>
        <v>Paul</v>
      </c>
      <c r="I70" s="4">
        <v>0.004861111111111111</v>
      </c>
      <c r="J70" s="4">
        <v>0.005902777777777778</v>
      </c>
      <c r="K70" s="4">
        <v>0.005555555555555556</v>
      </c>
      <c r="L70" s="4">
        <v>0.005555555555555556</v>
      </c>
      <c r="M70" s="4">
        <v>0.005729166666666667</v>
      </c>
      <c r="N70" s="4">
        <v>0.005729166666666667</v>
      </c>
      <c r="O70" s="4">
        <v>0.005729166666666667</v>
      </c>
    </row>
    <row r="71" spans="2:15" ht="12.75">
      <c r="B71" s="11">
        <v>68</v>
      </c>
      <c r="C71" t="s">
        <v>95</v>
      </c>
      <c r="D71" s="66" t="s">
        <v>125</v>
      </c>
      <c r="F71" t="str">
        <f t="shared" si="4"/>
        <v>Walker, </v>
      </c>
      <c r="G71" t="str">
        <f t="shared" si="5"/>
        <v>Steve</v>
      </c>
      <c r="I71" s="4">
        <v>0.0050347222222222225</v>
      </c>
      <c r="J71" s="69">
        <v>0.0062499999999999995</v>
      </c>
      <c r="K71" s="69">
        <v>0.0062499999999999995</v>
      </c>
      <c r="L71" s="69">
        <v>0.0062499999999999995</v>
      </c>
      <c r="M71" s="4">
        <v>0.006423611111111112</v>
      </c>
      <c r="N71" s="4">
        <v>0.006423611111111112</v>
      </c>
      <c r="O71" s="4">
        <v>0.0062499999999999995</v>
      </c>
    </row>
    <row r="72" spans="2:15" ht="12.75">
      <c r="B72" s="11">
        <v>69</v>
      </c>
      <c r="C72" s="11" t="s">
        <v>136</v>
      </c>
      <c r="D72" s="66" t="s">
        <v>215</v>
      </c>
      <c r="F72" t="str">
        <f t="shared" si="4"/>
        <v>Wallace, </v>
      </c>
      <c r="G72" t="str">
        <f t="shared" si="5"/>
        <v>Diane</v>
      </c>
      <c r="I72" s="4">
        <v>0.0022569444444444447</v>
      </c>
      <c r="J72" s="69">
        <v>0.003298611111111111</v>
      </c>
      <c r="K72" s="4">
        <v>0.003298611111111111</v>
      </c>
      <c r="L72" s="4"/>
      <c r="M72" s="4"/>
      <c r="N72" s="4"/>
      <c r="O72" s="4"/>
    </row>
    <row r="73" spans="2:15" ht="12.75">
      <c r="B73" s="11">
        <v>70</v>
      </c>
      <c r="C73" s="11" t="s">
        <v>173</v>
      </c>
      <c r="D73" s="2" t="s">
        <v>177</v>
      </c>
      <c r="F73" t="str">
        <f t="shared" si="4"/>
        <v>Wiseman, </v>
      </c>
      <c r="G73" t="str">
        <f t="shared" si="5"/>
        <v>Alice</v>
      </c>
      <c r="I73" s="4">
        <v>0.0031249999999999997</v>
      </c>
      <c r="J73" s="69">
        <v>0.0038194444444444443</v>
      </c>
      <c r="K73" s="69">
        <v>0.0038194444444444443</v>
      </c>
      <c r="L73" s="4">
        <v>0.003645833333333333</v>
      </c>
      <c r="M73" s="4">
        <v>0.003645833333333333</v>
      </c>
      <c r="N73" s="4">
        <v>0.003645833333333333</v>
      </c>
      <c r="O73" s="4"/>
    </row>
    <row r="74" spans="2:15" ht="12.75">
      <c r="B74" s="11">
        <v>71</v>
      </c>
      <c r="C74" t="s">
        <v>118</v>
      </c>
      <c r="D74" s="2" t="s">
        <v>180</v>
      </c>
      <c r="F74" t="str">
        <f t="shared" si="4"/>
        <v>Wright, </v>
      </c>
      <c r="G74" t="str">
        <f t="shared" si="5"/>
        <v>Jordan</v>
      </c>
      <c r="I74" s="4">
        <v>0.005208333333333333</v>
      </c>
      <c r="J74" s="4">
        <v>0.006423611111111112</v>
      </c>
      <c r="K74" s="4">
        <v>0.006423611111111112</v>
      </c>
      <c r="L74" s="4"/>
      <c r="M74" s="4"/>
      <c r="N74" s="4"/>
      <c r="O74" s="4"/>
    </row>
    <row r="75" spans="2:15" ht="12.75">
      <c r="B75" s="11">
        <v>72</v>
      </c>
      <c r="C75" t="s">
        <v>104</v>
      </c>
      <c r="D75" s="66" t="s">
        <v>238</v>
      </c>
      <c r="F75" t="str">
        <f t="shared" si="4"/>
        <v>Woods, </v>
      </c>
      <c r="G75" t="str">
        <f t="shared" si="5"/>
        <v>Joseph</v>
      </c>
      <c r="I75" s="4">
        <v>0.0050347222222222225</v>
      </c>
      <c r="J75" s="4">
        <v>0.006597222222222222</v>
      </c>
      <c r="K75" s="4">
        <v>0.006597222222222222</v>
      </c>
      <c r="L75" s="4">
        <v>0.006597222222222222</v>
      </c>
      <c r="M75" s="4">
        <v>0.006597222222222222</v>
      </c>
      <c r="N75" s="4">
        <v>0.006423611111111112</v>
      </c>
      <c r="O75" s="4">
        <v>0.006944444444444444</v>
      </c>
    </row>
    <row r="76" spans="2:15" ht="12.75">
      <c r="B76" s="11">
        <v>73</v>
      </c>
      <c r="C76" t="s">
        <v>103</v>
      </c>
      <c r="D76" s="2" t="s">
        <v>165</v>
      </c>
      <c r="F76" t="str">
        <f t="shared" si="4"/>
        <v>Young, </v>
      </c>
      <c r="G76" t="str">
        <f t="shared" si="5"/>
        <v>Kath</v>
      </c>
      <c r="I76" s="4">
        <v>0.003993055555555556</v>
      </c>
      <c r="J76" s="69">
        <v>0.005381944444444445</v>
      </c>
      <c r="K76" s="69">
        <v>0.005381944444444445</v>
      </c>
      <c r="L76" s="4">
        <v>0.005381944444444445</v>
      </c>
      <c r="M76" s="4">
        <v>0.005381944444444445</v>
      </c>
      <c r="N76" s="4">
        <v>0.005381944444444445</v>
      </c>
      <c r="O76" s="4">
        <v>0.005381944444444445</v>
      </c>
    </row>
    <row r="77" spans="2:15" ht="12.75">
      <c r="B77" s="11">
        <v>74</v>
      </c>
      <c r="C77" s="11" t="s">
        <v>204</v>
      </c>
      <c r="D77" s="2" t="s">
        <v>165</v>
      </c>
      <c r="F77" t="str">
        <f t="shared" si="4"/>
        <v>Richardson, </v>
      </c>
      <c r="G77" t="str">
        <f t="shared" si="5"/>
        <v>Steve</v>
      </c>
      <c r="I77" s="4">
        <v>0.005729166666666667</v>
      </c>
      <c r="J77" s="4">
        <v>0.005729166666666667</v>
      </c>
      <c r="K77" s="4">
        <v>0.005555555555555556</v>
      </c>
      <c r="L77" s="4">
        <v>0.006423611111111112</v>
      </c>
      <c r="M77" s="4">
        <v>0.006423611111111112</v>
      </c>
      <c r="N77" s="4">
        <v>0.006423611111111112</v>
      </c>
      <c r="O77" s="4"/>
    </row>
    <row r="78" spans="2:15" ht="12.75">
      <c r="B78" s="11">
        <v>75</v>
      </c>
      <c r="C78" s="11" t="s">
        <v>205</v>
      </c>
      <c r="F78" t="str">
        <f t="shared" si="4"/>
        <v>Jones, </v>
      </c>
      <c r="G78" t="str">
        <f t="shared" si="5"/>
        <v>Gary</v>
      </c>
      <c r="I78" s="4">
        <v>0.0078125</v>
      </c>
      <c r="J78" s="4">
        <v>0.008854166666666666</v>
      </c>
      <c r="K78" s="4">
        <v>0.008854166666666666</v>
      </c>
      <c r="L78" s="4">
        <v>0.008854166666666666</v>
      </c>
      <c r="M78" s="4">
        <v>0.008854166666666666</v>
      </c>
      <c r="N78" s="4">
        <v>0.008854166666666666</v>
      </c>
      <c r="O78" s="4">
        <v>0.008854166666666666</v>
      </c>
    </row>
    <row r="79" spans="2:15" ht="12.75">
      <c r="B79" s="11">
        <v>76</v>
      </c>
      <c r="C79" s="11" t="s">
        <v>206</v>
      </c>
      <c r="D79" s="66" t="s">
        <v>177</v>
      </c>
      <c r="F79" t="str">
        <f t="shared" si="4"/>
        <v>Scott, </v>
      </c>
      <c r="G79" t="str">
        <f t="shared" si="5"/>
        <v>Martin</v>
      </c>
      <c r="I79" s="4">
        <v>0.004513888888888889</v>
      </c>
      <c r="J79" s="69">
        <v>0.005381944444444445</v>
      </c>
      <c r="K79" s="69">
        <v>0.005381944444444445</v>
      </c>
      <c r="L79" s="4">
        <v>0.005381944444444445</v>
      </c>
      <c r="M79" s="4">
        <v>0.005555555555555556</v>
      </c>
      <c r="N79" s="4">
        <v>0.005555555555555556</v>
      </c>
      <c r="O79" s="4">
        <v>0.005555555555555556</v>
      </c>
    </row>
    <row r="80" spans="2:15" ht="12.75">
      <c r="B80" s="11">
        <v>77</v>
      </c>
      <c r="C80" s="11" t="s">
        <v>207</v>
      </c>
      <c r="D80" s="66" t="s">
        <v>215</v>
      </c>
      <c r="F80" t="str">
        <f t="shared" si="4"/>
        <v>Savage, </v>
      </c>
      <c r="G80" t="str">
        <f t="shared" si="5"/>
        <v>Leon</v>
      </c>
      <c r="I80" s="4">
        <v>0.004861111111111111</v>
      </c>
      <c r="J80" s="4">
        <v>0.005902777777777778</v>
      </c>
      <c r="K80" s="4">
        <v>0.006076388888888889</v>
      </c>
      <c r="L80" s="4">
        <v>0.006076388888888889</v>
      </c>
      <c r="M80" s="4">
        <v>0.005902777777777778</v>
      </c>
      <c r="N80" s="4">
        <v>0.005902777777777778</v>
      </c>
      <c r="O80" s="4">
        <v>0.005902777777777778</v>
      </c>
    </row>
    <row r="81" spans="2:15" ht="12.75">
      <c r="B81" s="11">
        <v>78</v>
      </c>
      <c r="C81" s="11" t="s">
        <v>214</v>
      </c>
      <c r="D81" s="2" t="s">
        <v>165</v>
      </c>
      <c r="F81" t="str">
        <f t="shared" si="4"/>
        <v>Ramsay, </v>
      </c>
      <c r="G81" t="str">
        <f t="shared" si="5"/>
        <v>Stephanie</v>
      </c>
      <c r="I81" s="4">
        <v>0.001388888888888889</v>
      </c>
      <c r="J81" s="69">
        <v>0.003645833333333333</v>
      </c>
      <c r="K81" s="4">
        <v>0.003298611111111111</v>
      </c>
      <c r="L81" s="4">
        <v>0.0031249999999999997</v>
      </c>
      <c r="M81" s="4">
        <v>0.0031249999999999997</v>
      </c>
      <c r="N81" s="4">
        <v>0.002951388888888889</v>
      </c>
      <c r="O81" s="4">
        <v>0.002777777777777778</v>
      </c>
    </row>
    <row r="82" spans="2:15" ht="12.75">
      <c r="B82" s="11">
        <v>79</v>
      </c>
      <c r="C82" s="71" t="s">
        <v>224</v>
      </c>
      <c r="D82" s="66" t="s">
        <v>165</v>
      </c>
      <c r="F82" t="str">
        <f t="shared" si="4"/>
        <v>Young, </v>
      </c>
      <c r="G82" t="str">
        <f t="shared" si="5"/>
        <v>James</v>
      </c>
      <c r="I82" s="4"/>
      <c r="J82" s="4"/>
      <c r="K82" s="69">
        <v>0.0067708333333333336</v>
      </c>
      <c r="L82" s="4">
        <v>0.0067708333333333336</v>
      </c>
      <c r="M82" s="69">
        <v>0.0067708333333333336</v>
      </c>
      <c r="N82" s="4">
        <v>0.0067708333333333336</v>
      </c>
      <c r="O82" s="4">
        <v>0.006944444444444444</v>
      </c>
    </row>
    <row r="83" spans="2:15" ht="12.75">
      <c r="B83" s="11">
        <v>80</v>
      </c>
      <c r="C83" s="11" t="s">
        <v>242</v>
      </c>
      <c r="F83" t="str">
        <f t="shared" si="4"/>
        <v>Johnson, </v>
      </c>
      <c r="G83" t="str">
        <f t="shared" si="5"/>
        <v>Angela</v>
      </c>
      <c r="I83" s="4"/>
      <c r="J83" s="4">
        <v>0.0031249999999999997</v>
      </c>
      <c r="K83" s="4">
        <v>0.0026041666666666665</v>
      </c>
      <c r="L83" s="4">
        <v>0.0026041666666666665</v>
      </c>
      <c r="M83" s="4">
        <v>0.0026041666666666665</v>
      </c>
      <c r="N83" s="4">
        <v>0.0026041666666666665</v>
      </c>
      <c r="O83" s="4"/>
    </row>
    <row r="84" spans="2:15" ht="12.75">
      <c r="B84" s="11">
        <v>81</v>
      </c>
      <c r="C84" s="11" t="s">
        <v>244</v>
      </c>
      <c r="F84" t="str">
        <f t="shared" si="4"/>
        <v>Singleton, </v>
      </c>
      <c r="G84" t="str">
        <f t="shared" si="5"/>
        <v>Brian</v>
      </c>
      <c r="I84" s="4"/>
      <c r="J84" s="4"/>
      <c r="K84" s="4">
        <v>0.006423611111111112</v>
      </c>
      <c r="L84" s="4">
        <v>0.005555555555555556</v>
      </c>
      <c r="M84" s="4">
        <v>0.005729166666666667</v>
      </c>
      <c r="N84" s="4">
        <v>0.005555555555555556</v>
      </c>
      <c r="O84" s="4">
        <v>0.005555555555555556</v>
      </c>
    </row>
    <row r="85" spans="2:15" ht="12.75">
      <c r="B85" s="11">
        <v>82</v>
      </c>
      <c r="C85" s="11" t="s">
        <v>245</v>
      </c>
      <c r="F85" t="str">
        <f t="shared" si="4"/>
        <v>Singleton, </v>
      </c>
      <c r="G85" t="str">
        <f t="shared" si="5"/>
        <v>Karen</v>
      </c>
      <c r="I85" s="4"/>
      <c r="J85" s="69"/>
      <c r="K85" s="4">
        <v>0.005208333333333333</v>
      </c>
      <c r="L85" s="4">
        <v>0.004513888888888889</v>
      </c>
      <c r="M85" s="4">
        <v>0.004513888888888889</v>
      </c>
      <c r="N85" s="4">
        <v>0.004513888888888889</v>
      </c>
      <c r="O85" s="4"/>
    </row>
    <row r="86" spans="2:15" ht="12.75">
      <c r="B86" s="11">
        <v>83</v>
      </c>
      <c r="C86" s="11" t="s">
        <v>246</v>
      </c>
      <c r="F86" t="str">
        <f t="shared" si="4"/>
        <v>Davidson, </v>
      </c>
      <c r="G86" t="str">
        <f t="shared" si="5"/>
        <v>Ricky</v>
      </c>
      <c r="I86" s="4"/>
      <c r="J86" s="69"/>
      <c r="K86" s="4"/>
      <c r="L86" s="4">
        <v>0.0067708333333333336</v>
      </c>
      <c r="M86" s="4">
        <v>0.006944444444444444</v>
      </c>
      <c r="N86" s="4">
        <v>0.006944444444444444</v>
      </c>
      <c r="O86" s="4">
        <v>0.007118055555555555</v>
      </c>
    </row>
    <row r="87" spans="2:15" ht="12.75">
      <c r="B87" s="11">
        <v>84</v>
      </c>
      <c r="C87" s="11" t="s">
        <v>247</v>
      </c>
      <c r="F87" t="str">
        <f t="shared" si="4"/>
        <v>Brown, </v>
      </c>
      <c r="G87" t="str">
        <f t="shared" si="5"/>
        <v>James</v>
      </c>
      <c r="I87" s="4"/>
      <c r="J87" s="69"/>
      <c r="K87" s="4"/>
      <c r="L87" s="4">
        <v>0.007638888888888889</v>
      </c>
      <c r="M87" s="4">
        <v>0.0078125</v>
      </c>
      <c r="N87" s="4">
        <v>0.0078125</v>
      </c>
      <c r="O87" s="4">
        <v>0.007638888888888889</v>
      </c>
    </row>
    <row r="88" spans="2:15" ht="12.75">
      <c r="B88" s="11">
        <v>85</v>
      </c>
      <c r="C88" s="11" t="s">
        <v>248</v>
      </c>
      <c r="F88" t="str">
        <f t="shared" si="4"/>
        <v>Hedley, </v>
      </c>
      <c r="G88" t="str">
        <f t="shared" si="5"/>
        <v>Charlie</v>
      </c>
      <c r="I88" s="4"/>
      <c r="J88" s="69"/>
      <c r="K88" s="4"/>
      <c r="L88" s="4"/>
      <c r="M88" s="4"/>
      <c r="N88" s="4">
        <v>0.006597222222222222</v>
      </c>
      <c r="O88" s="4">
        <v>0.006423611111111112</v>
      </c>
    </row>
    <row r="89" spans="2:15" ht="12.75">
      <c r="B89" s="11">
        <v>86</v>
      </c>
      <c r="C89" s="11" t="s">
        <v>249</v>
      </c>
      <c r="F89" t="str">
        <f t="shared" si="4"/>
        <v>N'Jai, </v>
      </c>
      <c r="G89" t="str">
        <f t="shared" si="5"/>
        <v>Daniel</v>
      </c>
      <c r="I89" s="4"/>
      <c r="K89" s="4"/>
      <c r="L89" s="4"/>
      <c r="M89" s="4"/>
      <c r="N89" s="4"/>
      <c r="O89" s="4">
        <v>0.006597222222222222</v>
      </c>
    </row>
    <row r="90" spans="2:15" ht="12.75">
      <c r="B90" s="11">
        <v>87</v>
      </c>
      <c r="C90" s="11" t="s">
        <v>250</v>
      </c>
      <c r="F90" t="str">
        <f t="shared" si="4"/>
        <v>Smith, </v>
      </c>
      <c r="G90" t="str">
        <f t="shared" si="5"/>
        <v>Adam</v>
      </c>
      <c r="I90" s="4"/>
      <c r="L90" s="4"/>
      <c r="M90" s="4"/>
      <c r="N90" s="4"/>
      <c r="O90" s="4">
        <v>0.006597222222222222</v>
      </c>
    </row>
    <row r="91" spans="2:15" ht="12.75">
      <c r="B91" s="11">
        <v>88</v>
      </c>
      <c r="C91" s="71" t="s">
        <v>251</v>
      </c>
      <c r="F91" t="str">
        <f t="shared" si="4"/>
        <v>Birch, </v>
      </c>
      <c r="G91" t="str">
        <f t="shared" si="5"/>
        <v>Craig</v>
      </c>
      <c r="M91" s="4"/>
      <c r="N91" s="4"/>
      <c r="O91" s="4">
        <v>0.007291666666666666</v>
      </c>
    </row>
    <row r="92" spans="2:15" ht="12.75">
      <c r="B92" s="11">
        <v>89</v>
      </c>
      <c r="C92" s="71" t="s">
        <v>252</v>
      </c>
      <c r="F92" t="str">
        <f t="shared" si="4"/>
        <v>Forward, </v>
      </c>
      <c r="G92" t="str">
        <f t="shared" si="5"/>
        <v>Lauren</v>
      </c>
      <c r="I92" s="4"/>
      <c r="N92" s="4"/>
      <c r="O92" s="4">
        <v>0.004166666666666667</v>
      </c>
    </row>
    <row r="93" spans="2:15" ht="12.75">
      <c r="B93" s="2"/>
      <c r="C93" s="71"/>
      <c r="I93" s="4"/>
      <c r="N93" s="4"/>
      <c r="O93" s="4"/>
    </row>
    <row r="94" spans="2:15" ht="12.75">
      <c r="B94" s="2"/>
      <c r="C94" s="71"/>
      <c r="I94" s="4"/>
      <c r="N94" s="4"/>
      <c r="O94" s="4"/>
    </row>
    <row r="95" spans="2:9" ht="12.75">
      <c r="B95" s="2"/>
      <c r="I95" s="4"/>
    </row>
    <row r="96" spans="2:9" ht="12.75">
      <c r="B96" s="2"/>
      <c r="I96" s="4"/>
    </row>
    <row r="97" spans="2:9" ht="12.75">
      <c r="B97" s="2"/>
      <c r="I97" s="4"/>
    </row>
    <row r="98" spans="2:9" ht="12.75">
      <c r="B98" s="2"/>
      <c r="I98" s="4"/>
    </row>
    <row r="99" spans="2:9" ht="12.75">
      <c r="B99" s="2"/>
      <c r="I99" s="4"/>
    </row>
    <row r="100" spans="2:9" ht="12.75">
      <c r="B100" s="2"/>
      <c r="I100" s="4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</sheetData>
  <sheetProtection/>
  <mergeCells count="1">
    <mergeCell ref="I2:K2"/>
  </mergeCells>
  <hyperlinks>
    <hyperlink ref="J14" r:id="rId1" display="00@09:45"/>
    <hyperlink ref="J35" r:id="rId2" display="00@09:45"/>
    <hyperlink ref="J68" r:id="rId3" display="00@09:45"/>
    <hyperlink ref="K14" r:id="rId4" display="00@09:45"/>
    <hyperlink ref="K27" r:id="rId5" display="00@09:45"/>
    <hyperlink ref="K35" r:id="rId6" display="00@09:45"/>
    <hyperlink ref="K68" r:id="rId7" display="00@09:45"/>
    <hyperlink ref="K82" r:id="rId8" display="00@09:45"/>
    <hyperlink ref="L27" r:id="rId9" display="00@09:45"/>
    <hyperlink ref="M27" r:id="rId10" display="00@09:45"/>
    <hyperlink ref="M82" r:id="rId11" display="00@09:45"/>
  </hyperlinks>
  <printOptions/>
  <pageMargins left="0.75" right="0.75" top="1" bottom="1" header="0.5" footer="0.5"/>
  <pageSetup horizontalDpi="360" verticalDpi="360"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84"/>
  <sheetViews>
    <sheetView zoomScale="75" zoomScaleNormal="75" zoomScalePageLayoutView="0" workbookViewId="0" topLeftCell="A22">
      <selection activeCell="G1" sqref="G1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7" t="s">
        <v>107</v>
      </c>
      <c r="B1" s="7"/>
      <c r="C1" s="23"/>
      <c r="D1" s="23"/>
      <c r="E1" s="23"/>
      <c r="F1" s="23"/>
      <c r="G1" s="23"/>
      <c r="H1" s="23"/>
      <c r="K1" s="6"/>
    </row>
    <row r="2" spans="1:12" ht="20.25" customHeight="1">
      <c r="A2" s="7"/>
      <c r="B2" s="7"/>
      <c r="C2" s="23"/>
      <c r="D2" s="23"/>
      <c r="E2" s="23"/>
      <c r="F2" s="23"/>
      <c r="G2" s="23"/>
      <c r="H2" s="23"/>
      <c r="J2" s="155" t="s">
        <v>43</v>
      </c>
      <c r="K2" s="155"/>
      <c r="L2" s="155"/>
    </row>
    <row r="3" spans="1:13" ht="15" customHeight="1">
      <c r="A3" s="62" t="s">
        <v>8</v>
      </c>
      <c r="B3" s="62" t="s">
        <v>38</v>
      </c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</row>
    <row r="4" spans="1:13" ht="15" customHeight="1">
      <c r="A4" s="62" t="s">
        <v>9</v>
      </c>
      <c r="B4" s="62" t="s">
        <v>39</v>
      </c>
      <c r="C4" s="62" t="s">
        <v>10</v>
      </c>
      <c r="D4" s="65" t="s">
        <v>11</v>
      </c>
      <c r="E4" s="62" t="s">
        <v>12</v>
      </c>
      <c r="F4" s="62" t="s">
        <v>13</v>
      </c>
      <c r="G4" s="62" t="s">
        <v>14</v>
      </c>
      <c r="H4" s="63"/>
      <c r="I4" s="62" t="s">
        <v>10</v>
      </c>
      <c r="J4" s="65" t="s">
        <v>11</v>
      </c>
      <c r="K4" s="62" t="s">
        <v>12</v>
      </c>
      <c r="L4" s="62" t="s">
        <v>13</v>
      </c>
      <c r="M4" s="62" t="s">
        <v>14</v>
      </c>
    </row>
    <row r="5" spans="1:13" ht="15" customHeight="1">
      <c r="A5" s="55">
        <v>78</v>
      </c>
      <c r="B5" s="55" t="str">
        <f>IF(A5="","",VLOOKUP(A5,Entrants!$B$4:$D$104,3))</f>
        <v>YO</v>
      </c>
      <c r="C5" s="55">
        <v>1</v>
      </c>
      <c r="D5" s="54" t="str">
        <f>IF(A5="","",VLOOKUP(A5,Entrants!$B$4:$D$104,2))</f>
        <v>Ramsay, Stephanie</v>
      </c>
      <c r="E5" s="57">
        <v>0.016030092592592592</v>
      </c>
      <c r="F5" s="57">
        <f>IF(A5="","",VLOOKUP(A5,Entrants!$B$4:$I$104,8))</f>
        <v>0.001388888888888889</v>
      </c>
      <c r="G5" s="57">
        <f>IF(D5="","",E5-F5)</f>
        <v>0.014641203703703703</v>
      </c>
      <c r="H5" s="10"/>
      <c r="I5" s="8">
        <v>1</v>
      </c>
      <c r="J5" s="54" t="s">
        <v>205</v>
      </c>
      <c r="K5" s="57">
        <v>0.01685185185185185</v>
      </c>
      <c r="L5" s="57">
        <v>0.0078125</v>
      </c>
      <c r="M5" s="57">
        <v>0.00903935185185185</v>
      </c>
    </row>
    <row r="6" spans="1:13" ht="15" customHeight="1">
      <c r="A6" s="55">
        <v>20</v>
      </c>
      <c r="B6" s="55" t="str">
        <f>IF(A6="","",VLOOKUP(A6,Entrants!$B$4:$D$104,3))</f>
        <v>GT</v>
      </c>
      <c r="C6" s="55">
        <v>2</v>
      </c>
      <c r="D6" s="54" t="str">
        <f>IF(A6="","",VLOOKUP(A6,Entrants!$B$4:$D$104,2))</f>
        <v>Dungworth, Joseph</v>
      </c>
      <c r="E6" s="57">
        <v>0.016203703703703703</v>
      </c>
      <c r="F6" s="57">
        <f>IF(A6="","",VLOOKUP(A6,Entrants!$B$4:$I$104,8))</f>
        <v>0.004861111111111111</v>
      </c>
      <c r="G6" s="57">
        <f aca="true" t="shared" si="0" ref="G6:G36">IF(D6="","",E6-F6)</f>
        <v>0.011342592592592592</v>
      </c>
      <c r="H6" s="10"/>
      <c r="I6" s="8">
        <v>2</v>
      </c>
      <c r="J6" s="54" t="s">
        <v>44</v>
      </c>
      <c r="K6" s="57">
        <v>0.01693287037037037</v>
      </c>
      <c r="L6" s="57">
        <v>0.007118055555555555</v>
      </c>
      <c r="M6" s="57">
        <v>0.009814814814814814</v>
      </c>
    </row>
    <row r="7" spans="1:13" ht="15" customHeight="1">
      <c r="A7" s="55">
        <v>72</v>
      </c>
      <c r="B7" s="55" t="str">
        <f>IF(A7="","",VLOOKUP(A7,Entrants!$B$4:$D$104,3))</f>
        <v>BW</v>
      </c>
      <c r="C7" s="55">
        <v>3</v>
      </c>
      <c r="D7" s="54" t="str">
        <f>IF(A7="","",VLOOKUP(A7,Entrants!$B$4:$D$104,2))</f>
        <v>Woods, Joseph</v>
      </c>
      <c r="E7" s="57">
        <v>0.016296296296296295</v>
      </c>
      <c r="F7" s="57">
        <f>IF(A7="","",VLOOKUP(A7,Entrants!$B$4:$I$104,8))</f>
        <v>0.0050347222222222225</v>
      </c>
      <c r="G7" s="57">
        <f t="shared" si="0"/>
        <v>0.011261574074074073</v>
      </c>
      <c r="H7" s="10"/>
      <c r="I7" s="8">
        <v>3</v>
      </c>
      <c r="J7" s="59" t="s">
        <v>58</v>
      </c>
      <c r="K7" s="9">
        <v>0.017118055555555556</v>
      </c>
      <c r="L7" s="9">
        <v>0.007291666666666666</v>
      </c>
      <c r="M7" s="9">
        <v>0.009826388888888891</v>
      </c>
    </row>
    <row r="8" spans="1:13" ht="15" customHeight="1">
      <c r="A8" s="55">
        <v>4</v>
      </c>
      <c r="B8" s="55" t="str">
        <f>IF(A8="","",VLOOKUP(A8,Entrants!$B$4:$D$104,3))</f>
        <v>CC</v>
      </c>
      <c r="C8" s="55">
        <v>4</v>
      </c>
      <c r="D8" s="54" t="str">
        <f>IF(A8="","",VLOOKUP(A8,Entrants!$B$4:$D$104,2))</f>
        <v>Baxter, Phillippa</v>
      </c>
      <c r="E8" s="57">
        <v>0.016412037037037037</v>
      </c>
      <c r="F8" s="57">
        <f>IF(A8="","",VLOOKUP(A8,Entrants!$B$4:$I$104,8))</f>
        <v>0.003993055555555556</v>
      </c>
      <c r="G8" s="57">
        <f t="shared" si="0"/>
        <v>0.012418981481481482</v>
      </c>
      <c r="H8" s="10"/>
      <c r="I8" s="8">
        <v>4</v>
      </c>
      <c r="J8" s="54" t="s">
        <v>49</v>
      </c>
      <c r="K8" s="57">
        <v>0.016666666666666666</v>
      </c>
      <c r="L8" s="57">
        <v>0.0067708333333333336</v>
      </c>
      <c r="M8" s="57">
        <v>0.009895833333333333</v>
      </c>
    </row>
    <row r="9" spans="1:13" ht="15" customHeight="1">
      <c r="A9" s="55">
        <v>73</v>
      </c>
      <c r="B9" s="55" t="str">
        <f>IF(A9="","",VLOOKUP(A9,Entrants!$B$4:$D$104,3))</f>
        <v>YO</v>
      </c>
      <c r="C9" s="55">
        <v>5</v>
      </c>
      <c r="D9" s="54" t="str">
        <f>IF(A9="","",VLOOKUP(A9,Entrants!$B$4:$D$104,2))</f>
        <v>Young, Kath</v>
      </c>
      <c r="E9" s="57">
        <v>0.016435185185185188</v>
      </c>
      <c r="F9" s="57">
        <f>IF(A9="","",VLOOKUP(A9,Entrants!$B$4:$I$104,8))</f>
        <v>0.003993055555555556</v>
      </c>
      <c r="G9" s="57">
        <f t="shared" si="0"/>
        <v>0.012442129629629633</v>
      </c>
      <c r="H9" s="10"/>
      <c r="I9" s="8">
        <v>5</v>
      </c>
      <c r="J9" s="54" t="s">
        <v>186</v>
      </c>
      <c r="K9" s="57">
        <v>0.016481481481481482</v>
      </c>
      <c r="L9" s="57">
        <v>0.006423611111111112</v>
      </c>
      <c r="M9" s="57">
        <v>0.01005787037037037</v>
      </c>
    </row>
    <row r="10" spans="1:13" ht="15" customHeight="1">
      <c r="A10" s="55">
        <v>68</v>
      </c>
      <c r="B10" s="55" t="str">
        <f>IF(A10="","",VLOOKUP(A10,Entrants!$B$4:$D$104,3))</f>
        <v>AB</v>
      </c>
      <c r="C10" s="55">
        <v>6</v>
      </c>
      <c r="D10" s="54" t="str">
        <f>IF(A10="","",VLOOKUP(A10,Entrants!$B$4:$D$104,2))</f>
        <v>Walker, Steve</v>
      </c>
      <c r="E10" s="57">
        <v>0.016458333333333332</v>
      </c>
      <c r="F10" s="57">
        <f>IF(A10="","",VLOOKUP(A10,Entrants!$B$4:$I$104,8))</f>
        <v>0.0050347222222222225</v>
      </c>
      <c r="G10" s="57">
        <f t="shared" si="0"/>
        <v>0.01142361111111111</v>
      </c>
      <c r="H10" s="10"/>
      <c r="I10" s="8">
        <v>6</v>
      </c>
      <c r="J10" s="54" t="s">
        <v>72</v>
      </c>
      <c r="K10" s="57">
        <v>0.01675925925925926</v>
      </c>
      <c r="L10" s="57">
        <v>0.006597222222222222</v>
      </c>
      <c r="M10" s="57">
        <v>0.010162037037037035</v>
      </c>
    </row>
    <row r="11" spans="1:13" ht="15" customHeight="1">
      <c r="A11" s="55">
        <v>52</v>
      </c>
      <c r="B11" s="55" t="str">
        <f>IF(A11="","",VLOOKUP(A11,Entrants!$B$4:$D$104,3))</f>
        <v>SS</v>
      </c>
      <c r="C11" s="55">
        <v>7</v>
      </c>
      <c r="D11" s="54" t="str">
        <f>IF(A11="","",VLOOKUP(A11,Entrants!$B$4:$D$104,2))</f>
        <v>Povey, Scott</v>
      </c>
      <c r="E11" s="57">
        <v>0.016481481481481482</v>
      </c>
      <c r="F11" s="57">
        <f>IF(A11="","",VLOOKUP(A11,Entrants!$B$4:$I$104,8))</f>
        <v>0.006423611111111112</v>
      </c>
      <c r="G11" s="57">
        <f t="shared" si="0"/>
        <v>0.01005787037037037</v>
      </c>
      <c r="H11" s="10"/>
      <c r="I11" s="8">
        <v>7</v>
      </c>
      <c r="J11" s="54" t="s">
        <v>90</v>
      </c>
      <c r="K11" s="57">
        <v>0.01681712962962963</v>
      </c>
      <c r="L11" s="57">
        <v>0.006423611111111112</v>
      </c>
      <c r="M11" s="57">
        <v>0.010393518518518517</v>
      </c>
    </row>
    <row r="12" spans="1:13" ht="15" customHeight="1">
      <c r="A12" s="55">
        <v>54</v>
      </c>
      <c r="B12" s="55" t="str">
        <f>IF(A12="","",VLOOKUP(A12,Entrants!$B$4:$D$104,3))</f>
        <v>FT</v>
      </c>
      <c r="C12" s="55">
        <v>8</v>
      </c>
      <c r="D12" s="54" t="str">
        <f>IF(A12="","",VLOOKUP(A12,Entrants!$B$4:$D$104,2))</f>
        <v>Rawlinson, Louise</v>
      </c>
      <c r="E12" s="57">
        <v>0.016493055555555556</v>
      </c>
      <c r="F12" s="57">
        <f>IF(A12="","",VLOOKUP(A12,Entrants!$B$4:$I$104,8))</f>
        <v>0.0026041666666666665</v>
      </c>
      <c r="G12" s="57">
        <f t="shared" si="0"/>
        <v>0.01388888888888889</v>
      </c>
      <c r="H12" s="10"/>
      <c r="I12" s="8">
        <v>8</v>
      </c>
      <c r="J12" s="54" t="s">
        <v>115</v>
      </c>
      <c r="K12" s="57">
        <v>0.01709490740740741</v>
      </c>
      <c r="L12" s="57">
        <v>0.006597222222222222</v>
      </c>
      <c r="M12" s="57">
        <v>0.010497685185185186</v>
      </c>
    </row>
    <row r="13" spans="1:13" ht="15" customHeight="1">
      <c r="A13" s="55">
        <v>2</v>
      </c>
      <c r="B13" s="55" t="str">
        <f>IF(A13="","",VLOOKUP(A13,Entrants!$B$4:$D$104,3))</f>
        <v>MM</v>
      </c>
      <c r="C13" s="55">
        <v>9</v>
      </c>
      <c r="D13" s="54" t="str">
        <f>IF(A13="","",VLOOKUP(A13,Entrants!$B$4:$D$104,2))</f>
        <v>Barrass, Heather</v>
      </c>
      <c r="E13" s="57">
        <v>0.016516203703703703</v>
      </c>
      <c r="F13" s="57">
        <f>IF(A13="","",VLOOKUP(A13,Entrants!$B$4:$I$104,8))</f>
        <v>0.0031249999999999997</v>
      </c>
      <c r="G13" s="57">
        <f t="shared" si="0"/>
        <v>0.013391203703703704</v>
      </c>
      <c r="H13" s="10"/>
      <c r="I13" s="8">
        <v>9</v>
      </c>
      <c r="J13" s="54" t="s">
        <v>91</v>
      </c>
      <c r="K13" s="57">
        <v>0.01678240740740741</v>
      </c>
      <c r="L13" s="57">
        <v>0.0062499999999999995</v>
      </c>
      <c r="M13" s="57">
        <v>0.01053240740740741</v>
      </c>
    </row>
    <row r="14" spans="1:13" ht="15" customHeight="1">
      <c r="A14" s="55">
        <v>44</v>
      </c>
      <c r="B14" s="55" t="str">
        <f>IF(A14="","",VLOOKUP(A14,Entrants!$B$4:$D$104,3))</f>
        <v>TB</v>
      </c>
      <c r="C14" s="55">
        <v>10</v>
      </c>
      <c r="D14" s="54" t="str">
        <f>IF(A14="","",VLOOKUP(A14,Entrants!$B$4:$D$104,2))</f>
        <v>Masterman, Hayley</v>
      </c>
      <c r="E14" s="57">
        <v>0.016550925925925924</v>
      </c>
      <c r="F14" s="57">
        <f>IF(A14="","",VLOOKUP(A14,Entrants!$B$4:$I$104,8))</f>
        <v>0.003993055555555556</v>
      </c>
      <c r="G14" s="57">
        <f t="shared" si="0"/>
        <v>0.012557870370370369</v>
      </c>
      <c r="H14" s="10"/>
      <c r="I14" s="8">
        <v>10</v>
      </c>
      <c r="J14" s="54" t="s">
        <v>88</v>
      </c>
      <c r="K14" s="57">
        <v>0.01699074074074074</v>
      </c>
      <c r="L14" s="57">
        <v>0.006423611111111112</v>
      </c>
      <c r="M14" s="57">
        <v>0.010567129629629628</v>
      </c>
    </row>
    <row r="15" spans="1:13" ht="15" customHeight="1">
      <c r="A15" s="55">
        <v>25</v>
      </c>
      <c r="B15" s="55" t="str">
        <f>IF(A15="","",VLOOKUP(A15,Entrants!$B$4:$D$104,3))</f>
        <v>BW</v>
      </c>
      <c r="C15" s="55">
        <v>11</v>
      </c>
      <c r="D15" s="54" t="str">
        <f>IF(A15="","",VLOOKUP(A15,Entrants!$B$4:$D$104,2))</f>
        <v>Goodfellow, Scott</v>
      </c>
      <c r="E15" s="57">
        <v>0.0165625</v>
      </c>
      <c r="F15" s="57">
        <f>IF(A15="","",VLOOKUP(A15,Entrants!$B$4:$I$104,8))</f>
        <v>0.005208333333333333</v>
      </c>
      <c r="G15" s="57">
        <f t="shared" si="0"/>
        <v>0.011354166666666669</v>
      </c>
      <c r="H15" s="10"/>
      <c r="I15" s="8">
        <v>11</v>
      </c>
      <c r="J15" s="54" t="s">
        <v>68</v>
      </c>
      <c r="K15" s="57">
        <v>0.016967592592592593</v>
      </c>
      <c r="L15" s="57">
        <v>0.0062499999999999995</v>
      </c>
      <c r="M15" s="57">
        <v>0.010717592592592595</v>
      </c>
    </row>
    <row r="16" spans="1:13" ht="15" customHeight="1">
      <c r="A16" s="55">
        <v>33</v>
      </c>
      <c r="B16" s="55" t="str">
        <f>IF(A16="","",VLOOKUP(A16,Entrants!$B$4:$D$104,3))</f>
        <v>TB</v>
      </c>
      <c r="C16" s="55">
        <v>12</v>
      </c>
      <c r="D16" s="54" t="str">
        <f>IF(A16="","",VLOOKUP(A16,Entrants!$B$4:$D$104,2))</f>
        <v>Hunter, Susanne</v>
      </c>
      <c r="E16" s="57">
        <v>0.016585648148148148</v>
      </c>
      <c r="F16" s="57">
        <f>IF(A16="","",VLOOKUP(A16,Entrants!$B$4:$I$104,8))</f>
        <v>0.0046875</v>
      </c>
      <c r="G16" s="57">
        <f t="shared" si="0"/>
        <v>0.011898148148148147</v>
      </c>
      <c r="H16" s="10"/>
      <c r="I16" s="8">
        <v>12</v>
      </c>
      <c r="J16" s="54" t="s">
        <v>93</v>
      </c>
      <c r="K16" s="57">
        <v>0.016840277777777777</v>
      </c>
      <c r="L16" s="57">
        <v>0.005729166666666667</v>
      </c>
      <c r="M16" s="57">
        <v>0.01111111111111111</v>
      </c>
    </row>
    <row r="17" spans="1:13" ht="15" customHeight="1">
      <c r="A17" s="55">
        <v>39</v>
      </c>
      <c r="B17" s="55" t="str">
        <f>IF(A17="","",VLOOKUP(A17,Entrants!$B$4:$D$104,3))</f>
        <v>TB</v>
      </c>
      <c r="C17" s="55">
        <v>13</v>
      </c>
      <c r="D17" s="54" t="str">
        <f>IF(A17="","",VLOOKUP(A17,Entrants!$B$4:$D$104,2))</f>
        <v>Lemin, Julie</v>
      </c>
      <c r="E17" s="57">
        <v>0.01664351851851852</v>
      </c>
      <c r="F17" s="57">
        <f>IF(A17="","",VLOOKUP(A17,Entrants!$B$4:$I$104,8))</f>
        <v>0.003993055555555556</v>
      </c>
      <c r="G17" s="57">
        <f t="shared" si="0"/>
        <v>0.012650462962962964</v>
      </c>
      <c r="H17" s="10"/>
      <c r="I17" s="8">
        <v>13</v>
      </c>
      <c r="J17" s="54" t="s">
        <v>85</v>
      </c>
      <c r="K17" s="57">
        <v>0.017222222222222222</v>
      </c>
      <c r="L17" s="57">
        <v>0.006076388888888889</v>
      </c>
      <c r="M17" s="57">
        <v>0.011145833333333334</v>
      </c>
    </row>
    <row r="18" spans="1:13" ht="15" customHeight="1">
      <c r="A18" s="55">
        <v>6</v>
      </c>
      <c r="B18" s="55" t="str">
        <f>IF(A18="","",VLOOKUP(A18,Entrants!$B$4:$D$104,3))</f>
        <v>TB</v>
      </c>
      <c r="C18" s="55">
        <v>14</v>
      </c>
      <c r="D18" s="54" t="str">
        <f>IF(A18="","",VLOOKUP(A18,Entrants!$B$4:$D$104,2))</f>
        <v>Brown, Peter</v>
      </c>
      <c r="E18" s="57">
        <v>0.016666666666666666</v>
      </c>
      <c r="F18" s="57">
        <f>IF(A18="","",VLOOKUP(A18,Entrants!$B$4:$I$104,8))</f>
        <v>0.0067708333333333336</v>
      </c>
      <c r="G18" s="57">
        <f t="shared" si="0"/>
        <v>0.009895833333333333</v>
      </c>
      <c r="H18" s="10"/>
      <c r="I18" s="8">
        <v>14</v>
      </c>
      <c r="J18" s="54" t="s">
        <v>100</v>
      </c>
      <c r="K18" s="57">
        <v>0.01724537037037037</v>
      </c>
      <c r="L18" s="57">
        <v>0.006076388888888889</v>
      </c>
      <c r="M18" s="57">
        <v>0.011168981481481481</v>
      </c>
    </row>
    <row r="19" spans="1:13" ht="15" customHeight="1">
      <c r="A19" s="55">
        <v>77</v>
      </c>
      <c r="B19" s="55" t="str">
        <f>IF(A19="","",VLOOKUP(A19,Entrants!$B$4:$D$104,3))</f>
        <v>BB</v>
      </c>
      <c r="C19" s="55">
        <v>15</v>
      </c>
      <c r="D19" s="54" t="str">
        <f>IF(A19="","",VLOOKUP(A19,Entrants!$B$4:$D$104,2))</f>
        <v>Savage, Leon</v>
      </c>
      <c r="E19" s="57">
        <v>0.016689814814814817</v>
      </c>
      <c r="F19" s="57">
        <f>IF(A19="","",VLOOKUP(A19,Entrants!$B$4:$I$104,8))</f>
        <v>0.004861111111111111</v>
      </c>
      <c r="G19" s="57">
        <f t="shared" si="0"/>
        <v>0.011828703703703706</v>
      </c>
      <c r="H19" s="10"/>
      <c r="I19" s="8">
        <v>15</v>
      </c>
      <c r="J19" s="54" t="s">
        <v>92</v>
      </c>
      <c r="K19" s="57">
        <v>0.01678240740740741</v>
      </c>
      <c r="L19" s="57">
        <v>0.005555555555555556</v>
      </c>
      <c r="M19" s="57">
        <v>0.011226851851851852</v>
      </c>
    </row>
    <row r="20" spans="1:13" ht="15" customHeight="1">
      <c r="A20" s="55">
        <v>10</v>
      </c>
      <c r="B20" s="55" t="str">
        <f>IF(A20="","",VLOOKUP(A20,Entrants!$B$4:$D$104,3))</f>
        <v>RR</v>
      </c>
      <c r="C20" s="55">
        <v>16</v>
      </c>
      <c r="D20" s="54" t="str">
        <f>IF(A20="","",VLOOKUP(A20,Entrants!$B$4:$D$104,2))</f>
        <v>Christopher, Heather</v>
      </c>
      <c r="E20" s="57">
        <v>0.016701388888888887</v>
      </c>
      <c r="F20" s="57">
        <f>IF(A20="","",VLOOKUP(A20,Entrants!$B$4:$I$104,8))</f>
        <v>0.005208333333333333</v>
      </c>
      <c r="G20" s="57">
        <f t="shared" si="0"/>
        <v>0.011493055555555555</v>
      </c>
      <c r="H20" s="10"/>
      <c r="I20" s="8">
        <v>16</v>
      </c>
      <c r="J20" s="59" t="s">
        <v>104</v>
      </c>
      <c r="K20" s="9">
        <v>0.016296296296296295</v>
      </c>
      <c r="L20" s="9">
        <v>0.0050347222222222225</v>
      </c>
      <c r="M20" s="9">
        <v>0.011261574074074073</v>
      </c>
    </row>
    <row r="21" spans="1:13" ht="15" customHeight="1">
      <c r="A21" s="55">
        <v>22</v>
      </c>
      <c r="B21" s="55" t="str">
        <f>IF(A21="","",VLOOKUP(A21,Entrants!$B$4:$D$104,3))</f>
        <v>FT</v>
      </c>
      <c r="C21" s="55">
        <v>17</v>
      </c>
      <c r="D21" s="54" t="str">
        <f>IF(A21="","",VLOOKUP(A21,Entrants!$B$4:$D$104,2))</f>
        <v>Freeman, Kevin</v>
      </c>
      <c r="E21" s="57">
        <v>0.016701388888888887</v>
      </c>
      <c r="F21" s="57">
        <f>IF(A21="","",VLOOKUP(A21,Entrants!$B$4:$I$104,8))</f>
        <v>0.004861111111111111</v>
      </c>
      <c r="G21" s="57">
        <f t="shared" si="0"/>
        <v>0.011840277777777776</v>
      </c>
      <c r="H21" s="10"/>
      <c r="I21" s="8">
        <v>17</v>
      </c>
      <c r="J21" s="54" t="s">
        <v>64</v>
      </c>
      <c r="K21" s="57">
        <v>0.016828703703703703</v>
      </c>
      <c r="L21" s="57">
        <v>0.005555555555555556</v>
      </c>
      <c r="M21" s="57">
        <v>0.011273148148148147</v>
      </c>
    </row>
    <row r="22" spans="1:13" ht="15" customHeight="1">
      <c r="A22" s="55">
        <v>47</v>
      </c>
      <c r="B22" s="55" t="str">
        <f>IF(A22="","",VLOOKUP(A22,Entrants!$B$4:$D$104,3))</f>
        <v>MM</v>
      </c>
      <c r="C22" s="55">
        <v>18</v>
      </c>
      <c r="D22" s="54" t="str">
        <f>IF(A22="","",VLOOKUP(A22,Entrants!$B$4:$D$104,2))</f>
        <v>Nicholson, Mark</v>
      </c>
      <c r="E22" s="57">
        <v>0.01673611111111111</v>
      </c>
      <c r="F22" s="57">
        <f>IF(A22="","",VLOOKUP(A22,Entrants!$B$4:$I$104,8))</f>
        <v>0.005381944444444445</v>
      </c>
      <c r="G22" s="57">
        <f t="shared" si="0"/>
        <v>0.011354166666666665</v>
      </c>
      <c r="H22" s="10"/>
      <c r="I22" s="8">
        <v>18</v>
      </c>
      <c r="J22" s="54" t="s">
        <v>117</v>
      </c>
      <c r="K22" s="57">
        <v>0.016828703703703703</v>
      </c>
      <c r="L22" s="57">
        <v>0.005555555555555556</v>
      </c>
      <c r="M22" s="57">
        <v>0.011273148148148147</v>
      </c>
    </row>
    <row r="23" spans="1:13" ht="15" customHeight="1">
      <c r="A23" s="55">
        <v>36</v>
      </c>
      <c r="B23" s="55" t="str">
        <f>IF(A23="","",VLOOKUP(A23,Entrants!$B$4:$D$104,3))</f>
        <v>BW</v>
      </c>
      <c r="C23" s="55">
        <v>19</v>
      </c>
      <c r="D23" s="54" t="str">
        <f>IF(A23="","",VLOOKUP(A23,Entrants!$B$4:$D$104,2))</f>
        <v>Jansen, Jake</v>
      </c>
      <c r="E23" s="57">
        <v>0.01675925925925926</v>
      </c>
      <c r="F23" s="57">
        <f>IF(A23="","",VLOOKUP(A23,Entrants!$B$4:$I$104,8))</f>
        <v>0.006597222222222222</v>
      </c>
      <c r="G23" s="57">
        <f t="shared" si="0"/>
        <v>0.010162037037037035</v>
      </c>
      <c r="H23" s="10"/>
      <c r="I23" s="8">
        <v>19</v>
      </c>
      <c r="J23" s="54" t="s">
        <v>60</v>
      </c>
      <c r="K23" s="57">
        <v>0.016203703703703703</v>
      </c>
      <c r="L23" s="57">
        <v>0.004861111111111111</v>
      </c>
      <c r="M23" s="57">
        <v>0.011342592592592592</v>
      </c>
    </row>
    <row r="24" spans="1:13" ht="15" customHeight="1">
      <c r="A24" s="55">
        <v>56</v>
      </c>
      <c r="B24" s="55" t="str">
        <f>IF(A24="","",VLOOKUP(A24,Entrants!$B$4:$D$104,3))</f>
        <v>AB</v>
      </c>
      <c r="C24" s="55">
        <v>20</v>
      </c>
      <c r="D24" s="54" t="str">
        <f>IF(A24="","",VLOOKUP(A24,Entrants!$B$4:$D$104,2))</f>
        <v>Roberts, Dave</v>
      </c>
      <c r="E24" s="57">
        <v>0.01675925925925926</v>
      </c>
      <c r="F24" s="57">
        <f>IF(A24="","",VLOOKUP(A24,Entrants!$B$4:$I$104,8))</f>
        <v>0.004513888888888889</v>
      </c>
      <c r="G24" s="57">
        <f t="shared" si="0"/>
        <v>0.012245370370370368</v>
      </c>
      <c r="H24" s="10"/>
      <c r="I24" s="8">
        <v>20</v>
      </c>
      <c r="J24" s="54" t="s">
        <v>101</v>
      </c>
      <c r="K24" s="57">
        <v>0.01673611111111111</v>
      </c>
      <c r="L24" s="57">
        <v>0.005381944444444445</v>
      </c>
      <c r="M24" s="57">
        <v>0.011354166666666665</v>
      </c>
    </row>
    <row r="25" spans="1:13" ht="15" customHeight="1">
      <c r="A25" s="55">
        <v>63</v>
      </c>
      <c r="B25" s="55" t="str">
        <f>IF(A25="","",VLOOKUP(A25,Entrants!$B$4:$D$104,3))</f>
        <v>FT</v>
      </c>
      <c r="C25" s="55">
        <v>21</v>
      </c>
      <c r="D25" s="54" t="str">
        <f>IF(A25="","",VLOOKUP(A25,Entrants!$B$4:$D$104,2))</f>
        <v>Stewart, Graeme</v>
      </c>
      <c r="E25" s="57">
        <v>0.01678240740740741</v>
      </c>
      <c r="F25" s="57">
        <f>IF(A25="","",VLOOKUP(A25,Entrants!$B$4:$I$104,8))</f>
        <v>0.0062499999999999995</v>
      </c>
      <c r="G25" s="57">
        <f t="shared" si="0"/>
        <v>0.01053240740740741</v>
      </c>
      <c r="H25" s="10"/>
      <c r="I25" s="8">
        <v>21</v>
      </c>
      <c r="J25" s="59" t="s">
        <v>98</v>
      </c>
      <c r="K25" s="9">
        <v>0.0165625</v>
      </c>
      <c r="L25" s="9">
        <v>0.005208333333333333</v>
      </c>
      <c r="M25" s="9">
        <v>0.011354166666666669</v>
      </c>
    </row>
    <row r="26" spans="1:13" ht="15" customHeight="1">
      <c r="A26" s="55">
        <v>64</v>
      </c>
      <c r="B26" s="55" t="str">
        <f>IF(A26="","",VLOOKUP(A26,Entrants!$B$4:$D$104,3))</f>
        <v>RD</v>
      </c>
      <c r="C26" s="55">
        <v>22</v>
      </c>
      <c r="D26" s="54" t="str">
        <f>IF(A26="","",VLOOKUP(A26,Entrants!$B$4:$D$104,2))</f>
        <v>Stone, Chris</v>
      </c>
      <c r="E26" s="57">
        <v>0.01678240740740741</v>
      </c>
      <c r="F26" s="57">
        <f>IF(A26="","",VLOOKUP(A26,Entrants!$B$4:$I$104,8))</f>
        <v>0.005555555555555556</v>
      </c>
      <c r="G26" s="57">
        <f t="shared" si="0"/>
        <v>0.011226851851851852</v>
      </c>
      <c r="H26" s="10"/>
      <c r="I26" s="8">
        <v>22</v>
      </c>
      <c r="J26" s="54" t="s">
        <v>95</v>
      </c>
      <c r="K26" s="57">
        <v>0.016458333333333332</v>
      </c>
      <c r="L26" s="57">
        <v>0.0050347222222222225</v>
      </c>
      <c r="M26" s="57">
        <v>0.01142361111111111</v>
      </c>
    </row>
    <row r="27" spans="1:13" ht="15" customHeight="1">
      <c r="A27" s="55">
        <v>41</v>
      </c>
      <c r="B27" s="55" t="str">
        <f>IF(A27="","",VLOOKUP(A27,Entrants!$B$4:$D$104,3))</f>
        <v>RR</v>
      </c>
      <c r="C27" s="55">
        <v>23</v>
      </c>
      <c r="D27" s="54" t="str">
        <f>IF(A27="","",VLOOKUP(A27,Entrants!$B$4:$D$104,2))</f>
        <v>Lonsdale, Davina</v>
      </c>
      <c r="E27" s="57">
        <v>0.016793981481481483</v>
      </c>
      <c r="F27" s="57">
        <f>IF(A27="","",VLOOKUP(A27,Entrants!$B$4:$I$104,8))</f>
        <v>0.0031249999999999997</v>
      </c>
      <c r="G27" s="57">
        <f t="shared" si="0"/>
        <v>0.013668981481481483</v>
      </c>
      <c r="H27" s="10"/>
      <c r="I27" s="8">
        <v>23</v>
      </c>
      <c r="J27" s="54" t="s">
        <v>53</v>
      </c>
      <c r="K27" s="57">
        <v>0.016701388888888887</v>
      </c>
      <c r="L27" s="57">
        <v>0.005208333333333333</v>
      </c>
      <c r="M27" s="57">
        <v>0.011493055555555555</v>
      </c>
    </row>
    <row r="28" spans="1:13" ht="15" customHeight="1">
      <c r="A28" s="55">
        <v>13</v>
      </c>
      <c r="B28" s="55" t="str">
        <f>IF(A28="","",VLOOKUP(A28,Entrants!$B$4:$D$104,3))</f>
        <v>FT</v>
      </c>
      <c r="C28" s="55">
        <v>24</v>
      </c>
      <c r="D28" s="54" t="str">
        <f>IF(A28="","",VLOOKUP(A28,Entrants!$B$4:$D$104,2))</f>
        <v>Cox, Dave</v>
      </c>
      <c r="E28" s="57">
        <v>0.016805555555555556</v>
      </c>
      <c r="F28" s="57">
        <f>IF(A28="","",VLOOKUP(A28,Entrants!$B$4:$I$104,8))</f>
        <v>0.0046875</v>
      </c>
      <c r="G28" s="57">
        <f t="shared" si="0"/>
        <v>0.012118055555555556</v>
      </c>
      <c r="H28" s="10"/>
      <c r="I28" s="8">
        <v>24</v>
      </c>
      <c r="J28" s="54" t="s">
        <v>48</v>
      </c>
      <c r="K28" s="57">
        <v>0.0169212962962963</v>
      </c>
      <c r="L28" s="57">
        <v>0.005208333333333333</v>
      </c>
      <c r="M28" s="57">
        <v>0.011712962962962967</v>
      </c>
    </row>
    <row r="29" spans="1:13" ht="15" customHeight="1">
      <c r="A29" s="55">
        <v>48</v>
      </c>
      <c r="B29" s="55" t="str">
        <f>IF(A29="","",VLOOKUP(A29,Entrants!$B$4:$D$104,3))</f>
        <v>CC</v>
      </c>
      <c r="C29" s="55">
        <v>25</v>
      </c>
      <c r="D29" s="54" t="str">
        <f>IF(A29="","",VLOOKUP(A29,Entrants!$B$4:$D$104,2))</f>
        <v>Palmer, Dawn</v>
      </c>
      <c r="E29" s="57">
        <v>0.016805555555555556</v>
      </c>
      <c r="F29" s="57">
        <f>IF(A29="","",VLOOKUP(A29,Entrants!$B$4:$I$104,8))</f>
        <v>0.0046875</v>
      </c>
      <c r="G29" s="57">
        <f t="shared" si="0"/>
        <v>0.012118055555555556</v>
      </c>
      <c r="H29" s="10"/>
      <c r="I29" s="8">
        <v>25</v>
      </c>
      <c r="J29" s="54" t="s">
        <v>207</v>
      </c>
      <c r="K29" s="57">
        <v>0.016689814814814817</v>
      </c>
      <c r="L29" s="57">
        <v>0.004861111111111111</v>
      </c>
      <c r="M29" s="57">
        <v>0.011828703703703706</v>
      </c>
    </row>
    <row r="30" spans="1:13" ht="15" customHeight="1">
      <c r="A30" s="55">
        <v>62</v>
      </c>
      <c r="B30" s="55" t="str">
        <f>IF(A30="","",VLOOKUP(A30,Entrants!$B$4:$D$104,3))</f>
        <v>AB</v>
      </c>
      <c r="C30" s="55">
        <v>26</v>
      </c>
      <c r="D30" s="54" t="str">
        <f>IF(A30="","",VLOOKUP(A30,Entrants!$B$4:$D$104,2))</f>
        <v>Smith, Dale</v>
      </c>
      <c r="E30" s="57">
        <v>0.01681712962962963</v>
      </c>
      <c r="F30" s="57">
        <f>IF(A30="","",VLOOKUP(A30,Entrants!$B$4:$I$104,8))</f>
        <v>0.006423611111111112</v>
      </c>
      <c r="G30" s="57">
        <f t="shared" si="0"/>
        <v>0.010393518518518517</v>
      </c>
      <c r="H30" s="10"/>
      <c r="I30" s="8">
        <v>26</v>
      </c>
      <c r="J30" s="54" t="s">
        <v>62</v>
      </c>
      <c r="K30" s="57">
        <v>0.016701388888888887</v>
      </c>
      <c r="L30" s="57">
        <v>0.004861111111111111</v>
      </c>
      <c r="M30" s="57">
        <v>0.011840277777777776</v>
      </c>
    </row>
    <row r="31" spans="1:13" ht="15" customHeight="1">
      <c r="A31" s="55">
        <v>24</v>
      </c>
      <c r="B31" s="55" t="str">
        <f>IF(A31="","",VLOOKUP(A31,Entrants!$B$4:$D$104,3))</f>
        <v>RR</v>
      </c>
      <c r="C31" s="55">
        <v>27</v>
      </c>
      <c r="D31" s="54" t="str">
        <f>IF(A31="","",VLOOKUP(A31,Entrants!$B$4:$D$104,2))</f>
        <v>Gillespie, Steve</v>
      </c>
      <c r="E31" s="57">
        <v>0.016828703703703703</v>
      </c>
      <c r="F31" s="57">
        <f>IF(A31="","",VLOOKUP(A31,Entrants!$B$4:$I$104,8))</f>
        <v>0.005555555555555556</v>
      </c>
      <c r="G31" s="57">
        <f t="shared" si="0"/>
        <v>0.011273148148148147</v>
      </c>
      <c r="H31" s="10"/>
      <c r="I31" s="8">
        <v>27</v>
      </c>
      <c r="J31" s="54" t="s">
        <v>70</v>
      </c>
      <c r="K31" s="57">
        <v>0.016585648148148148</v>
      </c>
      <c r="L31" s="57">
        <v>0.0046875</v>
      </c>
      <c r="M31" s="57">
        <v>0.011898148148148147</v>
      </c>
    </row>
    <row r="32" spans="1:13" ht="15" customHeight="1">
      <c r="A32" s="55">
        <v>50</v>
      </c>
      <c r="B32" s="55" t="str">
        <f>IF(A32="","",VLOOKUP(A32,Entrants!$B$4:$D$104,3))</f>
        <v>RD</v>
      </c>
      <c r="C32" s="55">
        <v>28</v>
      </c>
      <c r="D32" s="54" t="str">
        <f>IF(A32="","",VLOOKUP(A32,Entrants!$B$4:$D$104,2))</f>
        <v>Potts, David</v>
      </c>
      <c r="E32" s="9">
        <v>0.016828703703703703</v>
      </c>
      <c r="F32" s="57">
        <f>IF(A32="","",VLOOKUP(A32,Entrants!$B$4:$I$104,8))</f>
        <v>0.005555555555555556</v>
      </c>
      <c r="G32" s="57">
        <f t="shared" si="0"/>
        <v>0.011273148148148147</v>
      </c>
      <c r="H32" s="10"/>
      <c r="I32" s="8">
        <v>28</v>
      </c>
      <c r="J32" s="54" t="s">
        <v>80</v>
      </c>
      <c r="K32" s="57">
        <v>0.01702546296296296</v>
      </c>
      <c r="L32" s="57">
        <v>0.0050347222222222225</v>
      </c>
      <c r="M32" s="57">
        <v>0.01199074074074074</v>
      </c>
    </row>
    <row r="33" spans="1:13" ht="15" customHeight="1">
      <c r="A33" s="55">
        <v>65</v>
      </c>
      <c r="B33" s="55" t="str">
        <f>IF(A33="","",VLOOKUP(A33,Entrants!$B$4:$D$104,3))</f>
        <v>BW</v>
      </c>
      <c r="C33" s="55">
        <v>29</v>
      </c>
      <c r="D33" s="54" t="str">
        <f>IF(A33="","",VLOOKUP(A33,Entrants!$B$4:$D$104,2))</f>
        <v>Storey, Calum</v>
      </c>
      <c r="E33" s="57">
        <v>0.016840277777777777</v>
      </c>
      <c r="F33" s="57">
        <f>IF(A33="","",VLOOKUP(A33,Entrants!$B$4:$I$104,8))</f>
        <v>0.005729166666666667</v>
      </c>
      <c r="G33" s="57">
        <f t="shared" si="0"/>
        <v>0.01111111111111111</v>
      </c>
      <c r="H33" s="10"/>
      <c r="I33" s="8">
        <v>29</v>
      </c>
      <c r="J33" s="54" t="s">
        <v>55</v>
      </c>
      <c r="K33" s="57">
        <v>0.016805555555555556</v>
      </c>
      <c r="L33" s="57">
        <v>0.0046875</v>
      </c>
      <c r="M33" s="57">
        <v>0.012118055555555556</v>
      </c>
    </row>
    <row r="34" spans="1:13" ht="15" customHeight="1">
      <c r="A34" s="55">
        <v>15</v>
      </c>
      <c r="B34" s="55" t="str">
        <f>IF(A34="","",VLOOKUP(A34,Entrants!$B$4:$D$104,3))</f>
        <v>GT</v>
      </c>
      <c r="C34" s="55">
        <v>30</v>
      </c>
      <c r="D34" s="54" t="str">
        <f>IF(A34="","",VLOOKUP(A34,Entrants!$B$4:$D$104,2))</f>
        <v>Dickinson, Ralph</v>
      </c>
      <c r="E34" s="57">
        <v>0.016840277777777777</v>
      </c>
      <c r="F34" s="57">
        <f>IF(A34="","",VLOOKUP(A34,Entrants!$B$4:$I$104,8))</f>
        <v>0.004513888888888889</v>
      </c>
      <c r="G34" s="57">
        <f t="shared" si="0"/>
        <v>0.012326388888888887</v>
      </c>
      <c r="H34" s="10"/>
      <c r="I34" s="8">
        <v>30</v>
      </c>
      <c r="J34" s="54" t="s">
        <v>82</v>
      </c>
      <c r="K34" s="57">
        <v>0.016805555555555556</v>
      </c>
      <c r="L34" s="57">
        <v>0.0046875</v>
      </c>
      <c r="M34" s="57">
        <v>0.012118055555555556</v>
      </c>
    </row>
    <row r="35" spans="1:13" ht="15" customHeight="1">
      <c r="A35" s="55">
        <v>75</v>
      </c>
      <c r="B35" s="55">
        <f>IF(A35="","",VLOOKUP(A35,Entrants!$B$4:$D$104,3))</f>
        <v>0</v>
      </c>
      <c r="C35" s="55">
        <v>31</v>
      </c>
      <c r="D35" s="54" t="str">
        <f>IF(A35="","",VLOOKUP(A35,Entrants!$B$4:$D$104,2))</f>
        <v>Jones, Gary</v>
      </c>
      <c r="E35" s="57">
        <v>0.01685185185185185</v>
      </c>
      <c r="F35" s="57">
        <f>IF(A35="","",VLOOKUP(A35,Entrants!$B$4:$I$104,8))</f>
        <v>0.0078125</v>
      </c>
      <c r="G35" s="57">
        <f t="shared" si="0"/>
        <v>0.00903935185185185</v>
      </c>
      <c r="H35" s="10"/>
      <c r="I35" s="8">
        <v>31</v>
      </c>
      <c r="J35" s="54" t="s">
        <v>84</v>
      </c>
      <c r="K35" s="57">
        <v>0.01675925925925926</v>
      </c>
      <c r="L35" s="57">
        <v>0.004513888888888889</v>
      </c>
      <c r="M35" s="57">
        <v>0.012245370370370368</v>
      </c>
    </row>
    <row r="36" spans="1:13" ht="15" customHeight="1">
      <c r="A36" s="55">
        <v>58</v>
      </c>
      <c r="B36" s="55" t="str">
        <f>IF(A36="","",VLOOKUP(A36,Entrants!$B$4:$D$104,3))</f>
        <v>AB</v>
      </c>
      <c r="C36" s="55">
        <v>32</v>
      </c>
      <c r="D36" s="54" t="str">
        <f>IF(A36="","",VLOOKUP(A36,Entrants!$B$4:$D$104,2))</f>
        <v>Scott, Andrea</v>
      </c>
      <c r="E36" s="57">
        <v>0.016863425925925928</v>
      </c>
      <c r="F36" s="57">
        <f>IF(A36="","",VLOOKUP(A36,Entrants!$B$4:$I$104,8))</f>
        <v>0.0020833333333333333</v>
      </c>
      <c r="G36" s="57">
        <f t="shared" si="0"/>
        <v>0.014780092592592595</v>
      </c>
      <c r="H36" s="10"/>
      <c r="I36" s="8">
        <v>32</v>
      </c>
      <c r="J36" s="59" t="s">
        <v>78</v>
      </c>
      <c r="K36" s="9">
        <v>0.017465277777777777</v>
      </c>
      <c r="L36" s="9">
        <v>0.005208333333333333</v>
      </c>
      <c r="M36" s="9">
        <v>0.012256944444444445</v>
      </c>
    </row>
    <row r="37" spans="1:13" ht="15" customHeight="1">
      <c r="A37" s="55">
        <v>5</v>
      </c>
      <c r="B37" s="55" t="str">
        <f>IF(A37="","",VLOOKUP(A37,Entrants!$B$4:$D$104,3))</f>
        <v>AB</v>
      </c>
      <c r="C37" s="55">
        <v>33</v>
      </c>
      <c r="D37" s="54" t="str">
        <f>IF(A37="","",VLOOKUP(A37,Entrants!$B$4:$D$104,2))</f>
        <v>Bradley, Dave</v>
      </c>
      <c r="E37" s="57">
        <v>0.0169212962962963</v>
      </c>
      <c r="F37" s="57">
        <f>IF(A37="","",VLOOKUP(A37,Entrants!$B$4:$I$104,8))</f>
        <v>0.005208333333333333</v>
      </c>
      <c r="G37" s="57">
        <f aca="true" t="shared" si="1" ref="G37:G68">IF(D37="","",E37-F37)</f>
        <v>0.011712962962962967</v>
      </c>
      <c r="H37" s="10"/>
      <c r="I37" s="8">
        <v>33</v>
      </c>
      <c r="J37" s="54" t="s">
        <v>56</v>
      </c>
      <c r="K37" s="57">
        <v>0.016840277777777777</v>
      </c>
      <c r="L37" s="57">
        <v>0.004513888888888889</v>
      </c>
      <c r="M37" s="57">
        <v>0.012326388888888887</v>
      </c>
    </row>
    <row r="38" spans="1:13" ht="15" customHeight="1">
      <c r="A38" s="55">
        <v>1</v>
      </c>
      <c r="B38" s="55" t="str">
        <f>IF(A38="","",VLOOKUP(A38,Entrants!$B$4:$D$104,3))</f>
        <v>BB</v>
      </c>
      <c r="C38" s="55">
        <v>34</v>
      </c>
      <c r="D38" s="54" t="str">
        <f>IF(A38="","",VLOOKUP(A38,Entrants!$B$4:$D$104,2))</f>
        <v>Barkley, Robby</v>
      </c>
      <c r="E38" s="57">
        <v>0.01693287037037037</v>
      </c>
      <c r="F38" s="57">
        <f>IF(A38="","",VLOOKUP(A38,Entrants!$B$4:$I$104,8))</f>
        <v>0.007118055555555555</v>
      </c>
      <c r="G38" s="57">
        <f t="shared" si="1"/>
        <v>0.009814814814814814</v>
      </c>
      <c r="H38" s="10"/>
      <c r="I38" s="8">
        <v>34</v>
      </c>
      <c r="J38" s="59" t="s">
        <v>47</v>
      </c>
      <c r="K38" s="9">
        <v>0.016412037037037037</v>
      </c>
      <c r="L38" s="9">
        <v>0.003993055555555556</v>
      </c>
      <c r="M38" s="9">
        <v>0.012418981481481482</v>
      </c>
    </row>
    <row r="39" spans="1:13" ht="15" customHeight="1">
      <c r="A39" s="55">
        <v>31</v>
      </c>
      <c r="B39" s="55" t="str">
        <f>IF(A39="","",VLOOKUP(A39,Entrants!$B$4:$D$104,3))</f>
        <v>SS</v>
      </c>
      <c r="C39" s="55">
        <v>35</v>
      </c>
      <c r="D39" s="54" t="str">
        <f>IF(A39="","",VLOOKUP(A39,Entrants!$B$4:$D$104,2))</f>
        <v>Holmback, Peter</v>
      </c>
      <c r="E39" s="57">
        <v>0.016967592592592593</v>
      </c>
      <c r="F39" s="57">
        <f>IF(A39="","",VLOOKUP(A39,Entrants!$B$4:$I$104,8))</f>
        <v>0.0062499999999999995</v>
      </c>
      <c r="G39" s="57">
        <f t="shared" si="1"/>
        <v>0.010717592592592595</v>
      </c>
      <c r="H39" s="10"/>
      <c r="I39" s="8">
        <v>35</v>
      </c>
      <c r="J39" s="54" t="s">
        <v>103</v>
      </c>
      <c r="K39" s="57">
        <v>0.016435185185185188</v>
      </c>
      <c r="L39" s="57">
        <v>0.003993055555555556</v>
      </c>
      <c r="M39" s="57">
        <v>0.012442129629629633</v>
      </c>
    </row>
    <row r="40" spans="1:13" ht="15" customHeight="1">
      <c r="A40" s="55">
        <v>60</v>
      </c>
      <c r="B40" s="55" t="str">
        <f>IF(A40="","",VLOOKUP(A40,Entrants!$B$4:$D$104,3))</f>
        <v>BW</v>
      </c>
      <c r="C40" s="55">
        <v>36</v>
      </c>
      <c r="D40" s="54" t="str">
        <f>IF(A40="","",VLOOKUP(A40,Entrants!$B$4:$D$104,2))</f>
        <v>Sheffer, Chris</v>
      </c>
      <c r="E40" s="57">
        <v>0.01699074074074074</v>
      </c>
      <c r="F40" s="57">
        <f>IF(A40="","",VLOOKUP(A40,Entrants!$B$4:$I$104,8))</f>
        <v>0.006423611111111112</v>
      </c>
      <c r="G40" s="57">
        <f t="shared" si="1"/>
        <v>0.010567129629629628</v>
      </c>
      <c r="H40" s="10"/>
      <c r="I40" s="8">
        <v>36</v>
      </c>
      <c r="J40" s="10" t="s">
        <v>128</v>
      </c>
      <c r="K40" s="9">
        <v>0.017546296296296296</v>
      </c>
      <c r="L40" s="9">
        <v>0.0050347222222222225</v>
      </c>
      <c r="M40" s="9">
        <v>0.012511574074074074</v>
      </c>
    </row>
    <row r="41" spans="1:13" ht="15" customHeight="1">
      <c r="A41" s="55">
        <v>45</v>
      </c>
      <c r="B41" s="55" t="str">
        <f>IF(A41="","",VLOOKUP(A41,Entrants!$B$4:$D$104,3))</f>
        <v>MM</v>
      </c>
      <c r="C41" s="55">
        <v>37</v>
      </c>
      <c r="D41" s="54" t="str">
        <f>IF(A41="","",VLOOKUP(A41,Entrants!$B$4:$D$104,2))</f>
        <v>McCabe, Terry</v>
      </c>
      <c r="E41" s="57">
        <v>0.01702546296296296</v>
      </c>
      <c r="F41" s="57">
        <f>IF(A41="","",VLOOKUP(A41,Entrants!$B$4:$I$104,8))</f>
        <v>0.0050347222222222225</v>
      </c>
      <c r="G41" s="57">
        <f t="shared" si="1"/>
        <v>0.01199074074074074</v>
      </c>
      <c r="H41" s="10"/>
      <c r="I41" s="8">
        <v>37</v>
      </c>
      <c r="J41" s="54" t="s">
        <v>206</v>
      </c>
      <c r="K41" s="57">
        <v>0.017037037037037038</v>
      </c>
      <c r="L41" s="57">
        <v>0.004513888888888889</v>
      </c>
      <c r="M41" s="57">
        <v>0.012523148148148148</v>
      </c>
    </row>
    <row r="42" spans="1:13" ht="15" customHeight="1">
      <c r="A42" s="55">
        <v>76</v>
      </c>
      <c r="B42" s="55" t="str">
        <f>IF(A42="","",VLOOKUP(A42,Entrants!$B$4:$D$104,3))</f>
        <v>GT</v>
      </c>
      <c r="C42" s="55">
        <v>38</v>
      </c>
      <c r="D42" s="54" t="str">
        <f>IF(A42="","",VLOOKUP(A42,Entrants!$B$4:$D$104,2))</f>
        <v>Scott, Martin</v>
      </c>
      <c r="E42" s="57">
        <v>0.017037037037037038</v>
      </c>
      <c r="F42" s="57">
        <f>IF(A42="","",VLOOKUP(A42,Entrants!$B$4:$I$104,8))</f>
        <v>0.004513888888888889</v>
      </c>
      <c r="G42" s="57">
        <f t="shared" si="1"/>
        <v>0.012523148148148148</v>
      </c>
      <c r="H42" s="10"/>
      <c r="I42" s="8">
        <v>38</v>
      </c>
      <c r="J42" s="59" t="s">
        <v>172</v>
      </c>
      <c r="K42" s="9">
        <v>0.017569444444444447</v>
      </c>
      <c r="L42" s="9">
        <v>0.0050347222222222225</v>
      </c>
      <c r="M42" s="9">
        <v>0.012534722222222225</v>
      </c>
    </row>
    <row r="43" spans="1:13" ht="15" customHeight="1">
      <c r="A43" s="55">
        <v>70</v>
      </c>
      <c r="B43" s="55" t="str">
        <f>IF(A43="","",VLOOKUP(A43,Entrants!$B$4:$D$104,3))</f>
        <v>GT</v>
      </c>
      <c r="C43" s="55">
        <v>39</v>
      </c>
      <c r="D43" s="54" t="str">
        <f>IF(A43="","",VLOOKUP(A43,Entrants!$B$4:$D$104,2))</f>
        <v>Wiseman, Alice</v>
      </c>
      <c r="E43" s="57">
        <v>0.01707175925925926</v>
      </c>
      <c r="F43" s="57">
        <f>IF(A43="","",VLOOKUP(A43,Entrants!$B$4:$I$104,8))</f>
        <v>0.0031249999999999997</v>
      </c>
      <c r="G43" s="57">
        <f t="shared" si="1"/>
        <v>0.01394675925925926</v>
      </c>
      <c r="H43" s="10"/>
      <c r="I43" s="8">
        <v>39</v>
      </c>
      <c r="J43" s="54" t="s">
        <v>79</v>
      </c>
      <c r="K43" s="57">
        <v>0.016550925925925924</v>
      </c>
      <c r="L43" s="57">
        <v>0.003993055555555556</v>
      </c>
      <c r="M43" s="57">
        <v>0.012557870370370369</v>
      </c>
    </row>
    <row r="44" spans="1:13" ht="15" customHeight="1">
      <c r="A44" s="55">
        <v>35</v>
      </c>
      <c r="B44" s="55" t="str">
        <f>IF(A44="","",VLOOKUP(A44,Entrants!$B$4:$D$104,3))</f>
        <v>BB</v>
      </c>
      <c r="C44" s="55">
        <v>40</v>
      </c>
      <c r="D44" s="54" t="str">
        <f>IF(A44="","",VLOOKUP(A44,Entrants!$B$4:$D$104,2))</f>
        <v>Jackson, Mattie</v>
      </c>
      <c r="E44" s="57">
        <v>0.01709490740740741</v>
      </c>
      <c r="F44" s="57">
        <f>IF(A44="","",VLOOKUP(A44,Entrants!$B$4:$I$104,8))</f>
        <v>0.006597222222222222</v>
      </c>
      <c r="G44" s="57">
        <f t="shared" si="1"/>
        <v>0.010497685185185186</v>
      </c>
      <c r="H44" s="10"/>
      <c r="I44" s="8">
        <v>40</v>
      </c>
      <c r="J44" s="54" t="s">
        <v>74</v>
      </c>
      <c r="K44" s="57">
        <v>0.01664351851851852</v>
      </c>
      <c r="L44" s="57">
        <v>0.003993055555555556</v>
      </c>
      <c r="M44" s="57">
        <v>0.012650462962962964</v>
      </c>
    </row>
    <row r="45" spans="1:13" ht="15" customHeight="1">
      <c r="A45" s="55">
        <v>17</v>
      </c>
      <c r="B45" s="55" t="str">
        <f>IF(A45="","",VLOOKUP(A45,Entrants!$B$4:$D$104,3))</f>
        <v>RD</v>
      </c>
      <c r="C45" s="55">
        <v>41</v>
      </c>
      <c r="D45" s="54" t="str">
        <f>IF(A45="","",VLOOKUP(A45,Entrants!$B$4:$D$104,2))</f>
        <v>Dodd, Sam</v>
      </c>
      <c r="E45" s="57">
        <v>0.017118055555555556</v>
      </c>
      <c r="F45" s="57">
        <f>IF(A45="","",VLOOKUP(A45,Entrants!$B$4:$I$104,8))</f>
        <v>0.007291666666666666</v>
      </c>
      <c r="G45" s="57">
        <f t="shared" si="1"/>
        <v>0.009826388888888891</v>
      </c>
      <c r="H45" s="10"/>
      <c r="I45" s="8">
        <v>41</v>
      </c>
      <c r="J45" s="10" t="s">
        <v>65</v>
      </c>
      <c r="K45" s="9">
        <v>0.0178125</v>
      </c>
      <c r="L45" s="9">
        <v>0.004861111111111111</v>
      </c>
      <c r="M45" s="9">
        <v>0.012951388888888887</v>
      </c>
    </row>
    <row r="46" spans="1:13" ht="15" customHeight="1">
      <c r="A46" s="55">
        <v>37</v>
      </c>
      <c r="B46" s="55" t="str">
        <f>IF(A46="","",VLOOKUP(A46,Entrants!$B$4:$D$104,3))</f>
        <v>RD</v>
      </c>
      <c r="C46" s="55">
        <v>42</v>
      </c>
      <c r="D46" s="54" t="str">
        <f>IF(A46="","",VLOOKUP(A46,Entrants!$B$4:$D$104,2))</f>
        <v>Jennison, Beverley</v>
      </c>
      <c r="E46" s="57">
        <v>0.017141203703703704</v>
      </c>
      <c r="F46" s="57">
        <f>IF(A46="","",VLOOKUP(A46,Entrants!$B$4:$I$104,8))</f>
        <v>0.0024305555555555556</v>
      </c>
      <c r="G46" s="57">
        <f t="shared" si="1"/>
        <v>0.014710648148148148</v>
      </c>
      <c r="H46" s="10"/>
      <c r="I46" s="8">
        <v>42</v>
      </c>
      <c r="J46" s="59" t="s">
        <v>204</v>
      </c>
      <c r="K46" s="9">
        <v>0.018726851851851852</v>
      </c>
      <c r="L46" s="9">
        <v>0.005729166666666667</v>
      </c>
      <c r="M46" s="9">
        <v>0.012997685185185185</v>
      </c>
    </row>
    <row r="47" spans="1:13" ht="15" customHeight="1">
      <c r="A47" s="55">
        <v>57</v>
      </c>
      <c r="B47" s="55" t="str">
        <f>IF(A47="","",VLOOKUP(A47,Entrants!$B$4:$D$104,3))</f>
        <v>AB</v>
      </c>
      <c r="C47" s="55">
        <v>43</v>
      </c>
      <c r="D47" s="54" t="str">
        <f>IF(A47="","",VLOOKUP(A47,Entrants!$B$4:$D$104,2))</f>
        <v>Robinson, Adam</v>
      </c>
      <c r="E47" s="57">
        <v>0.017222222222222222</v>
      </c>
      <c r="F47" s="57">
        <f>IF(A47="","",VLOOKUP(A47,Entrants!$B$4:$I$104,8))</f>
        <v>0.006076388888888889</v>
      </c>
      <c r="G47" s="57">
        <f t="shared" si="1"/>
        <v>0.011145833333333334</v>
      </c>
      <c r="H47" s="10"/>
      <c r="I47" s="8">
        <v>43</v>
      </c>
      <c r="J47" s="54" t="s">
        <v>71</v>
      </c>
      <c r="K47" s="57">
        <v>0.017326388888888888</v>
      </c>
      <c r="L47" s="57">
        <v>0.004166666666666667</v>
      </c>
      <c r="M47" s="57">
        <v>0.013159722222222222</v>
      </c>
    </row>
    <row r="48" spans="1:13" ht="15" customHeight="1">
      <c r="A48" s="55">
        <v>30</v>
      </c>
      <c r="B48" s="55">
        <f>IF(A48="","",VLOOKUP(A48,Entrants!$B$4:$D$104,3))</f>
        <v>0</v>
      </c>
      <c r="C48" s="55">
        <v>44</v>
      </c>
      <c r="D48" s="54" t="str">
        <f>IF(A48="","",VLOOKUP(A48,Entrants!$B$4:$D$104,2))</f>
        <v>Herron, Leanne</v>
      </c>
      <c r="E48" s="57">
        <v>0.01724537037037037</v>
      </c>
      <c r="F48" s="57">
        <f>IF(A48="","",VLOOKUP(A48,Entrants!$B$4:$I$104,8))</f>
        <v>0.006076388888888889</v>
      </c>
      <c r="G48" s="57">
        <f t="shared" si="1"/>
        <v>0.011168981481481481</v>
      </c>
      <c r="H48" s="10"/>
      <c r="I48" s="8">
        <v>44</v>
      </c>
      <c r="J48" s="54" t="s">
        <v>46</v>
      </c>
      <c r="K48" s="57">
        <v>0.01824074074074074</v>
      </c>
      <c r="L48" s="57">
        <v>0.0050347222222222225</v>
      </c>
      <c r="M48" s="57">
        <v>0.01320601851851852</v>
      </c>
    </row>
    <row r="49" spans="1:13" ht="15" customHeight="1">
      <c r="A49" s="55">
        <v>34</v>
      </c>
      <c r="B49" s="55" t="str">
        <f>IF(A49="","",VLOOKUP(A49,Entrants!$B$4:$D$104,3))</f>
        <v>RR</v>
      </c>
      <c r="C49" s="55">
        <v>45</v>
      </c>
      <c r="D49" s="54" t="str">
        <f>IF(A49="","",VLOOKUP(A49,Entrants!$B$4:$D$104,2))</f>
        <v>Ingram, Ron</v>
      </c>
      <c r="E49" s="57">
        <v>0.017326388888888888</v>
      </c>
      <c r="F49" s="57">
        <f>IF(A49="","",VLOOKUP(A49,Entrants!$B$4:$I$104,8))</f>
        <v>0.004166666666666667</v>
      </c>
      <c r="G49" s="57">
        <f t="shared" si="1"/>
        <v>0.013159722222222222</v>
      </c>
      <c r="H49" s="10"/>
      <c r="I49" s="8">
        <v>45</v>
      </c>
      <c r="J49" s="54" t="s">
        <v>45</v>
      </c>
      <c r="K49" s="57">
        <v>0.016516203703703703</v>
      </c>
      <c r="L49" s="57">
        <v>0.0031249999999999997</v>
      </c>
      <c r="M49" s="57">
        <v>0.013391203703703704</v>
      </c>
    </row>
    <row r="50" spans="1:13" ht="15" customHeight="1">
      <c r="A50" s="55">
        <v>61</v>
      </c>
      <c r="B50" s="55" t="str">
        <f>IF(A50="","",VLOOKUP(A50,Entrants!$B$4:$D$104,3))</f>
        <v>RR</v>
      </c>
      <c r="C50" s="55">
        <v>46</v>
      </c>
      <c r="D50" s="54" t="str">
        <f>IF(A50="","",VLOOKUP(A50,Entrants!$B$4:$D$104,2))</f>
        <v>Shillinglaw, Richard</v>
      </c>
      <c r="E50" s="57">
        <v>0.01741898148148148</v>
      </c>
      <c r="F50" s="57">
        <f>IF(A50="","",VLOOKUP(A50,Entrants!$B$4:$I$104,8))</f>
        <v>0.003645833333333333</v>
      </c>
      <c r="G50" s="57">
        <f t="shared" si="1"/>
        <v>0.013773148148148147</v>
      </c>
      <c r="H50" s="10"/>
      <c r="I50" s="8">
        <v>46</v>
      </c>
      <c r="J50" s="54" t="s">
        <v>76</v>
      </c>
      <c r="K50" s="57">
        <v>0.016793981481481483</v>
      </c>
      <c r="L50" s="57">
        <v>0.0031249999999999997</v>
      </c>
      <c r="M50" s="57">
        <v>0.013668981481481483</v>
      </c>
    </row>
    <row r="51" spans="1:13" ht="15" customHeight="1">
      <c r="A51" s="55">
        <v>43</v>
      </c>
      <c r="B51" s="55" t="str">
        <f>IF(A51="","",VLOOKUP(A51,Entrants!$B$4:$D$104,3))</f>
        <v>RD</v>
      </c>
      <c r="C51" s="55">
        <v>47</v>
      </c>
      <c r="D51" s="54" t="str">
        <f>IF(A51="","",VLOOKUP(A51,Entrants!$B$4:$D$104,2))</f>
        <v>Mallon, John</v>
      </c>
      <c r="E51" s="57">
        <v>0.017465277777777777</v>
      </c>
      <c r="F51" s="57">
        <f>IF(A51="","",VLOOKUP(A51,Entrants!$B$4:$I$104,8))</f>
        <v>0.005208333333333333</v>
      </c>
      <c r="G51" s="57">
        <f t="shared" si="1"/>
        <v>0.012256944444444445</v>
      </c>
      <c r="H51" s="10"/>
      <c r="I51" s="8">
        <v>47</v>
      </c>
      <c r="J51" s="54" t="s">
        <v>89</v>
      </c>
      <c r="K51" s="57">
        <v>0.01741898148148148</v>
      </c>
      <c r="L51" s="57">
        <v>0.003645833333333333</v>
      </c>
      <c r="M51" s="57">
        <v>0.013773148148148147</v>
      </c>
    </row>
    <row r="52" spans="1:13" ht="15" customHeight="1">
      <c r="A52" s="55">
        <v>51</v>
      </c>
      <c r="B52" s="55" t="str">
        <f>IF(A52="","",VLOOKUP(A52,Entrants!$B$4:$D$104,3))</f>
        <v>TB</v>
      </c>
      <c r="C52" s="55">
        <v>48</v>
      </c>
      <c r="D52" s="54" t="str">
        <f>IF(A52="","",VLOOKUP(A52,Entrants!$B$4:$D$104,2))</f>
        <v>Povey, Margaret</v>
      </c>
      <c r="E52" s="57">
        <v>0.01747685185185185</v>
      </c>
      <c r="F52" s="57">
        <f>IF(A52="","",VLOOKUP(A52,Entrants!$B$4:$I$104,8))</f>
        <v>0.00017361111111111112</v>
      </c>
      <c r="G52" s="57">
        <f t="shared" si="1"/>
        <v>0.01730324074074074</v>
      </c>
      <c r="I52" s="8">
        <v>48</v>
      </c>
      <c r="J52" s="59" t="s">
        <v>83</v>
      </c>
      <c r="K52" s="9">
        <v>0.016493055555555556</v>
      </c>
      <c r="L52" s="9">
        <v>0.0026041666666666665</v>
      </c>
      <c r="M52" s="9">
        <v>0.01388888888888889</v>
      </c>
    </row>
    <row r="53" spans="1:13" ht="15" customHeight="1">
      <c r="A53" s="55">
        <v>42</v>
      </c>
      <c r="B53" s="55" t="str">
        <f>IF(A53="","",VLOOKUP(A53,Entrants!$B$4:$D$104,3))</f>
        <v>TB</v>
      </c>
      <c r="C53" s="55">
        <v>49</v>
      </c>
      <c r="D53" s="54" t="str">
        <f>IF(A53="","",VLOOKUP(A53,Entrants!$B$4:$D$104,2))</f>
        <v>Lowes, Alison</v>
      </c>
      <c r="E53" s="57">
        <v>0.01752314814814815</v>
      </c>
      <c r="F53" s="57">
        <f>IF(A53="","",VLOOKUP(A53,Entrants!$B$4:$I$104,8))</f>
        <v>0.0022569444444444447</v>
      </c>
      <c r="G53" s="57">
        <f t="shared" si="1"/>
        <v>0.015266203703703704</v>
      </c>
      <c r="I53" s="8">
        <v>49</v>
      </c>
      <c r="J53" s="54" t="s">
        <v>67</v>
      </c>
      <c r="K53" s="57">
        <v>0.01775462962962963</v>
      </c>
      <c r="L53" s="57">
        <v>0.0038194444444444443</v>
      </c>
      <c r="M53" s="57">
        <v>0.013935185185185186</v>
      </c>
    </row>
    <row r="54" spans="1:13" ht="15" customHeight="1">
      <c r="A54" s="55">
        <v>53</v>
      </c>
      <c r="B54" s="55" t="str">
        <f>IF(A54="","",VLOOKUP(A54,Entrants!$B$4:$D$104,3))</f>
        <v>BW</v>
      </c>
      <c r="C54" s="55">
        <v>50</v>
      </c>
      <c r="D54" s="54" t="str">
        <f>IF(A54="","",VLOOKUP(A54,Entrants!$B$4:$D$104,2))</f>
        <v>Ramsay, Charlotte</v>
      </c>
      <c r="E54" s="57">
        <v>0.017546296296296296</v>
      </c>
      <c r="F54" s="57">
        <f>IF(A54="","",VLOOKUP(A54,Entrants!$B$4:$I$104,8))</f>
        <v>0.0050347222222222225</v>
      </c>
      <c r="G54" s="57">
        <f t="shared" si="1"/>
        <v>0.012511574074074074</v>
      </c>
      <c r="I54" s="8">
        <v>50</v>
      </c>
      <c r="J54" s="59" t="s">
        <v>173</v>
      </c>
      <c r="K54" s="9">
        <v>0.01707175925925926</v>
      </c>
      <c r="L54" s="9">
        <v>0.0031249999999999997</v>
      </c>
      <c r="M54" s="9">
        <v>0.01394675925925926</v>
      </c>
    </row>
    <row r="55" spans="1:13" ht="15" customHeight="1">
      <c r="A55" s="55">
        <v>66</v>
      </c>
      <c r="B55" s="55" t="str">
        <f>IF(A55="","",VLOOKUP(A55,Entrants!$B$4:$D$104,3))</f>
        <v>YO</v>
      </c>
      <c r="C55" s="55">
        <v>51</v>
      </c>
      <c r="D55" s="54" t="str">
        <f>IF(A55="","",VLOOKUP(A55,Entrants!$B$4:$D$104,2))</f>
        <v>Swallwell, Dave</v>
      </c>
      <c r="E55" s="57">
        <v>0.017569444444444447</v>
      </c>
      <c r="F55" s="57">
        <f>IF(A55="","",VLOOKUP(A55,Entrants!$B$4:$I$104,8))</f>
        <v>0.0050347222222222225</v>
      </c>
      <c r="G55" s="57">
        <f t="shared" si="1"/>
        <v>0.012534722222222225</v>
      </c>
      <c r="I55" s="8">
        <v>51</v>
      </c>
      <c r="J55" s="54" t="s">
        <v>214</v>
      </c>
      <c r="K55" s="57">
        <v>0.016030092592592592</v>
      </c>
      <c r="L55" s="57">
        <v>0.001388888888888889</v>
      </c>
      <c r="M55" s="57">
        <v>0.014641203703703703</v>
      </c>
    </row>
    <row r="56" spans="1:13" ht="15" customHeight="1">
      <c r="A56" s="55">
        <v>29</v>
      </c>
      <c r="B56" s="55" t="str">
        <f>IF(A56="","",VLOOKUP(A56,Entrants!$B$4:$D$104,3))</f>
        <v>RD</v>
      </c>
      <c r="C56" s="55">
        <v>52</v>
      </c>
      <c r="D56" s="54" t="str">
        <f>IF(A56="","",VLOOKUP(A56,Entrants!$B$4:$D$104,2))</f>
        <v>Herron, Aynsley</v>
      </c>
      <c r="E56" s="57">
        <v>0.01775462962962963</v>
      </c>
      <c r="F56" s="57">
        <f>IF(A56="","",VLOOKUP(A56,Entrants!$B$4:$I$104,8))</f>
        <v>0.0038194444444444443</v>
      </c>
      <c r="G56" s="57">
        <f t="shared" si="1"/>
        <v>0.013935185185185186</v>
      </c>
      <c r="I56" s="8">
        <v>52</v>
      </c>
      <c r="J56" s="54" t="s">
        <v>73</v>
      </c>
      <c r="K56" s="57">
        <v>0.017141203703703704</v>
      </c>
      <c r="L56" s="57">
        <v>0.0024305555555555556</v>
      </c>
      <c r="M56" s="57">
        <v>0.014710648148148148</v>
      </c>
    </row>
    <row r="57" spans="1:13" ht="15" customHeight="1">
      <c r="A57" s="55">
        <v>26</v>
      </c>
      <c r="B57" s="55" t="str">
        <f>IF(A57="","",VLOOKUP(A57,Entrants!$B$4:$D$104,3))</f>
        <v>CC</v>
      </c>
      <c r="C57" s="55">
        <v>53</v>
      </c>
      <c r="D57" s="54" t="str">
        <f>IF(A57="","",VLOOKUP(A57,Entrants!$B$4:$D$104,2))</f>
        <v>Hare, Graeme</v>
      </c>
      <c r="E57" s="57">
        <v>0.0178125</v>
      </c>
      <c r="F57" s="57">
        <f>IF(A57="","",VLOOKUP(A57,Entrants!$B$4:$I$104,8))</f>
        <v>0.004861111111111111</v>
      </c>
      <c r="G57" s="57">
        <f t="shared" si="1"/>
        <v>0.012951388888888887</v>
      </c>
      <c r="I57" s="8">
        <v>53</v>
      </c>
      <c r="J57" s="59" t="s">
        <v>86</v>
      </c>
      <c r="K57" s="9">
        <v>0.016863425925925928</v>
      </c>
      <c r="L57" s="9">
        <v>0.0020833333333333333</v>
      </c>
      <c r="M57" s="9">
        <v>0.014780092592592595</v>
      </c>
    </row>
    <row r="58" spans="1:13" ht="15" customHeight="1">
      <c r="A58" s="55">
        <v>49</v>
      </c>
      <c r="B58" s="55" t="str">
        <f>IF(A58="","",VLOOKUP(A58,Entrants!$B$4:$D$104,3))</f>
        <v>GT</v>
      </c>
      <c r="C58" s="55">
        <v>54</v>
      </c>
      <c r="D58" s="54" t="str">
        <f>IF(A58="","",VLOOKUP(A58,Entrants!$B$4:$D$104,2))</f>
        <v>Phillips, Dawn</v>
      </c>
      <c r="E58" s="57">
        <v>0.017881944444444443</v>
      </c>
      <c r="F58" s="57">
        <f>IF(A58="","",VLOOKUP(A58,Entrants!$B$4:$I$104,8))</f>
        <v>0.0026041666666666665</v>
      </c>
      <c r="G58" s="57">
        <f t="shared" si="1"/>
        <v>0.015277777777777777</v>
      </c>
      <c r="I58" s="8">
        <v>54</v>
      </c>
      <c r="J58" s="54" t="s">
        <v>77</v>
      </c>
      <c r="K58" s="57">
        <v>0.01752314814814815</v>
      </c>
      <c r="L58" s="57">
        <v>0.0022569444444444447</v>
      </c>
      <c r="M58" s="57">
        <v>0.015266203703703704</v>
      </c>
    </row>
    <row r="59" spans="1:13" ht="15" customHeight="1">
      <c r="A59" s="55">
        <v>3</v>
      </c>
      <c r="B59" s="55" t="str">
        <f>IF(A59="","",VLOOKUP(A59,Entrants!$B$4:$D$104,3))</f>
        <v>RR</v>
      </c>
      <c r="C59" s="55">
        <v>55</v>
      </c>
      <c r="D59" s="54" t="str">
        <f>IF(A59="","",VLOOKUP(A59,Entrants!$B$4:$D$104,2))</f>
        <v>Baxter, Ian</v>
      </c>
      <c r="E59" s="57">
        <v>0.01824074074074074</v>
      </c>
      <c r="F59" s="57">
        <f>IF(A59="","",VLOOKUP(A59,Entrants!$B$4:$I$104,8))</f>
        <v>0.0050347222222222225</v>
      </c>
      <c r="G59" s="57">
        <f t="shared" si="1"/>
        <v>0.01320601851851852</v>
      </c>
      <c r="I59" s="8">
        <v>55</v>
      </c>
      <c r="J59" s="54" t="s">
        <v>202</v>
      </c>
      <c r="K59" s="57">
        <v>0.017881944444444443</v>
      </c>
      <c r="L59" s="57">
        <v>0.0026041666666666665</v>
      </c>
      <c r="M59" s="57">
        <v>0.015277777777777777</v>
      </c>
    </row>
    <row r="60" spans="1:13" ht="15">
      <c r="A60" s="55">
        <v>74</v>
      </c>
      <c r="B60" s="55" t="str">
        <f>IF(A60="","",VLOOKUP(A60,Entrants!$B$4:$D$104,3))</f>
        <v>YO</v>
      </c>
      <c r="C60" s="55">
        <v>56</v>
      </c>
      <c r="D60" s="54" t="str">
        <f>IF(A60="","",VLOOKUP(A60,Entrants!$B$4:$D$104,2))</f>
        <v>Richardson, Steve</v>
      </c>
      <c r="E60" s="57">
        <v>0.018726851851851852</v>
      </c>
      <c r="F60" s="57">
        <f>IF(A60="","",VLOOKUP(A60,Entrants!$B$4:$I$104,8))</f>
        <v>0.005729166666666667</v>
      </c>
      <c r="G60" s="57">
        <f t="shared" si="1"/>
        <v>0.012997685185185185</v>
      </c>
      <c r="I60" s="8">
        <v>56</v>
      </c>
      <c r="J60" s="59" t="s">
        <v>116</v>
      </c>
      <c r="K60" s="9">
        <v>0.01747685185185185</v>
      </c>
      <c r="L60" s="9">
        <v>0.00017361111111111112</v>
      </c>
      <c r="M60" s="9">
        <v>0.01730324074074074</v>
      </c>
    </row>
    <row r="61" spans="1:13" ht="15">
      <c r="A61" s="55"/>
      <c r="B61" s="55">
        <f>IF(A61="","",VLOOKUP(A61,Entrants!$B$4:$D$104,3))</f>
      </c>
      <c r="C61" s="55">
        <v>57</v>
      </c>
      <c r="D61" s="54">
        <f>IF(A61="","",VLOOKUP(A61,Entrants!$B$4:$D$104,2))</f>
      </c>
      <c r="E61" s="57"/>
      <c r="F61" s="57">
        <f>IF(A61="","",VLOOKUP(A61,Entrants!$B$4:$I$104,8))</f>
      </c>
      <c r="G61" s="57">
        <f t="shared" si="1"/>
      </c>
      <c r="I61" s="8">
        <v>57</v>
      </c>
      <c r="J61" s="59" t="s">
        <v>15</v>
      </c>
      <c r="K61" s="9"/>
      <c r="L61" s="9" t="s">
        <v>15</v>
      </c>
      <c r="M61" s="9" t="s">
        <v>15</v>
      </c>
    </row>
    <row r="62" spans="1:13" ht="15">
      <c r="A62" s="55"/>
      <c r="B62" s="55">
        <f>IF(A62="","",VLOOKUP(A62,Entrants!$B$4:$D$104,3))</f>
      </c>
      <c r="C62" s="55">
        <v>58</v>
      </c>
      <c r="D62" s="54">
        <f>IF(A62="","",VLOOKUP(A62,Entrants!$B$4:$D$104,2))</f>
      </c>
      <c r="E62" s="57"/>
      <c r="F62" s="57">
        <f>IF(A62="","",VLOOKUP(A62,Entrants!$B$4:$I$104,8))</f>
      </c>
      <c r="G62" s="57">
        <f t="shared" si="1"/>
      </c>
      <c r="I62" s="8">
        <v>58</v>
      </c>
      <c r="J62" s="59" t="s">
        <v>15</v>
      </c>
      <c r="K62" s="9"/>
      <c r="L62" s="9" t="s">
        <v>15</v>
      </c>
      <c r="M62" s="9" t="s">
        <v>15</v>
      </c>
    </row>
    <row r="63" spans="1:13" ht="15">
      <c r="A63" s="55"/>
      <c r="B63" s="55">
        <f>IF(A63="","",VLOOKUP(A63,Entrants!$B$4:$D$104,3))</f>
      </c>
      <c r="C63" s="55">
        <v>59</v>
      </c>
      <c r="D63" s="54">
        <f>IF(A63="","",VLOOKUP(A63,Entrants!$B$4:$D$104,2))</f>
      </c>
      <c r="E63" s="57"/>
      <c r="F63" s="57">
        <f>IF(A63="","",VLOOKUP(A63,Entrants!$B$4:$I$104,8))</f>
      </c>
      <c r="G63" s="57">
        <f t="shared" si="1"/>
      </c>
      <c r="I63" s="8">
        <v>59</v>
      </c>
      <c r="J63" s="59" t="s">
        <v>15</v>
      </c>
      <c r="K63" s="9"/>
      <c r="L63" s="9" t="s">
        <v>15</v>
      </c>
      <c r="M63" s="9" t="s">
        <v>15</v>
      </c>
    </row>
    <row r="64" spans="1:13" ht="15">
      <c r="A64" s="55"/>
      <c r="B64" s="55">
        <f>IF(A64="","",VLOOKUP(A64,Entrants!$B$4:$D$104,3))</f>
      </c>
      <c r="C64" s="55">
        <v>60</v>
      </c>
      <c r="D64" s="54">
        <f>IF(A64="","",VLOOKUP(A64,Entrants!$B$4:$D$104,2))</f>
      </c>
      <c r="E64" s="57"/>
      <c r="F64" s="57">
        <f>IF(A64="","",VLOOKUP(A64,Entrants!$B$4:$I$104,8))</f>
      </c>
      <c r="G64" s="57">
        <f t="shared" si="1"/>
      </c>
      <c r="I64" s="8">
        <v>60</v>
      </c>
      <c r="J64" s="59" t="s">
        <v>15</v>
      </c>
      <c r="K64" s="9"/>
      <c r="L64" s="9" t="s">
        <v>15</v>
      </c>
      <c r="M64" s="9" t="s">
        <v>15</v>
      </c>
    </row>
    <row r="65" spans="1:13" ht="15">
      <c r="A65" s="55"/>
      <c r="B65" s="55">
        <f>IF(A65="","",VLOOKUP(A65,Entrants!$B$4:$D$104,3))</f>
      </c>
      <c r="C65" s="55">
        <v>61</v>
      </c>
      <c r="D65" s="54">
        <f>IF(A65="","",VLOOKUP(A65,Entrants!$B$4:$D$104,2))</f>
      </c>
      <c r="E65" s="57"/>
      <c r="F65" s="57">
        <f>IF(A65="","",VLOOKUP(A65,Entrants!$B$4:$I$104,8))</f>
      </c>
      <c r="G65" s="57">
        <f t="shared" si="1"/>
      </c>
      <c r="I65" s="8">
        <v>61</v>
      </c>
      <c r="J65" s="59" t="s">
        <v>15</v>
      </c>
      <c r="K65" s="9"/>
      <c r="L65" s="9" t="s">
        <v>15</v>
      </c>
      <c r="M65" s="9" t="s">
        <v>15</v>
      </c>
    </row>
    <row r="66" spans="1:13" ht="15">
      <c r="A66" s="55"/>
      <c r="B66" s="55">
        <f>IF(A66="","",VLOOKUP(A66,Entrants!$B$4:$D$104,3))</f>
      </c>
      <c r="C66" s="55">
        <v>62</v>
      </c>
      <c r="D66" s="54">
        <f>IF(A66="","",VLOOKUP(A66,Entrants!$B$4:$D$104,2))</f>
      </c>
      <c r="E66" s="57"/>
      <c r="F66" s="57">
        <f>IF(A66="","",VLOOKUP(A66,Entrants!$B$4:$I$104,8))</f>
      </c>
      <c r="G66" s="57">
        <f t="shared" si="1"/>
      </c>
      <c r="I66" s="8">
        <v>62</v>
      </c>
      <c r="J66" s="59" t="s">
        <v>15</v>
      </c>
      <c r="K66" s="9"/>
      <c r="L66" s="9" t="s">
        <v>15</v>
      </c>
      <c r="M66" s="9" t="s">
        <v>15</v>
      </c>
    </row>
    <row r="67" spans="1:13" ht="15">
      <c r="A67" s="55"/>
      <c r="B67" s="55">
        <f>IF(A67="","",VLOOKUP(A67,Entrants!$B$4:$D$104,3))</f>
      </c>
      <c r="C67" s="55">
        <v>63</v>
      </c>
      <c r="D67" s="54">
        <f>IF(A67="","",VLOOKUP(A67,Entrants!$B$4:$D$104,2))</f>
      </c>
      <c r="E67" s="57"/>
      <c r="F67" s="57">
        <f>IF(A67="","",VLOOKUP(A67,Entrants!$B$4:$I$104,8))</f>
      </c>
      <c r="G67" s="57">
        <f t="shared" si="1"/>
      </c>
      <c r="I67" s="8">
        <v>63</v>
      </c>
      <c r="J67" s="59" t="s">
        <v>15</v>
      </c>
      <c r="K67" s="9"/>
      <c r="L67" s="9" t="s">
        <v>15</v>
      </c>
      <c r="M67" s="9" t="s">
        <v>15</v>
      </c>
    </row>
    <row r="68" spans="1:13" ht="15">
      <c r="A68" s="55"/>
      <c r="B68" s="55">
        <f>IF(A68="","",VLOOKUP(A68,Entrants!$B$4:$D$104,3))</f>
      </c>
      <c r="C68" s="55">
        <v>64</v>
      </c>
      <c r="D68" s="54">
        <f>IF(A68="","",VLOOKUP(A68,Entrants!$B$4:$D$104,2))</f>
      </c>
      <c r="E68" s="58"/>
      <c r="F68" s="58"/>
      <c r="G68" s="57">
        <f t="shared" si="1"/>
      </c>
      <c r="I68" s="8">
        <v>64</v>
      </c>
      <c r="J68" s="10" t="s">
        <v>15</v>
      </c>
      <c r="K68" s="9"/>
      <c r="L68" s="9"/>
      <c r="M68" s="9" t="s">
        <v>15</v>
      </c>
    </row>
    <row r="69" spans="1:13" ht="15">
      <c r="A69" s="55"/>
      <c r="B69" s="55">
        <f>IF(A69="","",VLOOKUP(A69,Entrants!$B$4:$D$104,3))</f>
      </c>
      <c r="C69" s="55">
        <v>65</v>
      </c>
      <c r="D69" s="54">
        <f>IF(A69="","",VLOOKUP(A69,Entrants!$B$4:$D$104,2))</f>
      </c>
      <c r="E69" s="58"/>
      <c r="F69" s="58"/>
      <c r="G69" s="57">
        <f aca="true" t="shared" si="2" ref="G69:G79">IF(D69="","",E69-F69)</f>
      </c>
      <c r="I69" s="8">
        <v>65</v>
      </c>
      <c r="J69" s="10" t="s">
        <v>15</v>
      </c>
      <c r="K69" s="9"/>
      <c r="L69" s="9"/>
      <c r="M69" s="9" t="s">
        <v>15</v>
      </c>
    </row>
    <row r="70" spans="1:13" ht="15">
      <c r="A70" s="55"/>
      <c r="B70" s="55">
        <f>IF(A70="","",VLOOKUP(A70,Entrants!$B$4:$D$104,3))</f>
      </c>
      <c r="C70" s="55">
        <v>66</v>
      </c>
      <c r="D70" s="54">
        <f>IF(A70="","",VLOOKUP(A70,Entrants!$B$4:$D$104,2))</f>
      </c>
      <c r="E70" s="58"/>
      <c r="F70" s="58"/>
      <c r="G70" s="57">
        <f t="shared" si="2"/>
      </c>
      <c r="I70" s="8">
        <v>66</v>
      </c>
      <c r="J70" s="10" t="s">
        <v>15</v>
      </c>
      <c r="K70" s="9"/>
      <c r="L70" s="9"/>
      <c r="M70" s="9" t="s">
        <v>15</v>
      </c>
    </row>
    <row r="71" spans="1:13" ht="15">
      <c r="A71" s="55"/>
      <c r="B71" s="55">
        <f>IF(A71="","",VLOOKUP(A71,Entrants!$B$4:$D$104,3))</f>
      </c>
      <c r="C71" s="55">
        <v>67</v>
      </c>
      <c r="D71" s="54">
        <f>IF(A71="","",VLOOKUP(A71,Entrants!$B$4:$D$104,2))</f>
      </c>
      <c r="E71" s="58"/>
      <c r="F71" s="58"/>
      <c r="G71" s="57">
        <f t="shared" si="2"/>
      </c>
      <c r="I71" s="8">
        <v>67</v>
      </c>
      <c r="J71" s="10" t="s">
        <v>15</v>
      </c>
      <c r="K71" s="9"/>
      <c r="L71" s="9"/>
      <c r="M71" s="9" t="s">
        <v>15</v>
      </c>
    </row>
    <row r="72" spans="1:13" ht="15">
      <c r="A72" s="55"/>
      <c r="B72" s="55">
        <f>IF(A72="","",VLOOKUP(A72,Entrants!$B$4:$D$104,3))</f>
      </c>
      <c r="C72" s="55">
        <v>68</v>
      </c>
      <c r="D72" s="54">
        <f>IF(A72="","",VLOOKUP(A72,Entrants!$B$4:$D$104,2))</f>
      </c>
      <c r="E72" s="58"/>
      <c r="F72" s="58"/>
      <c r="G72" s="57">
        <f t="shared" si="2"/>
      </c>
      <c r="I72" s="8">
        <v>68</v>
      </c>
      <c r="J72" s="59" t="s">
        <v>15</v>
      </c>
      <c r="K72" s="9"/>
      <c r="L72" s="9"/>
      <c r="M72" s="9" t="s">
        <v>15</v>
      </c>
    </row>
    <row r="73" spans="1:13" ht="15">
      <c r="A73" s="55"/>
      <c r="B73" s="55">
        <f>IF(A73="","",VLOOKUP(A73,Entrants!$B$4:$D$104,3))</f>
      </c>
      <c r="C73" s="55">
        <v>69</v>
      </c>
      <c r="D73" s="54">
        <f>IF(A73="","",VLOOKUP(A73,Entrants!$B$4:$D$104,2))</f>
      </c>
      <c r="E73" s="58"/>
      <c r="F73" s="58"/>
      <c r="G73" s="57">
        <f t="shared" si="2"/>
      </c>
      <c r="I73" s="8">
        <v>69</v>
      </c>
      <c r="J73" s="10" t="s">
        <v>15</v>
      </c>
      <c r="K73" s="9"/>
      <c r="L73" s="9"/>
      <c r="M73" s="9" t="s">
        <v>15</v>
      </c>
    </row>
    <row r="74" spans="1:13" ht="15">
      <c r="A74" s="55"/>
      <c r="B74" s="55">
        <f>IF(A74="","",VLOOKUP(A74,Entrants!$B$4:$D$104,3))</f>
      </c>
      <c r="C74" s="55">
        <v>70</v>
      </c>
      <c r="D74" s="54">
        <f>IF(A74="","",VLOOKUP(A74,Entrants!$B$4:$D$104,2))</f>
      </c>
      <c r="E74" s="58"/>
      <c r="F74" s="58"/>
      <c r="G74" s="57">
        <f t="shared" si="2"/>
      </c>
      <c r="I74" s="8">
        <v>70</v>
      </c>
      <c r="J74" s="10" t="s">
        <v>15</v>
      </c>
      <c r="K74" s="9"/>
      <c r="L74" s="9"/>
      <c r="M74" s="9" t="s">
        <v>15</v>
      </c>
    </row>
    <row r="75" spans="1:13" ht="15">
      <c r="A75" s="55"/>
      <c r="B75" s="55">
        <f>IF(A75="","",VLOOKUP(A75,Entrants!$B$4:$D$104,3))</f>
      </c>
      <c r="C75" s="55">
        <v>71</v>
      </c>
      <c r="D75" s="54">
        <f>IF(A75="","",VLOOKUP(A75,Entrants!$B$4:$D$104,2))</f>
      </c>
      <c r="E75" s="58"/>
      <c r="F75" s="58"/>
      <c r="G75" s="57">
        <f t="shared" si="2"/>
      </c>
      <c r="I75" s="8">
        <v>71</v>
      </c>
      <c r="J75" s="59" t="s">
        <v>15</v>
      </c>
      <c r="K75" s="9"/>
      <c r="L75" s="9"/>
      <c r="M75" s="9" t="s">
        <v>15</v>
      </c>
    </row>
    <row r="76" spans="1:13" ht="15">
      <c r="A76" s="55"/>
      <c r="B76" s="55">
        <f>IF(A76="","",VLOOKUP(A76,Entrants!$B$4:$D$104,3))</f>
      </c>
      <c r="C76" s="55">
        <v>72</v>
      </c>
      <c r="D76" s="54">
        <f>IF(A76="","",VLOOKUP(A76,Entrants!$B$4:$D$104,2))</f>
      </c>
      <c r="E76" s="58"/>
      <c r="F76" s="58"/>
      <c r="G76" s="57">
        <f t="shared" si="2"/>
      </c>
      <c r="I76" s="8">
        <v>72</v>
      </c>
      <c r="J76" s="10" t="s">
        <v>15</v>
      </c>
      <c r="K76" s="9"/>
      <c r="L76" s="9"/>
      <c r="M76" s="9" t="s">
        <v>15</v>
      </c>
    </row>
    <row r="77" spans="1:13" ht="15">
      <c r="A77" s="55"/>
      <c r="B77" s="55">
        <f>IF(A77="","",VLOOKUP(A77,Entrants!$B$4:$D$104,3))</f>
      </c>
      <c r="C77" s="55">
        <v>73</v>
      </c>
      <c r="D77" s="54">
        <f>IF(A77="","",VLOOKUP(A77,Entrants!$B$4:$D$104,2))</f>
      </c>
      <c r="E77" s="58"/>
      <c r="F77" s="58"/>
      <c r="G77" s="57">
        <f t="shared" si="2"/>
      </c>
      <c r="I77" s="8">
        <v>73</v>
      </c>
      <c r="J77" s="59" t="s">
        <v>15</v>
      </c>
      <c r="K77" s="9"/>
      <c r="L77" s="9"/>
      <c r="M77" s="9" t="s">
        <v>15</v>
      </c>
    </row>
    <row r="78" spans="1:13" ht="15">
      <c r="A78" s="55"/>
      <c r="B78" s="55">
        <f>IF(A78="","",VLOOKUP(A78,Entrants!$B$4:$D$104,3))</f>
      </c>
      <c r="C78" s="55">
        <v>74</v>
      </c>
      <c r="D78" s="54">
        <f>IF(A78="","",VLOOKUP(A78,Entrants!$B$4:$D$104,2))</f>
      </c>
      <c r="E78" s="58"/>
      <c r="F78" s="58"/>
      <c r="G78" s="57">
        <f t="shared" si="2"/>
      </c>
      <c r="I78" s="8">
        <v>74</v>
      </c>
      <c r="J78" s="59" t="s">
        <v>15</v>
      </c>
      <c r="K78" s="9"/>
      <c r="L78" s="9"/>
      <c r="M78" s="9" t="s">
        <v>15</v>
      </c>
    </row>
    <row r="79" spans="1:13" ht="15">
      <c r="A79" s="55"/>
      <c r="B79" s="55">
        <f>IF(A79="","",VLOOKUP(A79,Entrants!$B$4:$D$104,3))</f>
      </c>
      <c r="C79" s="55">
        <v>75</v>
      </c>
      <c r="D79" s="54">
        <f>IF(A79="","",VLOOKUP(A79,Entrants!$B$4:$D$104,2))</f>
      </c>
      <c r="E79" s="58"/>
      <c r="F79" s="58"/>
      <c r="G79" s="57">
        <f t="shared" si="2"/>
      </c>
      <c r="I79" s="8">
        <v>75</v>
      </c>
      <c r="J79" s="10" t="s">
        <v>15</v>
      </c>
      <c r="K79" s="9"/>
      <c r="L79" s="9"/>
      <c r="M79" s="9" t="s">
        <v>15</v>
      </c>
    </row>
    <row r="80" spans="2:10" ht="15">
      <c r="B80" s="55">
        <f>IF(A80="","",VLOOKUP(A80,Entrants!$B$4:$D$104,3))</f>
      </c>
      <c r="C80" s="55">
        <v>76</v>
      </c>
      <c r="D80" s="54">
        <f>IF(A80="","",VLOOKUP(A80,Entrants!$B$4:$D$104,2))</f>
      </c>
      <c r="I80" s="8">
        <v>76</v>
      </c>
    </row>
    <row r="81" spans="2:10" ht="15">
      <c r="B81" s="55">
        <f>IF(A81="","",VLOOKUP(A81,Entrants!$B$4:$D$104,3))</f>
      </c>
      <c r="C81" s="55">
        <v>77</v>
      </c>
      <c r="D81" s="54">
        <f>IF(A81="","",VLOOKUP(A81,Entrants!$B$4:$D$104,2))</f>
      </c>
      <c r="I81" s="8">
        <v>77</v>
      </c>
    </row>
    <row r="82" spans="2:10" ht="15">
      <c r="B82" s="55">
        <f>IF(A82="","",VLOOKUP(A82,Entrants!$B$4:$D$104,3))</f>
      </c>
      <c r="C82" s="55">
        <v>78</v>
      </c>
      <c r="D82" s="54">
        <f>IF(A82="","",VLOOKUP(A82,Entrants!$B$4:$D$104,2))</f>
      </c>
      <c r="I82" s="8">
        <v>78</v>
      </c>
    </row>
    <row r="83" spans="2:10" ht="15">
      <c r="B83" s="55">
        <f>IF(A83="","",VLOOKUP(A83,Entrants!$B$4:$D$104,3))</f>
      </c>
      <c r="C83" s="55">
        <v>79</v>
      </c>
      <c r="D83" s="54">
        <f>IF(A83="","",VLOOKUP(A83,Entrants!$B$4:$D$104,2))</f>
      </c>
      <c r="I83" s="8">
        <v>79</v>
      </c>
    </row>
    <row r="84" spans="2:10" ht="15">
      <c r="B84" s="55">
        <f>IF(A84="","",VLOOKUP(A84,Entrants!$B$4:$D$104,3))</f>
      </c>
      <c r="C84" s="55">
        <v>80</v>
      </c>
      <c r="D84" s="54">
        <f>IF(A84="","",VLOOKUP(A84,Entrants!$B$4:$D$104,2))</f>
      </c>
      <c r="I84" s="8">
        <v>80</v>
      </c>
    </row>
  </sheetData>
  <sheetProtection selectLockedCells="1"/>
  <mergeCells count="1">
    <mergeCell ref="J2:L2"/>
  </mergeCells>
  <printOptions/>
  <pageMargins left="0.7480314960629921" right="0.7480314960629921" top="0.5118110236220472" bottom="0.5905511811023623" header="0.5118110236220472" footer="0.5118110236220472"/>
  <pageSetup fitToHeight="1" fitToWidth="1" horizontalDpi="300" verticalDpi="300" orientation="portrait" paperSize="9" scale="43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4"/>
  <sheetViews>
    <sheetView zoomScale="75" zoomScaleNormal="75" zoomScalePageLayoutView="0" workbookViewId="0" topLeftCell="A25">
      <selection activeCell="E57" sqref="E57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4" max="14" width="14.00390625" style="0" bestFit="1" customWidth="1"/>
    <col min="15" max="15" width="10.7109375" style="0" bestFit="1" customWidth="1"/>
    <col min="16" max="16" width="12.7109375" style="0" customWidth="1"/>
  </cols>
  <sheetData>
    <row r="1" spans="1:13" ht="20.25" customHeight="1">
      <c r="A1" s="7" t="s">
        <v>108</v>
      </c>
      <c r="B1" s="68"/>
      <c r="C1" s="7"/>
      <c r="D1" s="7"/>
      <c r="E1" s="7"/>
      <c r="F1" s="7"/>
      <c r="G1" s="7"/>
      <c r="H1" s="7"/>
      <c r="I1" s="7"/>
      <c r="J1" s="7"/>
      <c r="L1" s="6"/>
      <c r="M1" s="6"/>
    </row>
    <row r="2" spans="1:13" ht="20.25" customHeight="1">
      <c r="A2" s="68"/>
      <c r="B2" s="68"/>
      <c r="C2" s="7"/>
      <c r="D2" s="7"/>
      <c r="E2" s="7"/>
      <c r="F2" s="7"/>
      <c r="G2" s="7"/>
      <c r="H2" s="7"/>
      <c r="I2" s="7"/>
      <c r="J2" s="155" t="s">
        <v>43</v>
      </c>
      <c r="K2" s="155"/>
      <c r="L2" s="155"/>
      <c r="M2" s="6"/>
    </row>
    <row r="3" spans="1:13" ht="15" customHeight="1">
      <c r="A3" s="62" t="s">
        <v>8</v>
      </c>
      <c r="B3" s="62" t="s">
        <v>38</v>
      </c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</row>
    <row r="4" spans="1:15" ht="15" customHeight="1">
      <c r="A4" s="62" t="s">
        <v>9</v>
      </c>
      <c r="B4" s="62" t="s">
        <v>39</v>
      </c>
      <c r="C4" s="62" t="s">
        <v>10</v>
      </c>
      <c r="D4" s="65" t="s">
        <v>11</v>
      </c>
      <c r="E4" s="62" t="s">
        <v>12</v>
      </c>
      <c r="F4" s="62" t="s">
        <v>13</v>
      </c>
      <c r="G4" s="62" t="s">
        <v>14</v>
      </c>
      <c r="H4" s="63"/>
      <c r="I4" s="62" t="s">
        <v>10</v>
      </c>
      <c r="J4" s="65" t="s">
        <v>11</v>
      </c>
      <c r="K4" s="62" t="s">
        <v>12</v>
      </c>
      <c r="L4" s="62" t="s">
        <v>13</v>
      </c>
      <c r="M4" s="62" t="s">
        <v>14</v>
      </c>
      <c r="N4" s="1"/>
      <c r="O4" s="1"/>
    </row>
    <row r="5" spans="1:17" ht="15">
      <c r="A5" s="55">
        <v>51</v>
      </c>
      <c r="B5" s="55" t="str">
        <f>IF(A5="","",VLOOKUP(A5,Entrants!$B$4:$D$104,3))</f>
        <v>TB</v>
      </c>
      <c r="C5" s="55">
        <v>1</v>
      </c>
      <c r="D5" s="54" t="str">
        <f>IF(A5="","",VLOOKUP(A5,Entrants!$B$4:$D$104,2))</f>
        <v>Povey, Margaret</v>
      </c>
      <c r="E5" s="57">
        <v>0.017013888888888887</v>
      </c>
      <c r="F5" s="57">
        <f>IF(A5="","",VLOOKUP(A5,Entrants!$B$4:$J$104,9))</f>
        <v>0.00034722222222222224</v>
      </c>
      <c r="G5" s="57">
        <f>IF(D5="","",E5-F5)</f>
        <v>0.016666666666666666</v>
      </c>
      <c r="I5" s="8">
        <v>1</v>
      </c>
      <c r="J5" s="10" t="s">
        <v>44</v>
      </c>
      <c r="K5" s="60">
        <v>0.018055555555555557</v>
      </c>
      <c r="L5" s="60">
        <v>0.008159722222222223</v>
      </c>
      <c r="M5" s="60">
        <v>0.009895833333333335</v>
      </c>
      <c r="N5" s="9"/>
      <c r="O5" s="9"/>
      <c r="P5" s="4"/>
      <c r="Q5" s="4"/>
    </row>
    <row r="6" spans="1:17" ht="15">
      <c r="A6" s="55">
        <v>19</v>
      </c>
      <c r="B6" s="55" t="str">
        <f>IF(A6="","",VLOOKUP(A6,Entrants!$B$4:$D$104,3))</f>
        <v>GT</v>
      </c>
      <c r="C6" s="55">
        <v>2</v>
      </c>
      <c r="D6" s="54" t="str">
        <f>IF(A6="","",VLOOKUP(A6,Entrants!$B$4:$D$104,2))</f>
        <v>Douglas, Louise</v>
      </c>
      <c r="E6" s="9">
        <v>0.017662037037037035</v>
      </c>
      <c r="F6" s="57">
        <f>IF(A6="","",VLOOKUP(A6,Entrants!$B$4:$J$104,9))</f>
        <v>0.002777777777777778</v>
      </c>
      <c r="G6" s="57">
        <f aca="true" t="shared" si="0" ref="G6:G69">IF(D6="","",E6-F6)</f>
        <v>0.014884259259259257</v>
      </c>
      <c r="I6" s="8">
        <v>2</v>
      </c>
      <c r="J6" s="10" t="s">
        <v>72</v>
      </c>
      <c r="K6" s="60">
        <v>0.017939814814814815</v>
      </c>
      <c r="L6" s="60">
        <v>0.0078125</v>
      </c>
      <c r="M6" s="60">
        <v>0.010127314814814815</v>
      </c>
      <c r="N6" s="9"/>
      <c r="O6" s="9"/>
      <c r="P6" s="4"/>
      <c r="Q6" s="4"/>
    </row>
    <row r="7" spans="1:17" ht="15">
      <c r="A7" s="55">
        <v>41</v>
      </c>
      <c r="B7" s="55" t="str">
        <f>IF(A7="","",VLOOKUP(A7,Entrants!$B$4:$D$104,3))</f>
        <v>RR</v>
      </c>
      <c r="C7" s="55">
        <v>3</v>
      </c>
      <c r="D7" s="54" t="str">
        <f>IF(A7="","",VLOOKUP(A7,Entrants!$B$4:$D$104,2))</f>
        <v>Lonsdale, Davina</v>
      </c>
      <c r="E7" s="57">
        <v>0.017685185185185182</v>
      </c>
      <c r="F7" s="57">
        <f>IF(A7="","",VLOOKUP(A7,Entrants!$B$4:$J$104,9))</f>
        <v>0.003993055555555556</v>
      </c>
      <c r="G7" s="57">
        <f t="shared" si="0"/>
        <v>0.013692129629629627</v>
      </c>
      <c r="I7" s="8">
        <v>3</v>
      </c>
      <c r="J7" s="10" t="s">
        <v>186</v>
      </c>
      <c r="K7" s="60">
        <v>0.018194444444444444</v>
      </c>
      <c r="L7" s="60">
        <v>0.0078125</v>
      </c>
      <c r="M7" s="60">
        <v>0.010381944444444444</v>
      </c>
      <c r="N7" s="9"/>
      <c r="O7" s="9"/>
      <c r="P7" s="4"/>
      <c r="Q7" s="4"/>
    </row>
    <row r="8" spans="1:17" ht="15">
      <c r="A8" s="55">
        <v>66</v>
      </c>
      <c r="B8" s="55" t="str">
        <f>IF(A8="","",VLOOKUP(A8,Entrants!$B$4:$D$104,3))</f>
        <v>YO</v>
      </c>
      <c r="C8" s="55">
        <v>4</v>
      </c>
      <c r="D8" s="54" t="str">
        <f>IF(A8="","",VLOOKUP(A8,Entrants!$B$4:$D$104,2))</f>
        <v>Swallwell, Dave</v>
      </c>
      <c r="E8" s="57">
        <v>0.017731481481481483</v>
      </c>
      <c r="F8" s="57">
        <f>IF(A8="","",VLOOKUP(A8,Entrants!$B$4:$J$104,9))</f>
        <v>0.005902777777777778</v>
      </c>
      <c r="G8" s="57">
        <f t="shared" si="0"/>
        <v>0.011828703703703706</v>
      </c>
      <c r="I8" s="8">
        <v>4</v>
      </c>
      <c r="J8" s="10" t="s">
        <v>68</v>
      </c>
      <c r="K8" s="60">
        <v>0.017905092592592594</v>
      </c>
      <c r="L8" s="60">
        <v>0.007291666666666666</v>
      </c>
      <c r="M8" s="60">
        <v>0.010613425925925929</v>
      </c>
      <c r="N8" s="9"/>
      <c r="O8" s="9"/>
      <c r="P8" s="4"/>
      <c r="Q8" s="4"/>
    </row>
    <row r="9" spans="1:17" ht="15">
      <c r="A9" s="55">
        <v>56</v>
      </c>
      <c r="B9" s="55" t="str">
        <f>IF(A9="","",VLOOKUP(A9,Entrants!$B$4:$D$104,3))</f>
        <v>AB</v>
      </c>
      <c r="C9" s="55">
        <v>5</v>
      </c>
      <c r="D9" s="54" t="str">
        <f>IF(A9="","",VLOOKUP(A9,Entrants!$B$4:$D$104,2))</f>
        <v>Roberts, Dave</v>
      </c>
      <c r="E9" s="57">
        <v>0.017743055555555557</v>
      </c>
      <c r="F9" s="57">
        <f>IF(A9="","",VLOOKUP(A9,Entrants!$B$4:$J$104,9))</f>
        <v>0.005555555555555556</v>
      </c>
      <c r="G9" s="57">
        <f t="shared" si="0"/>
        <v>0.0121875</v>
      </c>
      <c r="I9" s="8">
        <v>5</v>
      </c>
      <c r="J9" s="10" t="s">
        <v>100</v>
      </c>
      <c r="K9" s="60">
        <v>0.017939814814814815</v>
      </c>
      <c r="L9" s="60">
        <v>0.007118055555555555</v>
      </c>
      <c r="M9" s="60">
        <v>0.01082175925925926</v>
      </c>
      <c r="N9" s="9"/>
      <c r="O9" s="9"/>
      <c r="P9" s="4"/>
      <c r="Q9" s="4"/>
    </row>
    <row r="10" spans="1:17" ht="15">
      <c r="A10" s="55">
        <v>2</v>
      </c>
      <c r="B10" s="55" t="str">
        <f>IF(A10="","",VLOOKUP(A10,Entrants!$B$4:$D$104,3))</f>
        <v>MM</v>
      </c>
      <c r="C10" s="55">
        <v>6</v>
      </c>
      <c r="D10" s="54" t="str">
        <f>IF(A10="","",VLOOKUP(A10,Entrants!$B$4:$D$104,2))</f>
        <v>Barrass, Heather</v>
      </c>
      <c r="E10" s="57">
        <v>0.017766203703703704</v>
      </c>
      <c r="F10" s="57">
        <f>IF(A10="","",VLOOKUP(A10,Entrants!$B$4:$J$104,9))</f>
        <v>0.004340277777777778</v>
      </c>
      <c r="G10" s="57">
        <f t="shared" si="0"/>
        <v>0.013425925925925926</v>
      </c>
      <c r="I10" s="8">
        <v>6</v>
      </c>
      <c r="J10" s="10" t="s">
        <v>52</v>
      </c>
      <c r="K10" s="60">
        <v>0.018078703703703704</v>
      </c>
      <c r="L10" s="60">
        <v>0.007118055555555555</v>
      </c>
      <c r="M10" s="60">
        <v>0.01096064814814815</v>
      </c>
      <c r="N10" s="9"/>
      <c r="O10" s="9"/>
      <c r="P10" s="4"/>
      <c r="Q10" s="4"/>
    </row>
    <row r="11" spans="1:17" ht="15">
      <c r="A11" s="55">
        <v>3</v>
      </c>
      <c r="B11" s="55" t="str">
        <f>IF(A11="","",VLOOKUP(A11,Entrants!$B$4:$D$104,3))</f>
        <v>RR</v>
      </c>
      <c r="C11" s="55">
        <v>7</v>
      </c>
      <c r="D11" s="54" t="str">
        <f>IF(A11="","",VLOOKUP(A11,Entrants!$B$4:$D$104,2))</f>
        <v>Baxter, Ian</v>
      </c>
      <c r="E11" s="57">
        <v>0.01778935185185185</v>
      </c>
      <c r="F11" s="57">
        <f>IF(A11="","",VLOOKUP(A11,Entrants!$B$4:$J$104,9))</f>
        <v>0.005902777777777778</v>
      </c>
      <c r="G11" s="57">
        <f t="shared" si="0"/>
        <v>0.011886574074074074</v>
      </c>
      <c r="I11" s="8">
        <v>7</v>
      </c>
      <c r="J11" s="10" t="s">
        <v>85</v>
      </c>
      <c r="K11" s="60">
        <v>0.01826388888888889</v>
      </c>
      <c r="L11" s="60">
        <v>0.007118055555555555</v>
      </c>
      <c r="M11" s="60">
        <v>0.011145833333333334</v>
      </c>
      <c r="N11" s="9"/>
      <c r="O11" s="9"/>
      <c r="P11" s="4"/>
      <c r="Q11" s="4"/>
    </row>
    <row r="12" spans="1:17" ht="15">
      <c r="A12" s="55">
        <v>77</v>
      </c>
      <c r="B12" s="55" t="str">
        <f>IF(A12="","",VLOOKUP(A12,Entrants!$B$4:$D$104,3))</f>
        <v>BB</v>
      </c>
      <c r="C12" s="55">
        <v>8</v>
      </c>
      <c r="D12" s="54" t="str">
        <f>IF(A12="","",VLOOKUP(A12,Entrants!$B$4:$D$104,2))</f>
        <v>Savage, Leon</v>
      </c>
      <c r="E12" s="57">
        <v>0.017800925925925925</v>
      </c>
      <c r="F12" s="57">
        <f>IF(A12="","",VLOOKUP(A12,Entrants!$B$4:$J$104,9))</f>
        <v>0.005902777777777778</v>
      </c>
      <c r="G12" s="57">
        <f t="shared" si="0"/>
        <v>0.011898148148148147</v>
      </c>
      <c r="I12" s="8">
        <v>8</v>
      </c>
      <c r="J12" s="10" t="s">
        <v>64</v>
      </c>
      <c r="K12" s="60">
        <v>0.0178125</v>
      </c>
      <c r="L12" s="60">
        <v>0.006597222222222222</v>
      </c>
      <c r="M12" s="60">
        <v>0.011215277777777775</v>
      </c>
      <c r="N12" s="9"/>
      <c r="O12" s="9"/>
      <c r="P12" s="4"/>
      <c r="Q12" s="4"/>
    </row>
    <row r="13" spans="1:17" ht="15">
      <c r="A13" s="55">
        <v>24</v>
      </c>
      <c r="B13" s="55" t="str">
        <f>IF(A13="","",VLOOKUP(A13,Entrants!$B$4:$D$104,3))</f>
        <v>RR</v>
      </c>
      <c r="C13" s="55">
        <v>9</v>
      </c>
      <c r="D13" s="54" t="str">
        <f>IF(A13="","",VLOOKUP(A13,Entrants!$B$4:$D$104,2))</f>
        <v>Gillespie, Steve</v>
      </c>
      <c r="E13" s="57">
        <v>0.0178125</v>
      </c>
      <c r="F13" s="57">
        <f>IF(A13="","",VLOOKUP(A13,Entrants!$B$4:$J$104,9))</f>
        <v>0.006597222222222222</v>
      </c>
      <c r="G13" s="57">
        <f t="shared" si="0"/>
        <v>0.011215277777777775</v>
      </c>
      <c r="I13" s="8">
        <v>9</v>
      </c>
      <c r="J13" s="10" t="s">
        <v>117</v>
      </c>
      <c r="K13" s="60">
        <v>0.017847222222222223</v>
      </c>
      <c r="L13" s="60">
        <v>0.006597222222222222</v>
      </c>
      <c r="M13" s="60">
        <v>0.01125</v>
      </c>
      <c r="N13" s="9"/>
      <c r="O13" s="9"/>
      <c r="P13" s="4"/>
      <c r="Q13" s="4"/>
    </row>
    <row r="14" spans="1:17" ht="15">
      <c r="A14" s="55">
        <v>10</v>
      </c>
      <c r="B14" s="55" t="str">
        <f>IF(A14="","",VLOOKUP(A14,Entrants!$B$4:$D$104,3))</f>
        <v>RR</v>
      </c>
      <c r="C14" s="55">
        <v>10</v>
      </c>
      <c r="D14" s="54" t="str">
        <f>IF(A14="","",VLOOKUP(A14,Entrants!$B$4:$D$104,2))</f>
        <v>Christopher, Heather</v>
      </c>
      <c r="E14" s="57">
        <v>0.01783564814814815</v>
      </c>
      <c r="F14" s="57">
        <f>IF(A14="","",VLOOKUP(A14,Entrants!$B$4:$J$104,9))</f>
        <v>0.0062499999999999995</v>
      </c>
      <c r="G14" s="57">
        <f t="shared" si="0"/>
        <v>0.01158564814814815</v>
      </c>
      <c r="I14" s="8">
        <v>10</v>
      </c>
      <c r="J14" s="10" t="s">
        <v>93</v>
      </c>
      <c r="K14" s="60">
        <v>0.018043981481481484</v>
      </c>
      <c r="L14" s="60">
        <v>0.0067708333333333336</v>
      </c>
      <c r="M14" s="60">
        <v>0.01127314814814815</v>
      </c>
      <c r="N14" s="9"/>
      <c r="O14" s="9"/>
      <c r="P14" s="4"/>
      <c r="Q14" s="4"/>
    </row>
    <row r="15" spans="1:17" ht="15">
      <c r="A15" s="55">
        <v>50</v>
      </c>
      <c r="B15" s="55" t="str">
        <f>IF(A15="","",VLOOKUP(A15,Entrants!$B$4:$D$104,3))</f>
        <v>RD</v>
      </c>
      <c r="C15" s="55">
        <v>11</v>
      </c>
      <c r="D15" s="54" t="str">
        <f>IF(A15="","",VLOOKUP(A15,Entrants!$B$4:$D$104,2))</f>
        <v>Potts, David</v>
      </c>
      <c r="E15" s="57">
        <v>0.017847222222222223</v>
      </c>
      <c r="F15" s="57">
        <f>IF(A15="","",VLOOKUP(A15,Entrants!$B$4:$J$104,9))</f>
        <v>0.006597222222222222</v>
      </c>
      <c r="G15" s="57">
        <f t="shared" si="0"/>
        <v>0.01125</v>
      </c>
      <c r="I15" s="8">
        <v>11</v>
      </c>
      <c r="J15" s="10" t="s">
        <v>60</v>
      </c>
      <c r="K15" s="60">
        <v>0.017881944444444443</v>
      </c>
      <c r="L15" s="60">
        <v>0.006597222222222222</v>
      </c>
      <c r="M15" s="60">
        <v>0.01128472222222222</v>
      </c>
      <c r="N15" s="9"/>
      <c r="O15" s="9"/>
      <c r="P15" s="4"/>
      <c r="Q15" s="4"/>
    </row>
    <row r="16" spans="1:17" ht="15">
      <c r="A16" s="55">
        <v>73</v>
      </c>
      <c r="B16" s="55" t="str">
        <f>IF(A16="","",VLOOKUP(A16,Entrants!$B$4:$D$104,3))</f>
        <v>YO</v>
      </c>
      <c r="C16" s="55">
        <v>12</v>
      </c>
      <c r="D16" s="54" t="str">
        <f>IF(A16="","",VLOOKUP(A16,Entrants!$B$4:$D$104,2))</f>
        <v>Young, Kath</v>
      </c>
      <c r="E16" s="57">
        <v>0.017870370370370373</v>
      </c>
      <c r="F16" s="57">
        <f>IF(A16="","",VLOOKUP(A16,Entrants!$B$4:$J$104,9))</f>
        <v>0.005381944444444445</v>
      </c>
      <c r="G16" s="57">
        <f t="shared" si="0"/>
        <v>0.012488425925925927</v>
      </c>
      <c r="I16" s="8">
        <v>12</v>
      </c>
      <c r="J16" s="10" t="s">
        <v>101</v>
      </c>
      <c r="K16" s="60">
        <v>0.01815972222222222</v>
      </c>
      <c r="L16" s="60">
        <v>0.006597222222222222</v>
      </c>
      <c r="M16" s="60">
        <v>0.011562499999999996</v>
      </c>
      <c r="N16" s="9"/>
      <c r="O16" s="9"/>
      <c r="P16" s="4"/>
      <c r="Q16" s="4"/>
    </row>
    <row r="17" spans="1:17" ht="15">
      <c r="A17" s="55">
        <v>20</v>
      </c>
      <c r="B17" s="55" t="str">
        <f>IF(A17="","",VLOOKUP(A17,Entrants!$B$4:$D$104,3))</f>
        <v>GT</v>
      </c>
      <c r="C17" s="55">
        <v>13</v>
      </c>
      <c r="D17" s="54" t="str">
        <f>IF(A17="","",VLOOKUP(A17,Entrants!$B$4:$D$104,2))</f>
        <v>Dungworth, Joseph</v>
      </c>
      <c r="E17" s="57">
        <v>0.017881944444444443</v>
      </c>
      <c r="F17" s="57">
        <f>IF(A17="","",VLOOKUP(A17,Entrants!$B$4:$J$104,9))</f>
        <v>0.006597222222222222</v>
      </c>
      <c r="G17" s="57">
        <f t="shared" si="0"/>
        <v>0.01128472222222222</v>
      </c>
      <c r="I17" s="8">
        <v>13</v>
      </c>
      <c r="J17" s="10" t="s">
        <v>104</v>
      </c>
      <c r="K17" s="60">
        <v>0.018171296296296297</v>
      </c>
      <c r="L17" s="60">
        <v>0.006597222222222222</v>
      </c>
      <c r="M17" s="60">
        <v>0.011574074074074073</v>
      </c>
      <c r="N17" s="9"/>
      <c r="O17" s="9"/>
      <c r="P17" s="4"/>
      <c r="Q17" s="4"/>
    </row>
    <row r="18" spans="1:17" ht="15">
      <c r="A18" s="55">
        <v>31</v>
      </c>
      <c r="B18" s="55" t="str">
        <f>IF(A18="","",VLOOKUP(A18,Entrants!$B$4:$D$104,3))</f>
        <v>SS</v>
      </c>
      <c r="C18" s="55">
        <v>14</v>
      </c>
      <c r="D18" s="54" t="str">
        <f>IF(A18="","",VLOOKUP(A18,Entrants!$B$4:$D$104,2))</f>
        <v>Holmback, Peter</v>
      </c>
      <c r="E18" s="57">
        <v>0.017905092592592594</v>
      </c>
      <c r="F18" s="57">
        <f>IF(A18="","",VLOOKUP(A18,Entrants!$B$4:$J$104,9))</f>
        <v>0.007291666666666666</v>
      </c>
      <c r="G18" s="57">
        <f t="shared" si="0"/>
        <v>0.010613425925925929</v>
      </c>
      <c r="I18" s="8">
        <v>14</v>
      </c>
      <c r="J18" s="10" t="s">
        <v>53</v>
      </c>
      <c r="K18" s="60">
        <v>0.01783564814814815</v>
      </c>
      <c r="L18" s="60">
        <v>0.0062499999999999995</v>
      </c>
      <c r="M18" s="60">
        <v>0.01158564814814815</v>
      </c>
      <c r="N18" s="9"/>
      <c r="O18" s="9"/>
      <c r="P18" s="4"/>
      <c r="Q18" s="4"/>
    </row>
    <row r="19" spans="1:17" ht="15">
      <c r="A19" s="55">
        <v>33</v>
      </c>
      <c r="B19" s="55" t="str">
        <f>IF(A19="","",VLOOKUP(A19,Entrants!$B$4:$D$104,3))</f>
        <v>TB</v>
      </c>
      <c r="C19" s="55">
        <v>15</v>
      </c>
      <c r="D19" s="54" t="str">
        <f>IF(A19="","",VLOOKUP(A19,Entrants!$B$4:$D$104,2))</f>
        <v>Hunter, Susanne</v>
      </c>
      <c r="E19" s="57">
        <v>0.017916666666666668</v>
      </c>
      <c r="F19" s="57">
        <f>IF(A19="","",VLOOKUP(A19,Entrants!$B$4:$J$104,9))</f>
        <v>0.005729166666666667</v>
      </c>
      <c r="G19" s="57">
        <f t="shared" si="0"/>
        <v>0.0121875</v>
      </c>
      <c r="H19" s="3"/>
      <c r="I19" s="8">
        <v>15</v>
      </c>
      <c r="J19" s="10" t="s">
        <v>92</v>
      </c>
      <c r="K19" s="60">
        <v>0.018217592592592594</v>
      </c>
      <c r="L19" s="60">
        <v>0.006597222222222222</v>
      </c>
      <c r="M19" s="60">
        <v>0.011620370370370371</v>
      </c>
      <c r="N19" s="9"/>
      <c r="O19" s="9"/>
      <c r="P19" s="4"/>
      <c r="Q19" s="4"/>
    </row>
    <row r="20" spans="1:17" ht="15">
      <c r="A20" s="55">
        <v>13</v>
      </c>
      <c r="B20" s="55" t="str">
        <f>IF(A20="","",VLOOKUP(A20,Entrants!$B$4:$D$104,3))</f>
        <v>FT</v>
      </c>
      <c r="C20" s="55">
        <v>16</v>
      </c>
      <c r="D20" s="54" t="str">
        <f>IF(A20="","",VLOOKUP(A20,Entrants!$B$4:$D$104,2))</f>
        <v>Cox, Dave</v>
      </c>
      <c r="E20" s="57">
        <v>0.017916666666666668</v>
      </c>
      <c r="F20" s="57">
        <f>IF(A20="","",VLOOKUP(A20,Entrants!$B$4:$J$104,9))</f>
        <v>0.005729166666666667</v>
      </c>
      <c r="G20" s="57">
        <f t="shared" si="0"/>
        <v>0.0121875</v>
      </c>
      <c r="I20" s="8">
        <v>16</v>
      </c>
      <c r="J20" s="10" t="s">
        <v>172</v>
      </c>
      <c r="K20" s="60">
        <v>0.017731481481481483</v>
      </c>
      <c r="L20" s="60">
        <v>0.005902777777777778</v>
      </c>
      <c r="M20" s="60">
        <v>0.011828703703703706</v>
      </c>
      <c r="N20" s="9"/>
      <c r="O20" s="9"/>
      <c r="P20" s="4"/>
      <c r="Q20" s="4"/>
    </row>
    <row r="21" spans="1:17" ht="15">
      <c r="A21" s="55">
        <v>36</v>
      </c>
      <c r="B21" s="55" t="str">
        <f>IF(A21="","",VLOOKUP(A21,Entrants!$B$4:$D$104,3))</f>
        <v>BW</v>
      </c>
      <c r="C21" s="55">
        <v>17</v>
      </c>
      <c r="D21" s="54" t="str">
        <f>IF(A21="","",VLOOKUP(A21,Entrants!$B$4:$D$104,2))</f>
        <v>Jansen, Jake</v>
      </c>
      <c r="E21" s="57">
        <v>0.017939814814814815</v>
      </c>
      <c r="F21" s="57">
        <f>IF(A21="","",VLOOKUP(A21,Entrants!$B$4:$J$104,9))</f>
        <v>0.0078125</v>
      </c>
      <c r="G21" s="57">
        <f t="shared" si="0"/>
        <v>0.010127314814814815</v>
      </c>
      <c r="I21" s="8">
        <v>17</v>
      </c>
      <c r="J21" s="10" t="s">
        <v>46</v>
      </c>
      <c r="K21" s="60">
        <v>0.01778935185185185</v>
      </c>
      <c r="L21" s="60">
        <v>0.005902777777777778</v>
      </c>
      <c r="M21" s="60">
        <v>0.011886574074074074</v>
      </c>
      <c r="N21" s="9"/>
      <c r="O21" s="9"/>
      <c r="P21" s="4"/>
      <c r="Q21" s="4"/>
    </row>
    <row r="22" spans="1:17" ht="15">
      <c r="A22" s="55">
        <v>30</v>
      </c>
      <c r="B22" s="55">
        <f>IF(A22="","",VLOOKUP(A22,Entrants!$B$4:$D$104,3))</f>
        <v>0</v>
      </c>
      <c r="C22" s="55">
        <v>18</v>
      </c>
      <c r="D22" s="54" t="str">
        <f>IF(A22="","",VLOOKUP(A22,Entrants!$B$4:$D$104,2))</f>
        <v>Herron, Leanne</v>
      </c>
      <c r="E22" s="57">
        <v>0.017939814814814815</v>
      </c>
      <c r="F22" s="57">
        <f>IF(A22="","",VLOOKUP(A22,Entrants!$B$4:$J$104,9))</f>
        <v>0.007118055555555555</v>
      </c>
      <c r="G22" s="57">
        <f t="shared" si="0"/>
        <v>0.01082175925925926</v>
      </c>
      <c r="I22" s="8">
        <v>18</v>
      </c>
      <c r="J22" s="10" t="s">
        <v>207</v>
      </c>
      <c r="K22" s="60">
        <v>0.017800925925925925</v>
      </c>
      <c r="L22" s="60">
        <v>0.005902777777777778</v>
      </c>
      <c r="M22" s="60">
        <v>0.011898148148148147</v>
      </c>
      <c r="N22" s="9"/>
      <c r="O22" s="9"/>
      <c r="P22" s="4"/>
      <c r="Q22" s="4"/>
    </row>
    <row r="23" spans="1:17" ht="15">
      <c r="A23" s="55">
        <v>4</v>
      </c>
      <c r="B23" s="55" t="str">
        <f>IF(A23="","",VLOOKUP(A23,Entrants!$B$4:$D$104,3))</f>
        <v>CC</v>
      </c>
      <c r="C23" s="55">
        <v>19</v>
      </c>
      <c r="D23" s="54" t="str">
        <f>IF(A23="","",VLOOKUP(A23,Entrants!$B$4:$D$104,2))</f>
        <v>Baxter, Phillippa</v>
      </c>
      <c r="E23" s="57">
        <v>0.017951388888888888</v>
      </c>
      <c r="F23" s="57">
        <f>IF(A23="","",VLOOKUP(A23,Entrants!$B$4:$J$104,9))</f>
        <v>0.005381944444444445</v>
      </c>
      <c r="G23" s="57">
        <f t="shared" si="0"/>
        <v>0.012569444444444442</v>
      </c>
      <c r="I23" s="8">
        <v>19</v>
      </c>
      <c r="J23" s="10" t="s">
        <v>48</v>
      </c>
      <c r="K23" s="60">
        <v>0.018379629629629628</v>
      </c>
      <c r="L23" s="60">
        <v>0.0062499999999999995</v>
      </c>
      <c r="M23" s="60">
        <v>0.012129629629629629</v>
      </c>
      <c r="N23" s="9"/>
      <c r="O23" s="9"/>
      <c r="P23" s="4"/>
      <c r="Q23" s="4"/>
    </row>
    <row r="24" spans="1:17" ht="15">
      <c r="A24" s="55">
        <v>48</v>
      </c>
      <c r="B24" s="55" t="str">
        <f>IF(A24="","",VLOOKUP(A24,Entrants!$B$4:$D$104,3))</f>
        <v>CC</v>
      </c>
      <c r="C24" s="55">
        <v>20</v>
      </c>
      <c r="D24" s="54" t="str">
        <f>IF(A24="","",VLOOKUP(A24,Entrants!$B$4:$D$104,2))</f>
        <v>Palmer, Dawn</v>
      </c>
      <c r="E24" s="57">
        <v>0.017962962962962962</v>
      </c>
      <c r="F24" s="57">
        <f>IF(A24="","",VLOOKUP(A24,Entrants!$B$4:$J$104,9))</f>
        <v>0.005729166666666667</v>
      </c>
      <c r="G24" s="57">
        <f t="shared" si="0"/>
        <v>0.012233796296296295</v>
      </c>
      <c r="I24" s="8">
        <v>20</v>
      </c>
      <c r="J24" s="10" t="s">
        <v>70</v>
      </c>
      <c r="K24" s="60">
        <v>0.017916666666666668</v>
      </c>
      <c r="L24" s="60">
        <v>0.005729166666666667</v>
      </c>
      <c r="M24" s="60">
        <v>0.0121875</v>
      </c>
      <c r="N24" s="9"/>
      <c r="O24" s="9"/>
      <c r="P24" s="4"/>
      <c r="Q24" s="4"/>
    </row>
    <row r="25" spans="1:17" ht="15">
      <c r="A25" s="55">
        <v>76</v>
      </c>
      <c r="B25" s="55" t="str">
        <f>IF(A25="","",VLOOKUP(A25,Entrants!$B$4:$D$104,3))</f>
        <v>GT</v>
      </c>
      <c r="C25" s="55">
        <v>21</v>
      </c>
      <c r="D25" s="54" t="str">
        <f>IF(A25="","",VLOOKUP(A25,Entrants!$B$4:$D$104,2))</f>
        <v>Scott, Martin</v>
      </c>
      <c r="E25" s="57">
        <v>0.017974537037037035</v>
      </c>
      <c r="F25" s="57">
        <f>IF(A25="","",VLOOKUP(A25,Entrants!$B$4:$J$104,9))</f>
        <v>0.005381944444444445</v>
      </c>
      <c r="G25" s="57">
        <f t="shared" si="0"/>
        <v>0.01259259259259259</v>
      </c>
      <c r="I25" s="8">
        <v>21</v>
      </c>
      <c r="J25" s="10" t="s">
        <v>55</v>
      </c>
      <c r="K25" s="60">
        <v>0.017916666666666668</v>
      </c>
      <c r="L25" s="60">
        <v>0.005729166666666667</v>
      </c>
      <c r="M25" s="60">
        <v>0.0121875</v>
      </c>
      <c r="N25" s="9"/>
      <c r="O25" s="9"/>
      <c r="P25" s="4"/>
      <c r="Q25" s="4"/>
    </row>
    <row r="26" spans="1:17" ht="15">
      <c r="A26" s="55">
        <v>54</v>
      </c>
      <c r="B26" s="55" t="str">
        <f>IF(A26="","",VLOOKUP(A26,Entrants!$B$4:$D$104,3))</f>
        <v>FT</v>
      </c>
      <c r="C26" s="55">
        <v>22</v>
      </c>
      <c r="D26" s="54" t="str">
        <f>IF(A26="","",VLOOKUP(A26,Entrants!$B$4:$D$104,2))</f>
        <v>Rawlinson, Louise</v>
      </c>
      <c r="E26" s="57">
        <v>0.017997685185185186</v>
      </c>
      <c r="F26" s="57">
        <f>IF(A26="","",VLOOKUP(A26,Entrants!$B$4:$J$104,9))</f>
        <v>0.0038194444444444443</v>
      </c>
      <c r="G26" s="57">
        <f t="shared" si="0"/>
        <v>0.014178240740740741</v>
      </c>
      <c r="I26" s="8">
        <v>22</v>
      </c>
      <c r="J26" s="10" t="s">
        <v>84</v>
      </c>
      <c r="K26" s="60">
        <v>0.017743055555555557</v>
      </c>
      <c r="L26" s="60">
        <v>0.005555555555555556</v>
      </c>
      <c r="M26" s="60">
        <v>0.0121875</v>
      </c>
      <c r="N26" s="9"/>
      <c r="O26" s="9"/>
      <c r="P26" s="4"/>
      <c r="Q26" s="4"/>
    </row>
    <row r="27" spans="1:17" ht="15">
      <c r="A27" s="55">
        <v>44</v>
      </c>
      <c r="B27" s="55" t="str">
        <f>IF(A27="","",VLOOKUP(A27,Entrants!$B$4:$D$104,3))</f>
        <v>TB</v>
      </c>
      <c r="C27" s="55">
        <v>23</v>
      </c>
      <c r="D27" s="54" t="str">
        <f>IF(A27="","",VLOOKUP(A27,Entrants!$B$4:$D$104,2))</f>
        <v>Masterman, Hayley</v>
      </c>
      <c r="E27" s="57">
        <v>0.018032407407407407</v>
      </c>
      <c r="F27" s="57">
        <f>IF(A27="","",VLOOKUP(A27,Entrants!$B$4:$J$104,9))</f>
        <v>0.005208333333333333</v>
      </c>
      <c r="G27" s="57">
        <f t="shared" si="0"/>
        <v>0.012824074074074075</v>
      </c>
      <c r="I27" s="8">
        <v>23</v>
      </c>
      <c r="J27" s="10" t="s">
        <v>82</v>
      </c>
      <c r="K27" s="60">
        <v>0.017962962962962962</v>
      </c>
      <c r="L27" s="60">
        <v>0.005729166666666667</v>
      </c>
      <c r="M27" s="60">
        <v>0.012233796296296295</v>
      </c>
      <c r="N27" s="9"/>
      <c r="O27" s="9"/>
      <c r="P27" s="4"/>
      <c r="Q27" s="4"/>
    </row>
    <row r="28" spans="1:17" ht="15">
      <c r="A28" s="55">
        <v>65</v>
      </c>
      <c r="B28" s="55" t="str">
        <f>IF(A28="","",VLOOKUP(A28,Entrants!$B$4:$D$104,3))</f>
        <v>BW</v>
      </c>
      <c r="C28" s="55">
        <v>24</v>
      </c>
      <c r="D28" s="54" t="str">
        <f>IF(A28="","",VLOOKUP(A28,Entrants!$B$4:$D$104,2))</f>
        <v>Storey, Calum</v>
      </c>
      <c r="E28" s="57">
        <v>0.018043981481481484</v>
      </c>
      <c r="F28" s="57">
        <f>IF(A28="","",VLOOKUP(A28,Entrants!$B$4:$J$104,9))</f>
        <v>0.0067708333333333336</v>
      </c>
      <c r="G28" s="57">
        <f t="shared" si="0"/>
        <v>0.01127314814814815</v>
      </c>
      <c r="I28" s="8">
        <v>24</v>
      </c>
      <c r="J28" s="10" t="s">
        <v>80</v>
      </c>
      <c r="K28" s="60">
        <v>0.0184375</v>
      </c>
      <c r="L28" s="60">
        <v>0.006076388888888889</v>
      </c>
      <c r="M28" s="60">
        <v>0.012361111111111111</v>
      </c>
      <c r="N28" s="9"/>
      <c r="O28" s="9"/>
      <c r="P28" s="4"/>
      <c r="Q28" s="4"/>
    </row>
    <row r="29" spans="1:17" ht="15">
      <c r="A29" s="55">
        <v>1</v>
      </c>
      <c r="B29" s="55" t="str">
        <f>IF(A29="","",VLOOKUP(A29,Entrants!$B$4:$D$104,3))</f>
        <v>BB</v>
      </c>
      <c r="C29" s="55">
        <v>25</v>
      </c>
      <c r="D29" s="54" t="str">
        <f>IF(A29="","",VLOOKUP(A29,Entrants!$B$4:$D$104,2))</f>
        <v>Barkley, Robby</v>
      </c>
      <c r="E29" s="57">
        <v>0.018055555555555557</v>
      </c>
      <c r="F29" s="57">
        <f>IF(A29="","",VLOOKUP(A29,Entrants!$B$4:$J$104,9))</f>
        <v>0.008159722222222223</v>
      </c>
      <c r="G29" s="57">
        <f t="shared" si="0"/>
        <v>0.009895833333333335</v>
      </c>
      <c r="I29" s="8">
        <v>25</v>
      </c>
      <c r="J29" s="10" t="s">
        <v>103</v>
      </c>
      <c r="K29" s="60">
        <v>0.017870370370370373</v>
      </c>
      <c r="L29" s="60">
        <v>0.005381944444444445</v>
      </c>
      <c r="M29" s="60">
        <v>0.012488425925925927</v>
      </c>
      <c r="N29" s="9"/>
      <c r="O29" s="9"/>
      <c r="P29" s="4"/>
      <c r="Q29" s="4"/>
    </row>
    <row r="30" spans="1:17" ht="15">
      <c r="A30" s="55">
        <v>9</v>
      </c>
      <c r="B30" s="55" t="str">
        <f>IF(A30="","",VLOOKUP(A30,Entrants!$B$4:$D$104,3))</f>
        <v>CC</v>
      </c>
      <c r="C30" s="55">
        <v>26</v>
      </c>
      <c r="D30" s="54" t="str">
        <f>IF(A30="","",VLOOKUP(A30,Entrants!$B$4:$D$104,2))</f>
        <v>Cairns, Steve</v>
      </c>
      <c r="E30" s="57">
        <v>0.018078703703703704</v>
      </c>
      <c r="F30" s="57">
        <f>IF(A30="","",VLOOKUP(A30,Entrants!$B$4:$J$104,9))</f>
        <v>0.007118055555555555</v>
      </c>
      <c r="G30" s="57">
        <f t="shared" si="0"/>
        <v>0.01096064814814815</v>
      </c>
      <c r="I30" s="8">
        <v>26</v>
      </c>
      <c r="J30" s="10" t="s">
        <v>47</v>
      </c>
      <c r="K30" s="60">
        <v>0.017951388888888888</v>
      </c>
      <c r="L30" s="60">
        <v>0.005381944444444445</v>
      </c>
      <c r="M30" s="60">
        <v>0.012569444444444442</v>
      </c>
      <c r="N30" s="9"/>
      <c r="O30" s="9"/>
      <c r="P30" s="4"/>
      <c r="Q30" s="4"/>
    </row>
    <row r="31" spans="1:17" ht="15">
      <c r="A31" s="55">
        <v>39</v>
      </c>
      <c r="B31" s="55" t="str">
        <f>IF(A31="","",VLOOKUP(A31,Entrants!$B$4:$D$104,3))</f>
        <v>TB</v>
      </c>
      <c r="C31" s="55">
        <v>27</v>
      </c>
      <c r="D31" s="54" t="str">
        <f>IF(A31="","",VLOOKUP(A31,Entrants!$B$4:$D$104,2))</f>
        <v>Lemin, Julie</v>
      </c>
      <c r="E31" s="57">
        <v>0.018113425925925925</v>
      </c>
      <c r="F31" s="57">
        <f>IF(A31="","",VLOOKUP(A31,Entrants!$B$4:$J$104,9))</f>
        <v>0.0050347222222222225</v>
      </c>
      <c r="G31" s="57">
        <f t="shared" si="0"/>
        <v>0.013078703703703703</v>
      </c>
      <c r="I31" s="8">
        <v>27</v>
      </c>
      <c r="J31" s="10" t="s">
        <v>206</v>
      </c>
      <c r="K31" s="60">
        <v>0.017974537037037035</v>
      </c>
      <c r="L31" s="60">
        <v>0.005381944444444445</v>
      </c>
      <c r="M31" s="60">
        <v>0.01259259259259259</v>
      </c>
      <c r="N31" s="9"/>
      <c r="O31" s="9"/>
      <c r="P31" s="4"/>
      <c r="Q31" s="4"/>
    </row>
    <row r="32" spans="1:17" ht="15">
      <c r="A32" s="55">
        <v>59</v>
      </c>
      <c r="B32" s="55" t="str">
        <f>IF(A32="","",VLOOKUP(A32,Entrants!$B$4:$D$104,3))</f>
        <v>CC</v>
      </c>
      <c r="C32" s="55">
        <v>28</v>
      </c>
      <c r="D32" s="54" t="str">
        <f>IF(A32="","",VLOOKUP(A32,Entrants!$B$4:$D$104,2))</f>
        <v>Seccombe, Colin</v>
      </c>
      <c r="E32" s="57">
        <v>0.018125</v>
      </c>
      <c r="F32" s="57">
        <f>IF(A32="","",VLOOKUP(A32,Entrants!$B$4:$J$104,9))</f>
        <v>0.003472222222222222</v>
      </c>
      <c r="G32" s="57">
        <f t="shared" si="0"/>
        <v>0.014652777777777777</v>
      </c>
      <c r="I32" s="8">
        <v>28</v>
      </c>
      <c r="J32" s="10" t="s">
        <v>56</v>
      </c>
      <c r="K32" s="60">
        <v>0.01818287037037037</v>
      </c>
      <c r="L32" s="60">
        <v>0.005555555555555556</v>
      </c>
      <c r="M32" s="60">
        <v>0.012627314814814813</v>
      </c>
      <c r="N32" s="9"/>
      <c r="O32" s="9"/>
      <c r="P32" s="4"/>
      <c r="Q32" s="4"/>
    </row>
    <row r="33" spans="1:17" ht="15">
      <c r="A33" s="55">
        <v>37</v>
      </c>
      <c r="B33" s="55" t="str">
        <f>IF(A33="","",VLOOKUP(A33,Entrants!$B$4:$D$104,3))</f>
        <v>RD</v>
      </c>
      <c r="C33" s="55">
        <v>29</v>
      </c>
      <c r="D33" s="54" t="str">
        <f>IF(A33="","",VLOOKUP(A33,Entrants!$B$4:$D$104,2))</f>
        <v>Jennison, Beverley</v>
      </c>
      <c r="E33" s="57">
        <v>0.018136574074074072</v>
      </c>
      <c r="F33" s="57">
        <f>IF(A33="","",VLOOKUP(A33,Entrants!$B$4:$J$104,9))</f>
        <v>0.0031249999999999997</v>
      </c>
      <c r="G33" s="57">
        <f t="shared" si="0"/>
        <v>0.015011574074074073</v>
      </c>
      <c r="I33" s="8">
        <v>29</v>
      </c>
      <c r="J33" s="10" t="s">
        <v>62</v>
      </c>
      <c r="K33" s="60">
        <v>0.018634259259259257</v>
      </c>
      <c r="L33" s="60">
        <v>0.005902777777777778</v>
      </c>
      <c r="M33" s="60">
        <v>0.012731481481481479</v>
      </c>
      <c r="N33" s="9"/>
      <c r="O33" s="9"/>
      <c r="P33" s="4"/>
      <c r="Q33" s="4"/>
    </row>
    <row r="34" spans="1:17" ht="15">
      <c r="A34" s="55">
        <v>47</v>
      </c>
      <c r="B34" s="55" t="str">
        <f>IF(A34="","",VLOOKUP(A34,Entrants!$B$4:$D$104,3))</f>
        <v>MM</v>
      </c>
      <c r="C34" s="55">
        <v>30</v>
      </c>
      <c r="D34" s="54" t="str">
        <f>IF(A34="","",VLOOKUP(A34,Entrants!$B$4:$D$104,2))</f>
        <v>Nicholson, Mark</v>
      </c>
      <c r="E34" s="57">
        <v>0.01815972222222222</v>
      </c>
      <c r="F34" s="57">
        <f>IF(A34="","",VLOOKUP(A34,Entrants!$B$4:$J$104,9))</f>
        <v>0.006597222222222222</v>
      </c>
      <c r="G34" s="57">
        <f t="shared" si="0"/>
        <v>0.011562499999999996</v>
      </c>
      <c r="I34" s="8">
        <v>30</v>
      </c>
      <c r="J34" s="10" t="s">
        <v>79</v>
      </c>
      <c r="K34" s="60">
        <v>0.018032407407407407</v>
      </c>
      <c r="L34" s="60">
        <v>0.005208333333333333</v>
      </c>
      <c r="M34" s="60">
        <v>0.012824074074074075</v>
      </c>
      <c r="N34" s="9"/>
      <c r="O34" s="9"/>
      <c r="P34" s="4"/>
      <c r="Q34" s="4"/>
    </row>
    <row r="35" spans="1:17" ht="15">
      <c r="A35" s="55">
        <v>72</v>
      </c>
      <c r="B35" s="55" t="str">
        <f>IF(A35="","",VLOOKUP(A35,Entrants!$B$4:$D$104,3))</f>
        <v>BW</v>
      </c>
      <c r="C35" s="55">
        <v>31</v>
      </c>
      <c r="D35" s="54" t="str">
        <f>IF(A35="","",VLOOKUP(A35,Entrants!$B$4:$D$104,2))</f>
        <v>Woods, Joseph</v>
      </c>
      <c r="E35" s="57">
        <v>0.018171296296296297</v>
      </c>
      <c r="F35" s="57">
        <f>IF(A35="","",VLOOKUP(A35,Entrants!$B$4:$J$104,9))</f>
        <v>0.006597222222222222</v>
      </c>
      <c r="G35" s="57">
        <f t="shared" si="0"/>
        <v>0.011574074074074073</v>
      </c>
      <c r="I35" s="8">
        <v>31</v>
      </c>
      <c r="J35" s="10" t="s">
        <v>94</v>
      </c>
      <c r="K35" s="60">
        <v>0.01880787037037037</v>
      </c>
      <c r="L35" s="60">
        <v>0.005902777777777778</v>
      </c>
      <c r="M35" s="60">
        <v>0.012905092592592593</v>
      </c>
      <c r="N35" s="9"/>
      <c r="O35" s="9"/>
      <c r="P35" s="4"/>
      <c r="Q35" s="4"/>
    </row>
    <row r="36" spans="1:17" ht="15">
      <c r="A36" s="55">
        <v>15</v>
      </c>
      <c r="B36" s="55" t="str">
        <f>IF(A36="","",VLOOKUP(A36,Entrants!$B$4:$D$104,3))</f>
        <v>GT</v>
      </c>
      <c r="C36" s="55">
        <v>32</v>
      </c>
      <c r="D36" s="54" t="str">
        <f>IF(A36="","",VLOOKUP(A36,Entrants!$B$4:$D$104,2))</f>
        <v>Dickinson, Ralph</v>
      </c>
      <c r="E36" s="57">
        <v>0.01818287037037037</v>
      </c>
      <c r="F36" s="57">
        <f>IF(A36="","",VLOOKUP(A36,Entrants!$B$4:$J$104,9))</f>
        <v>0.005555555555555556</v>
      </c>
      <c r="G36" s="57">
        <f t="shared" si="0"/>
        <v>0.012627314814814813</v>
      </c>
      <c r="I36" s="8">
        <v>32</v>
      </c>
      <c r="J36" s="10" t="s">
        <v>204</v>
      </c>
      <c r="K36" s="60">
        <v>0.018784722222222223</v>
      </c>
      <c r="L36" s="60">
        <v>0.005729166666666667</v>
      </c>
      <c r="M36" s="60">
        <v>0.013055555555555556</v>
      </c>
      <c r="N36" s="9"/>
      <c r="O36" s="9"/>
      <c r="P36" s="4"/>
      <c r="Q36" s="4"/>
    </row>
    <row r="37" spans="1:17" ht="15">
      <c r="A37" s="55">
        <v>52</v>
      </c>
      <c r="B37" s="55" t="str">
        <f>IF(A37="","",VLOOKUP(A37,Entrants!$B$4:$D$104,3))</f>
        <v>SS</v>
      </c>
      <c r="C37" s="55">
        <v>33</v>
      </c>
      <c r="D37" s="54" t="str">
        <f>IF(A37="","",VLOOKUP(A37,Entrants!$B$4:$D$104,2))</f>
        <v>Povey, Scott</v>
      </c>
      <c r="E37" s="57">
        <v>0.018194444444444444</v>
      </c>
      <c r="F37" s="57">
        <f>IF(A37="","",VLOOKUP(A37,Entrants!$B$4:$J$104,9))</f>
        <v>0.0078125</v>
      </c>
      <c r="G37" s="57">
        <f t="shared" si="0"/>
        <v>0.010381944444444444</v>
      </c>
      <c r="I37" s="8">
        <v>33</v>
      </c>
      <c r="J37" s="10" t="s">
        <v>74</v>
      </c>
      <c r="K37" s="60">
        <v>0.018113425925925925</v>
      </c>
      <c r="L37" s="60">
        <v>0.0050347222222222225</v>
      </c>
      <c r="M37" s="60">
        <v>0.013078703703703703</v>
      </c>
      <c r="N37" s="9"/>
      <c r="O37" s="9"/>
      <c r="P37" s="4"/>
      <c r="Q37" s="4"/>
    </row>
    <row r="38" spans="1:17" ht="15">
      <c r="A38" s="55">
        <v>64</v>
      </c>
      <c r="B38" s="55" t="str">
        <f>IF(A38="","",VLOOKUP(A38,Entrants!$B$4:$D$104,3))</f>
        <v>RD</v>
      </c>
      <c r="C38" s="55">
        <v>34</v>
      </c>
      <c r="D38" s="54" t="str">
        <f>IF(A38="","",VLOOKUP(A38,Entrants!$B$4:$D$104,2))</f>
        <v>Stone, Chris</v>
      </c>
      <c r="E38" s="57">
        <v>0.018217592592592594</v>
      </c>
      <c r="F38" s="57">
        <f>IF(A38="","",VLOOKUP(A38,Entrants!$B$4:$J$104,9))</f>
        <v>0.006597222222222222</v>
      </c>
      <c r="G38" s="57">
        <f t="shared" si="0"/>
        <v>0.011620370370370371</v>
      </c>
      <c r="I38" s="8">
        <v>34</v>
      </c>
      <c r="J38" s="10" t="s">
        <v>71</v>
      </c>
      <c r="K38" s="60">
        <v>0.018333333333333333</v>
      </c>
      <c r="L38" s="60">
        <v>0.0050347222222222225</v>
      </c>
      <c r="M38" s="60">
        <v>0.013298611111111112</v>
      </c>
      <c r="N38" s="9"/>
      <c r="O38" s="9"/>
      <c r="P38" s="4"/>
      <c r="Q38" s="4"/>
    </row>
    <row r="39" spans="1:17" ht="15">
      <c r="A39" s="55">
        <v>57</v>
      </c>
      <c r="B39" s="55" t="str">
        <f>IF(A39="","",VLOOKUP(A39,Entrants!$B$4:$D$104,3))</f>
        <v>AB</v>
      </c>
      <c r="C39" s="55">
        <v>35</v>
      </c>
      <c r="D39" s="54" t="str">
        <f>IF(A39="","",VLOOKUP(A39,Entrants!$B$4:$D$104,2))</f>
        <v>Robinson, Adam</v>
      </c>
      <c r="E39" s="57">
        <v>0.01826388888888889</v>
      </c>
      <c r="F39" s="57">
        <f>IF(A39="","",VLOOKUP(A39,Entrants!$B$4:$J$104,9))</f>
        <v>0.007118055555555555</v>
      </c>
      <c r="G39" s="57">
        <f t="shared" si="0"/>
        <v>0.011145833333333334</v>
      </c>
      <c r="I39" s="8">
        <v>35</v>
      </c>
      <c r="J39" s="10" t="s">
        <v>45</v>
      </c>
      <c r="K39" s="60">
        <v>0.017766203703703704</v>
      </c>
      <c r="L39" s="60">
        <v>0.004340277777777778</v>
      </c>
      <c r="M39" s="60">
        <v>0.013425925925925926</v>
      </c>
      <c r="N39" s="9"/>
      <c r="O39" s="9"/>
      <c r="P39" s="4"/>
      <c r="Q39" s="4"/>
    </row>
    <row r="40" spans="1:17" ht="15">
      <c r="A40" s="55">
        <v>49</v>
      </c>
      <c r="B40" s="55" t="str">
        <f>IF(A40="","",VLOOKUP(A40,Entrants!$B$4:$D$104,3))</f>
        <v>GT</v>
      </c>
      <c r="C40" s="55">
        <v>36</v>
      </c>
      <c r="D40" s="54" t="str">
        <f>IF(A40="","",VLOOKUP(A40,Entrants!$B$4:$D$104,2))</f>
        <v>Phillips, Dawn</v>
      </c>
      <c r="E40" s="57">
        <v>0.018310185185185186</v>
      </c>
      <c r="F40" s="57">
        <f>IF(A40="","",VLOOKUP(A40,Entrants!$B$4:$J$104,9))</f>
        <v>0.0031249999999999997</v>
      </c>
      <c r="G40" s="57">
        <f t="shared" si="0"/>
        <v>0.015185185185185187</v>
      </c>
      <c r="I40" s="8">
        <v>36</v>
      </c>
      <c r="J40" s="10" t="s">
        <v>50</v>
      </c>
      <c r="K40" s="60">
        <v>0.019039351851851852</v>
      </c>
      <c r="L40" s="60">
        <v>0.005555555555555556</v>
      </c>
      <c r="M40" s="60">
        <v>0.013483796296296296</v>
      </c>
      <c r="N40" s="9"/>
      <c r="O40" s="9"/>
      <c r="P40" s="4"/>
      <c r="Q40" s="4"/>
    </row>
    <row r="41" spans="1:17" ht="15">
      <c r="A41" s="55">
        <v>34</v>
      </c>
      <c r="B41" s="55" t="str">
        <f>IF(A41="","",VLOOKUP(A41,Entrants!$B$4:$D$104,3))</f>
        <v>RR</v>
      </c>
      <c r="C41" s="55">
        <v>37</v>
      </c>
      <c r="D41" s="54" t="str">
        <f>IF(A41="","",VLOOKUP(A41,Entrants!$B$4:$D$104,2))</f>
        <v>Ingram, Ron</v>
      </c>
      <c r="E41" s="57">
        <v>0.018333333333333333</v>
      </c>
      <c r="F41" s="57">
        <f>IF(A41="","",VLOOKUP(A41,Entrants!$B$4:$J$104,9))</f>
        <v>0.0050347222222222225</v>
      </c>
      <c r="G41" s="57">
        <f t="shared" si="0"/>
        <v>0.013298611111111112</v>
      </c>
      <c r="I41" s="8">
        <v>37</v>
      </c>
      <c r="J41" s="10" t="s">
        <v>76</v>
      </c>
      <c r="K41" s="60">
        <v>0.017685185185185182</v>
      </c>
      <c r="L41" s="60">
        <v>0.003993055555555556</v>
      </c>
      <c r="M41" s="60">
        <v>0.013692129629629627</v>
      </c>
      <c r="N41" s="9"/>
      <c r="O41" s="9"/>
      <c r="P41" s="4"/>
      <c r="Q41" s="4"/>
    </row>
    <row r="42" spans="1:17" ht="15">
      <c r="A42" s="55">
        <v>42</v>
      </c>
      <c r="B42" s="55" t="str">
        <f>IF(A42="","",VLOOKUP(A42,Entrants!$B$4:$D$104,3))</f>
        <v>TB</v>
      </c>
      <c r="C42" s="55">
        <v>38</v>
      </c>
      <c r="D42" s="54" t="str">
        <f>IF(A42="","",VLOOKUP(A42,Entrants!$B$4:$D$104,2))</f>
        <v>Lowes, Alison</v>
      </c>
      <c r="E42" s="57">
        <v>0.018368055555555554</v>
      </c>
      <c r="F42" s="57">
        <f>IF(A42="","",VLOOKUP(A42,Entrants!$B$4:$J$104,9))</f>
        <v>0.002951388888888889</v>
      </c>
      <c r="G42" s="57">
        <f t="shared" si="0"/>
        <v>0.015416666666666665</v>
      </c>
      <c r="I42" s="8">
        <v>38</v>
      </c>
      <c r="J42" s="10" t="s">
        <v>89</v>
      </c>
      <c r="K42" s="60">
        <v>0.018530092592592595</v>
      </c>
      <c r="L42" s="60">
        <v>0.0046875</v>
      </c>
      <c r="M42" s="60">
        <v>0.013842592592592594</v>
      </c>
      <c r="N42" s="9"/>
      <c r="O42" s="9"/>
      <c r="P42" s="4"/>
      <c r="Q42" s="4"/>
    </row>
    <row r="43" spans="1:17" ht="15">
      <c r="A43" s="55">
        <v>5</v>
      </c>
      <c r="B43" s="55" t="str">
        <f>IF(A43="","",VLOOKUP(A43,Entrants!$B$4:$D$104,3))</f>
        <v>AB</v>
      </c>
      <c r="C43" s="55">
        <v>39</v>
      </c>
      <c r="D43" s="54" t="str">
        <f>IF(A43="","",VLOOKUP(A43,Entrants!$B$4:$D$104,2))</f>
        <v>Bradley, Dave</v>
      </c>
      <c r="E43" s="57">
        <v>0.018379629629629628</v>
      </c>
      <c r="F43" s="57">
        <f>IF(A43="","",VLOOKUP(A43,Entrants!$B$4:$J$104,9))</f>
        <v>0.0062499999999999995</v>
      </c>
      <c r="G43" s="57">
        <f t="shared" si="0"/>
        <v>0.012129629629629629</v>
      </c>
      <c r="I43" s="8">
        <v>39</v>
      </c>
      <c r="J43" s="10" t="s">
        <v>67</v>
      </c>
      <c r="K43" s="60">
        <v>0.018460648148148146</v>
      </c>
      <c r="L43" s="60">
        <v>0.004513888888888889</v>
      </c>
      <c r="M43" s="60">
        <v>0.013946759259259256</v>
      </c>
      <c r="N43" s="9"/>
      <c r="O43" s="9"/>
      <c r="P43" s="4"/>
      <c r="Q43" s="4"/>
    </row>
    <row r="44" spans="1:17" ht="15">
      <c r="A44" s="55">
        <v>58</v>
      </c>
      <c r="B44" s="55" t="str">
        <f>IF(A44="","",VLOOKUP(A44,Entrants!$B$4:$D$104,3))</f>
        <v>AB</v>
      </c>
      <c r="C44" s="55">
        <v>40</v>
      </c>
      <c r="D44" s="54" t="str">
        <f>IF(A44="","",VLOOKUP(A44,Entrants!$B$4:$D$104,2))</f>
        <v>Scott, Andrea</v>
      </c>
      <c r="E44" s="57">
        <v>0.018414351851851852</v>
      </c>
      <c r="F44" s="57">
        <f>IF(A44="","",VLOOKUP(A44,Entrants!$B$4:$J$104,9))</f>
        <v>0.0031249999999999997</v>
      </c>
      <c r="G44" s="57">
        <f t="shared" si="0"/>
        <v>0.015289351851851853</v>
      </c>
      <c r="I44" s="8">
        <v>40</v>
      </c>
      <c r="J44" s="10" t="s">
        <v>83</v>
      </c>
      <c r="K44" s="60">
        <v>0.017997685185185186</v>
      </c>
      <c r="L44" s="60">
        <v>0.0038194444444444443</v>
      </c>
      <c r="M44" s="60">
        <v>0.014178240740740741</v>
      </c>
      <c r="N44" s="9"/>
      <c r="O44" s="9"/>
      <c r="P44" s="4"/>
      <c r="Q44" s="4"/>
    </row>
    <row r="45" spans="1:17" ht="15">
      <c r="A45" s="55">
        <v>45</v>
      </c>
      <c r="B45" s="55" t="str">
        <f>IF(A45="","",VLOOKUP(A45,Entrants!$B$4:$D$104,3))</f>
        <v>MM</v>
      </c>
      <c r="C45" s="55">
        <v>41</v>
      </c>
      <c r="D45" s="54" t="str">
        <f>IF(A45="","",VLOOKUP(A45,Entrants!$B$4:$D$104,2))</f>
        <v>McCabe, Terry</v>
      </c>
      <c r="E45" s="57">
        <v>0.0184375</v>
      </c>
      <c r="F45" s="57">
        <f>IF(A45="","",VLOOKUP(A45,Entrants!$B$4:$J$104,9))</f>
        <v>0.006076388888888889</v>
      </c>
      <c r="G45" s="57">
        <f t="shared" si="0"/>
        <v>0.012361111111111111</v>
      </c>
      <c r="I45" s="8">
        <v>41</v>
      </c>
      <c r="J45" s="10" t="s">
        <v>87</v>
      </c>
      <c r="K45" s="60">
        <v>0.018125</v>
      </c>
      <c r="L45" s="60">
        <v>0.003472222222222222</v>
      </c>
      <c r="M45" s="60">
        <v>0.014652777777777777</v>
      </c>
      <c r="N45" s="9"/>
      <c r="O45" s="9"/>
      <c r="P45" s="4"/>
      <c r="Q45" s="4"/>
    </row>
    <row r="46" spans="1:15" ht="15">
      <c r="A46" s="55">
        <v>29</v>
      </c>
      <c r="B46" s="55" t="str">
        <f>IF(A46="","",VLOOKUP(A46,Entrants!$B$4:$D$104,3))</f>
        <v>RD</v>
      </c>
      <c r="C46" s="55">
        <v>42</v>
      </c>
      <c r="D46" s="54" t="str">
        <f>IF(A46="","",VLOOKUP(A46,Entrants!$B$4:$D$104,2))</f>
        <v>Herron, Aynsley</v>
      </c>
      <c r="E46" s="57">
        <v>0.018460648148148146</v>
      </c>
      <c r="F46" s="57">
        <f>IF(A46="","",VLOOKUP(A46,Entrants!$B$4:$J$104,9))</f>
        <v>0.004513888888888889</v>
      </c>
      <c r="G46" s="57">
        <f t="shared" si="0"/>
        <v>0.013946759259259256</v>
      </c>
      <c r="I46" s="8">
        <v>42</v>
      </c>
      <c r="J46" s="10" t="s">
        <v>214</v>
      </c>
      <c r="K46" s="60">
        <v>0.018483796296296297</v>
      </c>
      <c r="L46" s="60">
        <v>0.003645833333333333</v>
      </c>
      <c r="M46" s="60">
        <v>0.014837962962962964</v>
      </c>
      <c r="N46" s="60"/>
      <c r="O46" s="60"/>
    </row>
    <row r="47" spans="1:15" ht="15">
      <c r="A47" s="55">
        <v>78</v>
      </c>
      <c r="B47" s="55" t="str">
        <f>IF(A47="","",VLOOKUP(A47,Entrants!$B$4:$D$104,3))</f>
        <v>YO</v>
      </c>
      <c r="C47" s="55">
        <v>43</v>
      </c>
      <c r="D47" s="54" t="str">
        <f>IF(A47="","",VLOOKUP(A47,Entrants!$B$4:$D$104,2))</f>
        <v>Ramsay, Stephanie</v>
      </c>
      <c r="E47" s="57">
        <v>0.018483796296296297</v>
      </c>
      <c r="F47" s="57">
        <f>IF(A47="","",VLOOKUP(A47,Entrants!$B$4:$J$104,9))</f>
        <v>0.003645833333333333</v>
      </c>
      <c r="G47" s="57">
        <f t="shared" si="0"/>
        <v>0.014837962962962964</v>
      </c>
      <c r="I47" s="8">
        <v>43</v>
      </c>
      <c r="J47" s="10" t="s">
        <v>164</v>
      </c>
      <c r="K47" s="60">
        <v>0.017662037037037035</v>
      </c>
      <c r="L47" s="60">
        <v>0.002777777777777778</v>
      </c>
      <c r="M47" s="60">
        <v>0.014884259259259257</v>
      </c>
      <c r="N47" s="9"/>
      <c r="O47" s="9"/>
    </row>
    <row r="48" spans="1:15" ht="15">
      <c r="A48" s="55">
        <v>61</v>
      </c>
      <c r="B48" s="55" t="str">
        <f>IF(A48="","",VLOOKUP(A48,Entrants!$B$4:$D$104,3))</f>
        <v>RR</v>
      </c>
      <c r="C48" s="55">
        <v>44</v>
      </c>
      <c r="D48" s="54" t="str">
        <f>IF(A48="","",VLOOKUP(A48,Entrants!$B$4:$D$104,2))</f>
        <v>Shillinglaw, Richard</v>
      </c>
      <c r="E48" s="57">
        <v>0.018530092592592595</v>
      </c>
      <c r="F48" s="57">
        <f>IF(A48="","",VLOOKUP(A48,Entrants!$B$4:$J$104,9))</f>
        <v>0.0046875</v>
      </c>
      <c r="G48" s="57">
        <f t="shared" si="0"/>
        <v>0.013842592592592594</v>
      </c>
      <c r="I48" s="8">
        <v>44</v>
      </c>
      <c r="J48" s="10" t="s">
        <v>73</v>
      </c>
      <c r="K48" s="60">
        <v>0.018136574074074072</v>
      </c>
      <c r="L48" s="60">
        <v>0.0031249999999999997</v>
      </c>
      <c r="M48" s="60">
        <v>0.015011574074074073</v>
      </c>
      <c r="N48" s="9"/>
      <c r="O48" s="9"/>
    </row>
    <row r="49" spans="1:15" ht="15">
      <c r="A49" s="55">
        <v>22</v>
      </c>
      <c r="B49" s="55" t="str">
        <f>IF(A49="","",VLOOKUP(A49,Entrants!$B$4:$D$104,3))</f>
        <v>FT</v>
      </c>
      <c r="C49" s="55">
        <v>45</v>
      </c>
      <c r="D49" s="54" t="str">
        <f>IF(A49="","",VLOOKUP(A49,Entrants!$B$4:$D$104,2))</f>
        <v>Freeman, Kevin</v>
      </c>
      <c r="E49" s="57">
        <v>0.018634259259259257</v>
      </c>
      <c r="F49" s="57">
        <f>IF(A49="","",VLOOKUP(A49,Entrants!$B$4:$J$104,9))</f>
        <v>0.005902777777777778</v>
      </c>
      <c r="G49" s="57">
        <f t="shared" si="0"/>
        <v>0.012731481481481479</v>
      </c>
      <c r="I49" s="8">
        <v>45</v>
      </c>
      <c r="J49" s="10" t="s">
        <v>202</v>
      </c>
      <c r="K49" s="60">
        <v>0.018310185185185186</v>
      </c>
      <c r="L49" s="60">
        <v>0.0031249999999999997</v>
      </c>
      <c r="M49" s="60">
        <v>0.015185185185185187</v>
      </c>
      <c r="N49" s="9"/>
      <c r="O49" s="9"/>
    </row>
    <row r="50" spans="1:15" ht="15">
      <c r="A50" s="55">
        <v>80</v>
      </c>
      <c r="B50" s="55">
        <f>IF(A50="","",VLOOKUP(A50,Entrants!$B$4:$D$104,3))</f>
        <v>0</v>
      </c>
      <c r="C50" s="55">
        <v>46</v>
      </c>
      <c r="D50" s="54" t="str">
        <f>IF(A50="","",VLOOKUP(A50,Entrants!$B$4:$D$104,2))</f>
        <v>Johnson, Angela</v>
      </c>
      <c r="E50" s="57">
        <v>0.018761574074074073</v>
      </c>
      <c r="F50" s="57">
        <f>IF(A50="","",VLOOKUP(A50,Entrants!$B$4:$J$104,9))</f>
        <v>0.0031249999999999997</v>
      </c>
      <c r="G50" s="57">
        <f t="shared" si="0"/>
        <v>0.015636574074074074</v>
      </c>
      <c r="I50" s="8">
        <v>46</v>
      </c>
      <c r="J50" s="10" t="s">
        <v>86</v>
      </c>
      <c r="K50" s="60">
        <v>0.018414351851851852</v>
      </c>
      <c r="L50" s="60">
        <v>0.0031249999999999997</v>
      </c>
      <c r="M50" s="60">
        <v>0.015289351851851853</v>
      </c>
      <c r="N50" s="9"/>
      <c r="O50" s="9"/>
    </row>
    <row r="51" spans="1:15" ht="15">
      <c r="A51" s="55">
        <v>74</v>
      </c>
      <c r="B51" s="55" t="str">
        <f>IF(A51="","",VLOOKUP(A51,Entrants!$B$4:$D$104,3))</f>
        <v>YO</v>
      </c>
      <c r="C51" s="55">
        <v>47</v>
      </c>
      <c r="D51" s="54" t="str">
        <f>IF(A51="","",VLOOKUP(A51,Entrants!$B$4:$D$104,2))</f>
        <v>Richardson, Steve</v>
      </c>
      <c r="E51" s="57">
        <v>0.018784722222222223</v>
      </c>
      <c r="F51" s="57">
        <f>IF(A51="","",VLOOKUP(A51,Entrants!$B$4:$J$104,9))</f>
        <v>0.005729166666666667</v>
      </c>
      <c r="G51" s="57">
        <f t="shared" si="0"/>
        <v>0.013055555555555556</v>
      </c>
      <c r="I51" s="8">
        <v>47</v>
      </c>
      <c r="J51" s="10" t="s">
        <v>77</v>
      </c>
      <c r="K51" s="60">
        <v>0.018368055555555554</v>
      </c>
      <c r="L51" s="60">
        <v>0.002951388888888889</v>
      </c>
      <c r="M51" s="60">
        <v>0.015416666666666665</v>
      </c>
      <c r="N51" s="9"/>
      <c r="O51" s="9"/>
    </row>
    <row r="52" spans="1:15" ht="15">
      <c r="A52" s="55">
        <v>67</v>
      </c>
      <c r="B52" s="55" t="str">
        <f>IF(A52="","",VLOOKUP(A52,Entrants!$B$4:$D$104,3))</f>
        <v>SS</v>
      </c>
      <c r="C52" s="55">
        <v>48</v>
      </c>
      <c r="D52" s="54" t="str">
        <f>IF(A52="","",VLOOKUP(A52,Entrants!$B$4:$D$104,2))</f>
        <v>Turnbull, Paul</v>
      </c>
      <c r="E52" s="57">
        <v>0.01880787037037037</v>
      </c>
      <c r="F52" s="57">
        <f>IF(A52="","",VLOOKUP(A52,Entrants!$B$4:$J$104,9))</f>
        <v>0.005902777777777778</v>
      </c>
      <c r="G52" s="57">
        <f t="shared" si="0"/>
        <v>0.012905092592592593</v>
      </c>
      <c r="I52" s="8">
        <v>48</v>
      </c>
      <c r="J52" s="10" t="s">
        <v>242</v>
      </c>
      <c r="K52" s="60">
        <v>0.018761574074074073</v>
      </c>
      <c r="L52" s="60">
        <v>0.0031249999999999997</v>
      </c>
      <c r="M52" s="60">
        <v>0.015636574074074074</v>
      </c>
      <c r="N52" s="9"/>
      <c r="O52" s="9"/>
    </row>
    <row r="53" spans="1:15" ht="15">
      <c r="A53" s="55">
        <v>7</v>
      </c>
      <c r="B53" s="55" t="str">
        <f>IF(A53="","",VLOOKUP(A53,Entrants!$B$4:$D$104,3))</f>
        <v>CC</v>
      </c>
      <c r="C53" s="55">
        <v>49</v>
      </c>
      <c r="D53" s="54" t="str">
        <f>IF(A53="","",VLOOKUP(A53,Entrants!$B$4:$D$104,2))</f>
        <v>Bruce, Helen</v>
      </c>
      <c r="E53" s="57">
        <v>0.019039351851851852</v>
      </c>
      <c r="F53" s="57">
        <f>IF(A53="","",VLOOKUP(A53,Entrants!$B$4:$J$104,9))</f>
        <v>0.005555555555555556</v>
      </c>
      <c r="G53" s="57">
        <f t="shared" si="0"/>
        <v>0.013483796296296296</v>
      </c>
      <c r="I53" s="8">
        <v>49</v>
      </c>
      <c r="J53" s="10" t="s">
        <v>116</v>
      </c>
      <c r="K53" s="60">
        <v>0.017013888888888887</v>
      </c>
      <c r="L53" s="60">
        <v>0.00034722222222222224</v>
      </c>
      <c r="M53" s="60">
        <v>0.016666666666666666</v>
      </c>
      <c r="N53" s="9"/>
      <c r="O53" s="9"/>
    </row>
    <row r="54" spans="1:15" ht="15">
      <c r="A54" s="55">
        <v>17</v>
      </c>
      <c r="B54" s="55" t="str">
        <f>IF(A54="","",VLOOKUP(A54,Entrants!$B$4:$D$104,3))</f>
        <v>RD</v>
      </c>
      <c r="C54" s="55">
        <v>50</v>
      </c>
      <c r="D54" s="54" t="str">
        <f>IF(A54="","",VLOOKUP(A54,Entrants!$B$4:$D$104,2))</f>
        <v>Dodd, Sam</v>
      </c>
      <c r="E54" s="9" t="s">
        <v>243</v>
      </c>
      <c r="F54" s="57">
        <f>IF(A54="","",VLOOKUP(A54,Entrants!$B$4:$J$104,9))</f>
        <v>0.008159722222222223</v>
      </c>
      <c r="G54" s="9" t="s">
        <v>243</v>
      </c>
      <c r="I54" s="8">
        <v>50</v>
      </c>
      <c r="J54" s="10" t="s">
        <v>15</v>
      </c>
      <c r="K54" s="60"/>
      <c r="L54" s="9" t="s">
        <v>15</v>
      </c>
      <c r="M54" s="9" t="s">
        <v>15</v>
      </c>
      <c r="N54" s="9"/>
      <c r="O54" s="9"/>
    </row>
    <row r="55" spans="1:15" ht="15">
      <c r="A55" s="55"/>
      <c r="B55" s="55">
        <f>IF(A55="","",VLOOKUP(A55,Entrants!$B$4:$D$104,3))</f>
      </c>
      <c r="C55" s="55">
        <v>51</v>
      </c>
      <c r="D55" s="54">
        <f>IF(A55="","",VLOOKUP(A55,Entrants!$B$4:$D$104,2))</f>
      </c>
      <c r="E55" s="55"/>
      <c r="F55" s="57">
        <f>IF(A55="","",VLOOKUP(A55,Entrants!$B$4:$J$104,9))</f>
      </c>
      <c r="G55" s="57">
        <f t="shared" si="0"/>
      </c>
      <c r="I55" s="8">
        <v>51</v>
      </c>
      <c r="J55" s="10" t="s">
        <v>15</v>
      </c>
      <c r="K55" s="60"/>
      <c r="L55" s="9" t="s">
        <v>15</v>
      </c>
      <c r="M55" s="9" t="s">
        <v>15</v>
      </c>
      <c r="N55" s="9"/>
      <c r="O55" s="9"/>
    </row>
    <row r="56" spans="1:15" ht="15">
      <c r="A56" s="55"/>
      <c r="B56" s="55">
        <f>IF(A56="","",VLOOKUP(A56,Entrants!$B$4:$D$104,3))</f>
      </c>
      <c r="C56" s="55">
        <v>52</v>
      </c>
      <c r="D56" s="54">
        <f>IF(A56="","",VLOOKUP(A56,Entrants!$B$4:$D$104,2))</f>
      </c>
      <c r="E56" s="56"/>
      <c r="F56" s="57">
        <f>IF(A56="","",VLOOKUP(A56,Entrants!$B$4:$J$104,9))</f>
      </c>
      <c r="G56" s="57">
        <f t="shared" si="0"/>
      </c>
      <c r="I56" s="8">
        <v>52</v>
      </c>
      <c r="J56" s="10" t="s">
        <v>15</v>
      </c>
      <c r="K56" s="60"/>
      <c r="L56" s="9" t="s">
        <v>15</v>
      </c>
      <c r="M56" s="9" t="s">
        <v>15</v>
      </c>
      <c r="N56" s="60"/>
      <c r="O56" s="9"/>
    </row>
    <row r="57" spans="1:15" ht="15">
      <c r="A57" s="55"/>
      <c r="B57" s="55">
        <f>IF(A57="","",VLOOKUP(A57,Entrants!$B$4:$D$104,3))</f>
      </c>
      <c r="C57" s="55">
        <v>53</v>
      </c>
      <c r="D57" s="54">
        <f>IF(A57="","",VLOOKUP(A57,Entrants!$B$4:$D$104,2))</f>
      </c>
      <c r="E57" s="56"/>
      <c r="F57" s="57">
        <f>IF(A57="","",VLOOKUP(A57,Entrants!$B$4:$J$104,9))</f>
      </c>
      <c r="G57" s="57">
        <f t="shared" si="0"/>
      </c>
      <c r="I57" s="8">
        <v>53</v>
      </c>
      <c r="J57" s="10" t="s">
        <v>15</v>
      </c>
      <c r="K57" s="60"/>
      <c r="L57" s="9" t="s">
        <v>15</v>
      </c>
      <c r="M57" s="9" t="s">
        <v>15</v>
      </c>
      <c r="N57" s="60"/>
      <c r="O57" s="9"/>
    </row>
    <row r="58" spans="1:15" ht="15">
      <c r="A58" s="55"/>
      <c r="B58" s="55">
        <f>IF(A58="","",VLOOKUP(A58,Entrants!$B$4:$D$104,3))</f>
      </c>
      <c r="C58" s="55">
        <v>54</v>
      </c>
      <c r="D58" s="54">
        <f>IF(A58="","",VLOOKUP(A58,Entrants!$B$4:$D$104,2))</f>
      </c>
      <c r="E58" s="55"/>
      <c r="F58" s="57">
        <f>IF(A58="","",VLOOKUP(A58,Entrants!$B$4:$J$104,9))</f>
      </c>
      <c r="G58" s="57">
        <f t="shared" si="0"/>
      </c>
      <c r="I58" s="8">
        <v>54</v>
      </c>
      <c r="J58" s="10" t="s">
        <v>15</v>
      </c>
      <c r="K58" s="60"/>
      <c r="L58" s="9" t="s">
        <v>15</v>
      </c>
      <c r="M58" s="9" t="s">
        <v>15</v>
      </c>
      <c r="N58" s="60"/>
      <c r="O58" s="9"/>
    </row>
    <row r="59" spans="1:15" ht="15">
      <c r="A59" s="55"/>
      <c r="B59" s="55">
        <f>IF(A59="","",VLOOKUP(A59,Entrants!$B$4:$D$104,3))</f>
      </c>
      <c r="C59" s="55">
        <v>55</v>
      </c>
      <c r="D59" s="54">
        <f>IF(A59="","",VLOOKUP(A59,Entrants!$B$4:$D$104,2))</f>
      </c>
      <c r="E59" s="56"/>
      <c r="F59" s="57">
        <f>IF(A59="","",VLOOKUP(A59,Entrants!$B$4:$J$104,9))</f>
      </c>
      <c r="G59" s="57">
        <f t="shared" si="0"/>
      </c>
      <c r="I59" s="8">
        <v>55</v>
      </c>
      <c r="J59" s="10" t="s">
        <v>15</v>
      </c>
      <c r="K59" s="60"/>
      <c r="L59" s="9" t="s">
        <v>15</v>
      </c>
      <c r="M59" s="9" t="s">
        <v>15</v>
      </c>
      <c r="N59" s="60"/>
      <c r="O59" s="60"/>
    </row>
    <row r="60" spans="1:15" ht="15">
      <c r="A60" s="55"/>
      <c r="B60" s="55">
        <f>IF(A60="","",VLOOKUP(A60,Entrants!$B$4:$D$104,3))</f>
      </c>
      <c r="C60" s="55">
        <v>56</v>
      </c>
      <c r="D60" s="54">
        <f>IF(A60="","",VLOOKUP(A60,Entrants!$B$4:$D$104,2))</f>
      </c>
      <c r="E60" s="56"/>
      <c r="F60" s="57">
        <f>IF(A60="","",VLOOKUP(A60,Entrants!$B$4:$J$104,9))</f>
      </c>
      <c r="G60" s="57">
        <f t="shared" si="0"/>
      </c>
      <c r="I60" s="8">
        <v>56</v>
      </c>
      <c r="J60" s="10" t="s">
        <v>15</v>
      </c>
      <c r="K60" s="60"/>
      <c r="L60" s="9" t="s">
        <v>15</v>
      </c>
      <c r="M60" s="9" t="s">
        <v>15</v>
      </c>
      <c r="N60" s="60"/>
      <c r="O60" s="60"/>
    </row>
    <row r="61" spans="1:15" ht="15">
      <c r="A61" s="55"/>
      <c r="B61" s="55">
        <f>IF(A61="","",VLOOKUP(A61,Entrants!$B$4:$D$104,3))</f>
      </c>
      <c r="C61" s="55">
        <v>57</v>
      </c>
      <c r="D61" s="54">
        <f>IF(A61="","",VLOOKUP(A61,Entrants!$B$4:$D$104,2))</f>
      </c>
      <c r="E61" s="56"/>
      <c r="F61" s="57">
        <f>IF(A61="","",VLOOKUP(A61,Entrants!$B$4:$J$104,9))</f>
      </c>
      <c r="G61" s="57">
        <f t="shared" si="0"/>
      </c>
      <c r="I61" s="8">
        <v>57</v>
      </c>
      <c r="J61" s="10" t="s">
        <v>15</v>
      </c>
      <c r="K61" s="60"/>
      <c r="L61" s="9" t="s">
        <v>15</v>
      </c>
      <c r="M61" s="9" t="s">
        <v>15</v>
      </c>
      <c r="N61" s="60"/>
      <c r="O61" s="60"/>
    </row>
    <row r="62" spans="1:15" ht="15">
      <c r="A62" s="55"/>
      <c r="B62" s="55">
        <f>IF(A62="","",VLOOKUP(A62,Entrants!$B$4:$D$104,3))</f>
      </c>
      <c r="C62" s="55">
        <v>58</v>
      </c>
      <c r="D62" s="54">
        <f>IF(A62="","",VLOOKUP(A62,Entrants!$B$4:$D$104,2))</f>
      </c>
      <c r="E62" s="56"/>
      <c r="F62" s="57">
        <f>IF(A62="","",VLOOKUP(A62,Entrants!$B$4:$J$104,9))</f>
      </c>
      <c r="G62" s="57">
        <f t="shared" si="0"/>
      </c>
      <c r="I62" s="8">
        <v>58</v>
      </c>
      <c r="J62" s="10" t="s">
        <v>15</v>
      </c>
      <c r="K62" s="60"/>
      <c r="L62" s="9" t="s">
        <v>15</v>
      </c>
      <c r="M62" s="9" t="s">
        <v>15</v>
      </c>
      <c r="N62" s="60"/>
      <c r="O62" s="60"/>
    </row>
    <row r="63" spans="1:15" ht="15">
      <c r="A63" s="55"/>
      <c r="B63" s="55">
        <f>IF(A63="","",VLOOKUP(A63,Entrants!$B$4:$D$104,3))</f>
      </c>
      <c r="C63" s="55">
        <v>59</v>
      </c>
      <c r="D63" s="54">
        <f>IF(A63="","",VLOOKUP(A63,Entrants!$B$4:$D$104,2))</f>
      </c>
      <c r="E63" s="56"/>
      <c r="F63" s="57">
        <f>IF(A63="","",VLOOKUP(A63,Entrants!$B$4:$J$104,9))</f>
      </c>
      <c r="G63" s="57">
        <f t="shared" si="0"/>
      </c>
      <c r="I63" s="8">
        <v>59</v>
      </c>
      <c r="J63" s="10" t="s">
        <v>15</v>
      </c>
      <c r="K63" s="60"/>
      <c r="L63" s="9" t="s">
        <v>15</v>
      </c>
      <c r="M63" s="9" t="s">
        <v>15</v>
      </c>
      <c r="N63" s="60"/>
      <c r="O63" s="60"/>
    </row>
    <row r="64" spans="1:15" ht="15">
      <c r="A64" s="55"/>
      <c r="B64" s="55">
        <f>IF(A64="","",VLOOKUP(A64,Entrants!$B$4:$D$104,3))</f>
      </c>
      <c r="C64" s="55">
        <v>60</v>
      </c>
      <c r="D64" s="54">
        <f>IF(A64="","",VLOOKUP(A64,Entrants!$B$4:$D$104,2))</f>
      </c>
      <c r="E64" s="56"/>
      <c r="F64" s="57">
        <f>IF(A64="","",VLOOKUP(A64,Entrants!$B$4:$J$104,9))</f>
      </c>
      <c r="G64" s="57">
        <f t="shared" si="0"/>
      </c>
      <c r="I64" s="8">
        <v>60</v>
      </c>
      <c r="J64" s="10" t="s">
        <v>15</v>
      </c>
      <c r="K64" s="60"/>
      <c r="L64" s="9" t="s">
        <v>15</v>
      </c>
      <c r="M64" s="9" t="s">
        <v>15</v>
      </c>
      <c r="N64" s="60"/>
      <c r="O64" s="60"/>
    </row>
    <row r="65" spans="1:15" ht="15">
      <c r="A65" s="55"/>
      <c r="B65" s="55">
        <f>IF(A65="","",VLOOKUP(A65,Entrants!$B$4:$D$104,3))</f>
      </c>
      <c r="C65" s="55">
        <v>61</v>
      </c>
      <c r="D65" s="54">
        <f>IF(A65="","",VLOOKUP(A65,Entrants!$B$4:$D$104,2))</f>
      </c>
      <c r="E65" s="56"/>
      <c r="F65" s="57">
        <f>IF(A65="","",VLOOKUP(A65,Entrants!$B$4:$J$104,9))</f>
      </c>
      <c r="G65" s="57">
        <f t="shared" si="0"/>
      </c>
      <c r="I65" s="8">
        <v>61</v>
      </c>
      <c r="J65" s="10" t="s">
        <v>15</v>
      </c>
      <c r="K65" s="60"/>
      <c r="L65" s="9" t="s">
        <v>15</v>
      </c>
      <c r="M65" s="9" t="s">
        <v>15</v>
      </c>
      <c r="N65" s="60"/>
      <c r="O65" s="60"/>
    </row>
    <row r="66" spans="1:15" ht="15">
      <c r="A66" s="55"/>
      <c r="B66" s="55">
        <f>IF(A66="","",VLOOKUP(A66,Entrants!$B$4:$D$104,3))</f>
      </c>
      <c r="C66" s="55">
        <v>62</v>
      </c>
      <c r="D66" s="54">
        <f>IF(A66="","",VLOOKUP(A66,Entrants!$B$4:$D$104,2))</f>
      </c>
      <c r="E66" s="56"/>
      <c r="F66" s="57">
        <f>IF(A66="","",VLOOKUP(A66,Entrants!$B$4:$J$104,9))</f>
      </c>
      <c r="G66" s="57">
        <f t="shared" si="0"/>
      </c>
      <c r="I66" s="8">
        <v>62</v>
      </c>
      <c r="J66" s="10" t="s">
        <v>15</v>
      </c>
      <c r="K66" s="60"/>
      <c r="L66" s="9" t="s">
        <v>15</v>
      </c>
      <c r="M66" s="9" t="s">
        <v>15</v>
      </c>
      <c r="N66" s="60"/>
      <c r="O66" s="60"/>
    </row>
    <row r="67" spans="1:15" ht="15">
      <c r="A67" s="55"/>
      <c r="B67" s="55">
        <f>IF(A67="","",VLOOKUP(A67,Entrants!$B$4:$D$104,3))</f>
      </c>
      <c r="C67" s="55">
        <v>63</v>
      </c>
      <c r="D67" s="54">
        <f>IF(A67="","",VLOOKUP(A67,Entrants!$B$4:$D$104,2))</f>
      </c>
      <c r="E67" s="56"/>
      <c r="F67" s="57">
        <f>IF(A67="","",VLOOKUP(A67,Entrants!$B$4:$J$104,9))</f>
      </c>
      <c r="G67" s="57">
        <f t="shared" si="0"/>
      </c>
      <c r="I67" s="8">
        <v>63</v>
      </c>
      <c r="J67" s="10" t="s">
        <v>15</v>
      </c>
      <c r="K67" s="60"/>
      <c r="L67" s="9" t="s">
        <v>15</v>
      </c>
      <c r="M67" s="9" t="s">
        <v>15</v>
      </c>
      <c r="N67" s="60"/>
      <c r="O67" s="60"/>
    </row>
    <row r="68" spans="1:15" ht="15">
      <c r="A68" s="55"/>
      <c r="B68" s="55">
        <f>IF(A68="","",VLOOKUP(A68,Entrants!$B$4:$D$104,3))</f>
      </c>
      <c r="C68" s="55">
        <v>64</v>
      </c>
      <c r="D68" s="54">
        <f>IF(A68="","",VLOOKUP(A68,Entrants!$B$4:$D$104,2))</f>
      </c>
      <c r="E68" s="56"/>
      <c r="F68" s="57">
        <f>IF(A68="","",VLOOKUP(A68,Entrants!$B$4:$J$104,9))</f>
      </c>
      <c r="G68" s="57">
        <f t="shared" si="0"/>
      </c>
      <c r="I68" s="8">
        <v>64</v>
      </c>
      <c r="J68" s="10" t="s">
        <v>15</v>
      </c>
      <c r="K68" s="60"/>
      <c r="L68" s="9" t="s">
        <v>15</v>
      </c>
      <c r="M68" s="9" t="s">
        <v>15</v>
      </c>
      <c r="N68" s="60"/>
      <c r="O68" s="60"/>
    </row>
    <row r="69" spans="1:15" ht="15">
      <c r="A69" s="55"/>
      <c r="B69" s="55">
        <f>IF(A69="","",VLOOKUP(A69,Entrants!$B$4:$D$104,3))</f>
      </c>
      <c r="C69" s="55">
        <v>65</v>
      </c>
      <c r="D69" s="54">
        <f>IF(A69="","",VLOOKUP(A69,Entrants!$B$4:$D$104,2))</f>
      </c>
      <c r="E69" s="56"/>
      <c r="F69" s="57">
        <f>IF(A69="","",VLOOKUP(A69,Entrants!$B$4:$J$104,9))</f>
      </c>
      <c r="G69" s="57">
        <f t="shared" si="0"/>
      </c>
      <c r="I69" s="8">
        <v>65</v>
      </c>
      <c r="J69" s="10" t="s">
        <v>15</v>
      </c>
      <c r="K69" s="60"/>
      <c r="L69" s="9" t="s">
        <v>15</v>
      </c>
      <c r="M69" s="9" t="s">
        <v>15</v>
      </c>
      <c r="N69" s="60"/>
      <c r="O69" s="60"/>
    </row>
    <row r="70" spans="1:15" ht="15">
      <c r="A70" s="55"/>
      <c r="B70" s="55">
        <f>IF(A70="","",VLOOKUP(A70,Entrants!$B$4:$D$104,3))</f>
      </c>
      <c r="C70" s="55">
        <v>66</v>
      </c>
      <c r="D70" s="54">
        <f>IF(A70="","",VLOOKUP(A70,Entrants!$B$4:$D$104,2))</f>
      </c>
      <c r="E70" s="56"/>
      <c r="F70" s="57">
        <f>IF(A70="","",VLOOKUP(A70,Entrants!$B$4:$J$104,9))</f>
      </c>
      <c r="G70" s="57">
        <f aca="true" t="shared" si="1" ref="G70:G84">IF(D70="","",E70-F70)</f>
      </c>
      <c r="I70" s="8">
        <v>66</v>
      </c>
      <c r="J70" s="10" t="s">
        <v>15</v>
      </c>
      <c r="K70" s="60"/>
      <c r="L70" s="9" t="s">
        <v>15</v>
      </c>
      <c r="M70" s="9" t="s">
        <v>15</v>
      </c>
      <c r="N70" s="60"/>
      <c r="O70" s="60"/>
    </row>
    <row r="71" spans="1:15" ht="15">
      <c r="A71" s="55"/>
      <c r="B71" s="55">
        <f>IF(A71="","",VLOOKUP(A71,Entrants!$B$4:$D$104,3))</f>
      </c>
      <c r="C71" s="55">
        <v>67</v>
      </c>
      <c r="D71" s="54">
        <f>IF(A71="","",VLOOKUP(A71,Entrants!$B$4:$D$104,2))</f>
      </c>
      <c r="E71" s="56"/>
      <c r="F71" s="57">
        <f>IF(A71="","",VLOOKUP(A71,Entrants!$B$4:$J$104,9))</f>
      </c>
      <c r="G71" s="57">
        <f t="shared" si="1"/>
      </c>
      <c r="I71" s="8">
        <v>67</v>
      </c>
      <c r="J71" s="10" t="s">
        <v>15</v>
      </c>
      <c r="K71" s="60"/>
      <c r="L71" s="9" t="s">
        <v>15</v>
      </c>
      <c r="M71" s="9" t="s">
        <v>15</v>
      </c>
      <c r="N71" s="60"/>
      <c r="O71" s="60"/>
    </row>
    <row r="72" spans="1:15" ht="15">
      <c r="A72" s="55"/>
      <c r="B72" s="55">
        <f>IF(A72="","",VLOOKUP(A72,Entrants!$B$4:$D$104,3))</f>
      </c>
      <c r="C72" s="55">
        <v>68</v>
      </c>
      <c r="D72" s="54">
        <f>IF(A72="","",VLOOKUP(A72,Entrants!$B$4:$D$104,2))</f>
      </c>
      <c r="E72" s="56"/>
      <c r="F72" s="57">
        <f>IF(A72="","",VLOOKUP(A72,Entrants!$B$4:$J$104,9))</f>
      </c>
      <c r="G72" s="57">
        <f t="shared" si="1"/>
      </c>
      <c r="I72" s="8">
        <v>68</v>
      </c>
      <c r="J72" s="10" t="s">
        <v>15</v>
      </c>
      <c r="K72" s="60"/>
      <c r="L72" s="9" t="s">
        <v>15</v>
      </c>
      <c r="M72" s="9" t="s">
        <v>15</v>
      </c>
      <c r="N72" s="60"/>
      <c r="O72" s="60"/>
    </row>
    <row r="73" spans="1:15" ht="15">
      <c r="A73" s="55"/>
      <c r="B73" s="55">
        <f>IF(A73="","",VLOOKUP(A73,Entrants!$B$4:$D$104,3))</f>
      </c>
      <c r="C73" s="55">
        <v>69</v>
      </c>
      <c r="D73" s="54">
        <f>IF(A73="","",VLOOKUP(A73,Entrants!$B$4:$D$104,2))</f>
      </c>
      <c r="E73" s="56"/>
      <c r="F73" s="57">
        <f>IF(A73="","",VLOOKUP(A73,Entrants!$B$4:$J$104,9))</f>
      </c>
      <c r="G73" s="57">
        <f t="shared" si="1"/>
      </c>
      <c r="I73" s="8">
        <v>69</v>
      </c>
      <c r="J73" s="10" t="s">
        <v>15</v>
      </c>
      <c r="K73" s="60"/>
      <c r="L73" s="9" t="s">
        <v>15</v>
      </c>
      <c r="M73" s="9" t="s">
        <v>15</v>
      </c>
      <c r="N73" s="60"/>
      <c r="O73" s="60"/>
    </row>
    <row r="74" spans="1:15" ht="15">
      <c r="A74" s="55"/>
      <c r="B74" s="55">
        <f>IF(A74="","",VLOOKUP(A74,Entrants!$B$4:$D$104,3))</f>
      </c>
      <c r="C74" s="55">
        <v>70</v>
      </c>
      <c r="D74" s="54">
        <f>IF(A74="","",VLOOKUP(A74,Entrants!$B$4:$D$104,2))</f>
      </c>
      <c r="E74" s="56"/>
      <c r="F74" s="57">
        <f>IF(A74="","",VLOOKUP(A74,Entrants!$B$4:$J$104,9))</f>
      </c>
      <c r="G74" s="57">
        <f t="shared" si="1"/>
      </c>
      <c r="I74" s="8">
        <v>70</v>
      </c>
      <c r="J74" s="10" t="s">
        <v>15</v>
      </c>
      <c r="K74" s="60"/>
      <c r="L74" s="9" t="s">
        <v>15</v>
      </c>
      <c r="M74" s="9" t="s">
        <v>15</v>
      </c>
      <c r="N74" s="60"/>
      <c r="O74" s="60"/>
    </row>
    <row r="75" spans="1:15" ht="15" customHeight="1">
      <c r="A75" s="55"/>
      <c r="B75" s="55">
        <f>IF(A75="","",VLOOKUP(A75,Entrants!$B$4:$D$104,3))</f>
      </c>
      <c r="C75" s="55">
        <v>71</v>
      </c>
      <c r="D75" s="54">
        <f>IF(A75="","",VLOOKUP(A75,Entrants!$B$4:$D$104,2))</f>
      </c>
      <c r="E75" s="56"/>
      <c r="F75" s="57">
        <f>IF(A75="","",VLOOKUP(A75,Entrants!$B$4:$J$104,9))</f>
      </c>
      <c r="G75" s="57">
        <f t="shared" si="1"/>
      </c>
      <c r="I75" s="8">
        <v>71</v>
      </c>
      <c r="J75" s="10" t="s">
        <v>15</v>
      </c>
      <c r="K75" s="60"/>
      <c r="L75" s="9" t="s">
        <v>15</v>
      </c>
      <c r="M75" s="9" t="s">
        <v>15</v>
      </c>
      <c r="N75" s="60"/>
      <c r="O75" s="60"/>
    </row>
    <row r="76" spans="1:15" ht="15">
      <c r="A76" s="55"/>
      <c r="B76" s="55">
        <f>IF(A76="","",VLOOKUP(A76,Entrants!$B$4:$D$104,3))</f>
      </c>
      <c r="C76" s="55">
        <v>72</v>
      </c>
      <c r="D76" s="54">
        <f>IF(A76="","",VLOOKUP(A76,Entrants!$B$4:$D$104,2))</f>
      </c>
      <c r="E76" s="56"/>
      <c r="F76" s="57">
        <f>IF(A76="","",VLOOKUP(A76,Entrants!$B$4:$J$104,9))</f>
      </c>
      <c r="G76" s="57">
        <f t="shared" si="1"/>
      </c>
      <c r="I76" s="8">
        <v>72</v>
      </c>
      <c r="J76" s="10" t="s">
        <v>15</v>
      </c>
      <c r="K76" s="60"/>
      <c r="L76" s="9" t="s">
        <v>15</v>
      </c>
      <c r="M76" s="9" t="s">
        <v>15</v>
      </c>
      <c r="N76" s="60"/>
      <c r="O76" s="60"/>
    </row>
    <row r="77" spans="1:15" ht="15">
      <c r="A77" s="55"/>
      <c r="B77" s="55">
        <f>IF(A77="","",VLOOKUP(A77,Entrants!$B$4:$D$104,3))</f>
      </c>
      <c r="C77" s="55">
        <v>73</v>
      </c>
      <c r="D77" s="54">
        <f>IF(A77="","",VLOOKUP(A77,Entrants!$B$4:$D$104,2))</f>
      </c>
      <c r="E77" s="56"/>
      <c r="F77" s="57">
        <f>IF(A77="","",VLOOKUP(A77,Entrants!$B$4:$J$104,9))</f>
      </c>
      <c r="G77" s="57">
        <f t="shared" si="1"/>
      </c>
      <c r="I77" s="8">
        <v>73</v>
      </c>
      <c r="J77" s="10" t="s">
        <v>15</v>
      </c>
      <c r="K77" s="60"/>
      <c r="L77" s="9" t="s">
        <v>15</v>
      </c>
      <c r="M77" s="9" t="s">
        <v>15</v>
      </c>
      <c r="N77" s="60"/>
      <c r="O77" s="60"/>
    </row>
    <row r="78" spans="1:15" ht="15" customHeight="1">
      <c r="A78" s="55"/>
      <c r="B78" s="55">
        <f>IF(A78="","",VLOOKUP(A78,Entrants!$B$4:$D$104,3))</f>
      </c>
      <c r="C78" s="55">
        <v>74</v>
      </c>
      <c r="D78" s="54">
        <f>IF(A78="","",VLOOKUP(A78,Entrants!$B$4:$D$104,2))</f>
      </c>
      <c r="E78" s="56"/>
      <c r="F78" s="57">
        <f>IF(A78="","",VLOOKUP(A78,Entrants!$B$4:$J$104,9))</f>
      </c>
      <c r="G78" s="57">
        <f t="shared" si="1"/>
      </c>
      <c r="I78" s="8">
        <v>74</v>
      </c>
      <c r="J78" s="10" t="s">
        <v>15</v>
      </c>
      <c r="K78" s="60"/>
      <c r="L78" s="9" t="s">
        <v>15</v>
      </c>
      <c r="M78" s="9" t="s">
        <v>15</v>
      </c>
      <c r="N78" s="60"/>
      <c r="O78" s="60"/>
    </row>
    <row r="79" spans="1:15" ht="15" customHeight="1">
      <c r="A79" s="55"/>
      <c r="B79" s="55">
        <f>IF(A79="","",VLOOKUP(A79,Entrants!$B$4:$D$104,3))</f>
      </c>
      <c r="C79" s="55">
        <v>75</v>
      </c>
      <c r="D79" s="54">
        <f>IF(A79="","",VLOOKUP(A79,Entrants!$B$4:$D$104,2))</f>
      </c>
      <c r="E79" s="56"/>
      <c r="F79" s="57">
        <f>IF(A79="","",VLOOKUP(A79,Entrants!$B$4:$J$104,9))</f>
      </c>
      <c r="G79" s="57">
        <f t="shared" si="1"/>
      </c>
      <c r="I79" s="8">
        <v>75</v>
      </c>
      <c r="J79" s="10" t="s">
        <v>15</v>
      </c>
      <c r="K79" s="60"/>
      <c r="L79" s="9" t="s">
        <v>15</v>
      </c>
      <c r="M79" s="9" t="s">
        <v>15</v>
      </c>
      <c r="N79" s="60"/>
      <c r="O79" s="60"/>
    </row>
    <row r="80" spans="2:13" ht="15" customHeight="1">
      <c r="B80" s="55">
        <f>IF(A80="","",VLOOKUP(A80,Entrants!$B$4:$D$104,3))</f>
      </c>
      <c r="C80" s="55">
        <v>76</v>
      </c>
      <c r="D80" s="54">
        <f>IF(A80="","",VLOOKUP(A80,Entrants!$B$4:$D$104,2))</f>
      </c>
      <c r="F80" s="57">
        <f>IF(A80="","",VLOOKUP(A80,Entrants!$B$4:$J$104,9))</f>
      </c>
      <c r="G80" s="57">
        <f t="shared" si="1"/>
      </c>
      <c r="I80" s="8">
        <v>76</v>
      </c>
      <c r="J80" s="10" t="s">
        <v>15</v>
      </c>
      <c r="K80" s="60"/>
      <c r="L80" s="9" t="s">
        <v>15</v>
      </c>
      <c r="M80" s="9" t="s">
        <v>15</v>
      </c>
    </row>
    <row r="81" spans="2:13" ht="15" customHeight="1">
      <c r="B81" s="55">
        <f>IF(A81="","",VLOOKUP(A81,Entrants!$B$4:$D$104,3))</f>
      </c>
      <c r="C81" s="55">
        <v>77</v>
      </c>
      <c r="D81" s="54">
        <f>IF(A81="","",VLOOKUP(A81,Entrants!$B$4:$D$104,2))</f>
      </c>
      <c r="F81" s="57">
        <f>IF(A81="","",VLOOKUP(A81,Entrants!$B$4:$J$104,9))</f>
      </c>
      <c r="G81" s="57">
        <f t="shared" si="1"/>
      </c>
      <c r="I81" s="8">
        <v>77</v>
      </c>
      <c r="J81" s="10" t="s">
        <v>15</v>
      </c>
      <c r="K81" s="60"/>
      <c r="L81" s="9" t="s">
        <v>15</v>
      </c>
      <c r="M81" s="9" t="s">
        <v>15</v>
      </c>
    </row>
    <row r="82" spans="2:13" ht="15" customHeight="1">
      <c r="B82" s="55">
        <f>IF(A82="","",VLOOKUP(A82,Entrants!$B$4:$D$104,3))</f>
      </c>
      <c r="C82" s="55">
        <v>78</v>
      </c>
      <c r="D82" s="54">
        <f>IF(A82="","",VLOOKUP(A82,Entrants!$B$4:$D$104,2))</f>
      </c>
      <c r="F82" s="57">
        <f>IF(A82="","",VLOOKUP(A82,Entrants!$B$4:$J$104,9))</f>
      </c>
      <c r="G82" s="57">
        <f t="shared" si="1"/>
      </c>
      <c r="I82" s="8">
        <v>78</v>
      </c>
      <c r="J82" s="10" t="s">
        <v>15</v>
      </c>
      <c r="K82" s="60"/>
      <c r="L82" s="9" t="s">
        <v>15</v>
      </c>
      <c r="M82" s="9" t="s">
        <v>15</v>
      </c>
    </row>
    <row r="83" spans="2:13" ht="15" customHeight="1">
      <c r="B83" s="55">
        <f>IF(A83="","",VLOOKUP(A83,Entrants!$B$4:$D$104,3))</f>
      </c>
      <c r="C83" s="55">
        <v>79</v>
      </c>
      <c r="D83" s="54">
        <f>IF(A83="","",VLOOKUP(A83,Entrants!$B$4:$D$104,2))</f>
      </c>
      <c r="F83" s="57">
        <f>IF(A83="","",VLOOKUP(A83,Entrants!$B$4:$J$104,9))</f>
      </c>
      <c r="G83" s="57">
        <f t="shared" si="1"/>
      </c>
      <c r="I83" s="8">
        <v>79</v>
      </c>
      <c r="J83" s="10" t="s">
        <v>15</v>
      </c>
      <c r="K83" s="60"/>
      <c r="L83" s="9" t="s">
        <v>15</v>
      </c>
      <c r="M83" s="9" t="s">
        <v>15</v>
      </c>
    </row>
    <row r="84" spans="2:13" ht="15" customHeight="1">
      <c r="B84" s="55">
        <f>IF(A84="","",VLOOKUP(A84,Entrants!$B$4:$D$104,3))</f>
      </c>
      <c r="C84" s="55">
        <v>80</v>
      </c>
      <c r="D84" s="54">
        <f>IF(A84="","",VLOOKUP(A84,Entrants!$B$4:$D$104,2))</f>
      </c>
      <c r="F84" s="57">
        <f>IF(A84="","",VLOOKUP(A84,Entrants!$B$4:$J$104,9))</f>
      </c>
      <c r="G84" s="57">
        <f t="shared" si="1"/>
      </c>
      <c r="I84" s="8">
        <v>80</v>
      </c>
      <c r="J84" s="10" t="s">
        <v>58</v>
      </c>
      <c r="K84" s="60" t="s">
        <v>243</v>
      </c>
      <c r="L84" s="9">
        <v>0.008159722222222223</v>
      </c>
      <c r="M84" s="9" t="s">
        <v>243</v>
      </c>
    </row>
  </sheetData>
  <sheetProtection/>
  <mergeCells count="1">
    <mergeCell ref="J2:L2"/>
  </mergeCells>
  <printOptions/>
  <pageMargins left="0.7480314960629921" right="1.6141732283464567" top="0.4330708661417323" bottom="0.5511811023622047" header="0.5118110236220472" footer="0.5118110236220472"/>
  <pageSetup fitToHeight="1" fitToWidth="1" horizontalDpi="360" verticalDpi="360" orientation="portrait" paperSize="9" scale="37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91"/>
  <sheetViews>
    <sheetView zoomScale="75" zoomScaleNormal="75" zoomScalePageLayoutView="0" workbookViewId="0" topLeftCell="A4">
      <selection activeCell="H54" sqref="H54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109</v>
      </c>
      <c r="B1" s="68"/>
      <c r="C1" s="5"/>
      <c r="D1" s="5"/>
      <c r="E1" s="5"/>
      <c r="F1" s="5"/>
      <c r="G1" s="5"/>
      <c r="H1" s="5"/>
      <c r="I1" s="5"/>
      <c r="J1" s="7"/>
      <c r="L1" s="1"/>
      <c r="M1" s="1"/>
    </row>
    <row r="2" spans="1:13" ht="20.25" customHeight="1">
      <c r="A2" s="68"/>
      <c r="B2" s="68"/>
      <c r="C2" s="5"/>
      <c r="D2" s="5"/>
      <c r="E2" s="5"/>
      <c r="F2" s="5"/>
      <c r="G2" s="5"/>
      <c r="H2" s="5"/>
      <c r="I2" s="5"/>
      <c r="J2" s="155" t="s">
        <v>43</v>
      </c>
      <c r="K2" s="155"/>
      <c r="L2" s="155"/>
      <c r="M2" s="1"/>
    </row>
    <row r="3" spans="1:13" ht="15" customHeight="1">
      <c r="A3" s="62" t="s">
        <v>8</v>
      </c>
      <c r="B3" s="62" t="s">
        <v>38</v>
      </c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</row>
    <row r="4" spans="1:15" ht="15" customHeight="1">
      <c r="A4" s="62" t="s">
        <v>9</v>
      </c>
      <c r="B4" s="62" t="s">
        <v>39</v>
      </c>
      <c r="C4" s="62" t="s">
        <v>10</v>
      </c>
      <c r="D4" s="65" t="s">
        <v>11</v>
      </c>
      <c r="E4" s="62" t="s">
        <v>12</v>
      </c>
      <c r="F4" s="62" t="s">
        <v>13</v>
      </c>
      <c r="G4" s="62" t="s">
        <v>14</v>
      </c>
      <c r="H4" s="63"/>
      <c r="I4" s="62" t="s">
        <v>10</v>
      </c>
      <c r="J4" s="65" t="s">
        <v>11</v>
      </c>
      <c r="K4" s="62" t="s">
        <v>12</v>
      </c>
      <c r="L4" s="62" t="s">
        <v>13</v>
      </c>
      <c r="M4" s="62" t="s">
        <v>14</v>
      </c>
      <c r="N4" s="1"/>
      <c r="O4" s="1"/>
    </row>
    <row r="5" spans="1:15" ht="15">
      <c r="A5" s="55">
        <v>2</v>
      </c>
      <c r="B5" s="55" t="str">
        <f>IF(A5="","",VLOOKUP(A5,Entrants!$B$4:$D$104,3))</f>
        <v>MM</v>
      </c>
      <c r="C5" s="55">
        <v>1</v>
      </c>
      <c r="D5" s="54" t="str">
        <f>IF(A5="","",VLOOKUP(A5,Entrants!$B$4:$D$104,2))</f>
        <v>Barrass, Heather</v>
      </c>
      <c r="E5" s="57">
        <v>0.017407407407407406</v>
      </c>
      <c r="F5" s="57">
        <f>IF(A5="","",VLOOKUP(A5,Entrants!$B$4:$K$104,10))</f>
        <v>0.004513888888888889</v>
      </c>
      <c r="G5" s="57">
        <f>IF(D5="","",E5-F5)</f>
        <v>0.012893518518518516</v>
      </c>
      <c r="H5" s="57"/>
      <c r="I5" s="8">
        <v>1</v>
      </c>
      <c r="J5" s="10" t="s">
        <v>44</v>
      </c>
      <c r="K5" s="9">
        <v>0.01815972222222222</v>
      </c>
      <c r="L5" s="9">
        <v>0.008159722222222223</v>
      </c>
      <c r="M5" s="9">
        <v>0.009999999999999997</v>
      </c>
      <c r="N5" s="9"/>
      <c r="O5" s="9"/>
    </row>
    <row r="6" spans="1:15" ht="15">
      <c r="A6" s="55">
        <v>74</v>
      </c>
      <c r="B6" s="55" t="str">
        <f>IF(A6="","",VLOOKUP(A6,Entrants!$B$4:$D$104,3))</f>
        <v>YO</v>
      </c>
      <c r="C6" s="55">
        <v>2</v>
      </c>
      <c r="D6" s="54" t="str">
        <f>IF(A6="","",VLOOKUP(A6,Entrants!$B$4:$C$104,2))</f>
        <v>Richardson, Steve</v>
      </c>
      <c r="E6" s="9">
        <v>0.017511574074074072</v>
      </c>
      <c r="F6" s="57">
        <f>IF(A6="","",VLOOKUP(A6,Entrants!$B$4:$K$104,10))</f>
        <v>0.005555555555555556</v>
      </c>
      <c r="G6" s="57">
        <f aca="true" t="shared" si="0" ref="G6:G69">IF(D6="","",E6-F6)</f>
        <v>0.011956018518518515</v>
      </c>
      <c r="H6" s="57"/>
      <c r="I6" s="8">
        <v>2</v>
      </c>
      <c r="J6" s="10" t="s">
        <v>72</v>
      </c>
      <c r="K6" s="9">
        <v>0.017870370370370373</v>
      </c>
      <c r="L6" s="9">
        <v>0.0078125</v>
      </c>
      <c r="M6" s="9">
        <v>0.010057870370370373</v>
      </c>
      <c r="N6" s="9"/>
      <c r="O6" s="9"/>
    </row>
    <row r="7" spans="1:15" ht="15">
      <c r="A7" s="55">
        <v>5</v>
      </c>
      <c r="B7" s="55" t="str">
        <f>IF(A7="","",VLOOKUP(A7,Entrants!$B$4:$D$104,3))</f>
        <v>AB</v>
      </c>
      <c r="C7" s="55">
        <v>3</v>
      </c>
      <c r="D7" s="54" t="str">
        <f>IF(A7="","",VLOOKUP(A7,Entrants!$B$4:$C$104,2))</f>
        <v>Bradley, Dave</v>
      </c>
      <c r="E7" s="9">
        <v>0.017557870370370373</v>
      </c>
      <c r="F7" s="57">
        <f>IF(A7="","",VLOOKUP(A7,Entrants!$B$4:$K$104,10))</f>
        <v>0.006076388888888889</v>
      </c>
      <c r="G7" s="57">
        <f t="shared" si="0"/>
        <v>0.011481481481481485</v>
      </c>
      <c r="H7" s="57"/>
      <c r="I7" s="8">
        <v>3</v>
      </c>
      <c r="J7" s="10" t="s">
        <v>186</v>
      </c>
      <c r="K7" s="9">
        <v>0.01783564814814815</v>
      </c>
      <c r="L7" s="9">
        <v>0.007638888888888889</v>
      </c>
      <c r="M7" s="9">
        <v>0.01019675925925926</v>
      </c>
      <c r="N7" s="9"/>
      <c r="O7" s="9"/>
    </row>
    <row r="8" spans="1:15" ht="15">
      <c r="A8" s="55">
        <v>51</v>
      </c>
      <c r="B8" s="55" t="str">
        <f>IF(A8="","",VLOOKUP(A8,Entrants!$B$4:$D$104,3))</f>
        <v>TB</v>
      </c>
      <c r="C8" s="55">
        <v>4</v>
      </c>
      <c r="D8" s="54" t="str">
        <f>IF(A8="","",VLOOKUP(A8,Entrants!$B$4:$C$104,2))</f>
        <v>Povey, Margaret</v>
      </c>
      <c r="E8" s="57">
        <v>0.017777777777777778</v>
      </c>
      <c r="F8" s="57">
        <f>IF(A8="","",VLOOKUP(A8,Entrants!$B$4:$K$104,10))</f>
        <v>0.0012152777777777778</v>
      </c>
      <c r="G8" s="57">
        <f t="shared" si="0"/>
        <v>0.0165625</v>
      </c>
      <c r="H8" s="57"/>
      <c r="I8" s="8">
        <v>4</v>
      </c>
      <c r="J8" s="10" t="s">
        <v>49</v>
      </c>
      <c r="K8" s="9">
        <v>0.018125</v>
      </c>
      <c r="L8" s="9">
        <v>0.0078125</v>
      </c>
      <c r="M8" s="9">
        <v>0.010312499999999999</v>
      </c>
      <c r="N8" s="9"/>
      <c r="O8" s="9"/>
    </row>
    <row r="9" spans="1:15" ht="15">
      <c r="A9" s="55">
        <v>22</v>
      </c>
      <c r="B9" s="55" t="str">
        <f>IF(A9="","",VLOOKUP(A9,Entrants!$B$4:$D$104,3))</f>
        <v>FT</v>
      </c>
      <c r="C9" s="55">
        <v>5</v>
      </c>
      <c r="D9" s="54" t="str">
        <f>IF(A9="","",VLOOKUP(A9,Entrants!$B$4:$C$104,2))</f>
        <v>Freeman, Kevin</v>
      </c>
      <c r="E9" s="57">
        <v>0.01778935185185185</v>
      </c>
      <c r="F9" s="57">
        <f>IF(A9="","",VLOOKUP(A9,Entrants!$B$4:$K$104,10))</f>
        <v>0.005902777777777778</v>
      </c>
      <c r="G9" s="57">
        <f t="shared" si="0"/>
        <v>0.011886574074074074</v>
      </c>
      <c r="H9" s="57"/>
      <c r="I9" s="8">
        <v>5</v>
      </c>
      <c r="J9" s="10" t="s">
        <v>90</v>
      </c>
      <c r="K9" s="9">
        <v>0.018090277777777778</v>
      </c>
      <c r="L9" s="9">
        <v>0.007291666666666666</v>
      </c>
      <c r="M9" s="9">
        <v>0.010798611111111113</v>
      </c>
      <c r="N9" s="9"/>
      <c r="O9" s="9"/>
    </row>
    <row r="10" spans="1:15" ht="15">
      <c r="A10" s="55">
        <v>52</v>
      </c>
      <c r="B10" s="55" t="str">
        <f>IF(A10="","",VLOOKUP(A10,Entrants!$B$4:$D$104,3))</f>
        <v>SS</v>
      </c>
      <c r="C10" s="55">
        <v>6</v>
      </c>
      <c r="D10" s="54" t="str">
        <f>IF(A10="","",VLOOKUP(A10,Entrants!$B$4:$C$104,2))</f>
        <v>Povey, Scott</v>
      </c>
      <c r="E10" s="57">
        <v>0.01783564814814815</v>
      </c>
      <c r="F10" s="57">
        <f>IF(A10="","",VLOOKUP(A10,Entrants!$B$4:$K$104,10))</f>
        <v>0.007638888888888889</v>
      </c>
      <c r="G10" s="57">
        <f t="shared" si="0"/>
        <v>0.01019675925925926</v>
      </c>
      <c r="H10" s="57"/>
      <c r="I10" s="8">
        <v>6</v>
      </c>
      <c r="J10" s="10" t="s">
        <v>91</v>
      </c>
      <c r="K10" s="9">
        <v>0.017962962962962962</v>
      </c>
      <c r="L10" s="9">
        <v>0.007118055555555555</v>
      </c>
      <c r="M10" s="9">
        <v>0.010844907407407407</v>
      </c>
      <c r="N10" s="9"/>
      <c r="O10" s="9"/>
    </row>
    <row r="11" spans="1:15" ht="15">
      <c r="A11" s="55">
        <v>36</v>
      </c>
      <c r="B11" s="55" t="str">
        <f>IF(A11="","",VLOOKUP(A11,Entrants!$B$4:$D$104,3))</f>
        <v>BW</v>
      </c>
      <c r="C11" s="55">
        <v>7</v>
      </c>
      <c r="D11" s="54" t="str">
        <f>IF(A11="","",VLOOKUP(A11,Entrants!$B$4:$C$104,2))</f>
        <v>Jansen, Jake</v>
      </c>
      <c r="E11" s="57">
        <v>0.017870370370370373</v>
      </c>
      <c r="F11" s="57">
        <f>IF(A11="","",VLOOKUP(A11,Entrants!$B$4:$K$104,10))</f>
        <v>0.0078125</v>
      </c>
      <c r="G11" s="57">
        <f t="shared" si="0"/>
        <v>0.010057870370370373</v>
      </c>
      <c r="H11" s="57"/>
      <c r="I11" s="8">
        <v>7</v>
      </c>
      <c r="J11" s="10" t="s">
        <v>64</v>
      </c>
      <c r="K11" s="9">
        <v>0.017893518518518517</v>
      </c>
      <c r="L11" s="9">
        <v>0.0067708333333333336</v>
      </c>
      <c r="M11" s="9">
        <v>0.011122685185185183</v>
      </c>
      <c r="N11" s="9"/>
      <c r="O11" s="9"/>
    </row>
    <row r="12" spans="1:15" ht="15">
      <c r="A12" s="55">
        <v>24</v>
      </c>
      <c r="B12" s="55" t="str">
        <f>IF(A12="","",VLOOKUP(A12,Entrants!$B$4:$D$104,3))</f>
        <v>RR</v>
      </c>
      <c r="C12" s="55">
        <v>8</v>
      </c>
      <c r="D12" s="54" t="str">
        <f>IF(A12="","",VLOOKUP(A12,Entrants!$B$4:$C$104,2))</f>
        <v>Gillespie, Steve</v>
      </c>
      <c r="E12" s="57">
        <v>0.017893518518518517</v>
      </c>
      <c r="F12" s="57">
        <f>IF(A12="","",VLOOKUP(A12,Entrants!$B$4:$K$104,10))</f>
        <v>0.0067708333333333336</v>
      </c>
      <c r="G12" s="57">
        <f t="shared" si="0"/>
        <v>0.011122685185185183</v>
      </c>
      <c r="H12" s="57"/>
      <c r="I12" s="8">
        <v>8</v>
      </c>
      <c r="J12" s="10" t="s">
        <v>224</v>
      </c>
      <c r="K12" s="9">
        <v>0.017916666666666668</v>
      </c>
      <c r="L12" s="9">
        <v>0.0067708333333333336</v>
      </c>
      <c r="M12" s="9">
        <v>0.011145833333333334</v>
      </c>
      <c r="N12" s="9"/>
      <c r="O12" s="9"/>
    </row>
    <row r="13" spans="1:15" ht="15">
      <c r="A13" s="55">
        <v>4</v>
      </c>
      <c r="B13" s="55" t="str">
        <f>IF(A13="","",VLOOKUP(A13,Entrants!$B$4:$D$104,3))</f>
        <v>CC</v>
      </c>
      <c r="C13" s="55">
        <v>9</v>
      </c>
      <c r="D13" s="54" t="str">
        <f>IF(A13="","",VLOOKUP(A13,Entrants!$B$4:$C$104,2))</f>
        <v>Baxter, Phillippa</v>
      </c>
      <c r="E13" s="57">
        <v>0.017905092592592594</v>
      </c>
      <c r="F13" s="57">
        <f>IF(A13="","",VLOOKUP(A13,Entrants!$B$4:$K$104,10))</f>
        <v>0.005381944444444445</v>
      </c>
      <c r="G13" s="57">
        <f t="shared" si="0"/>
        <v>0.012523148148148148</v>
      </c>
      <c r="H13" s="57"/>
      <c r="I13" s="8">
        <v>9</v>
      </c>
      <c r="J13" s="10" t="s">
        <v>85</v>
      </c>
      <c r="K13" s="9">
        <v>0.01835648148148148</v>
      </c>
      <c r="L13" s="9">
        <v>0.007118055555555555</v>
      </c>
      <c r="M13" s="9">
        <v>0.011238425925925926</v>
      </c>
      <c r="N13" s="9"/>
      <c r="O13" s="9"/>
    </row>
    <row r="14" spans="1:15" ht="15">
      <c r="A14" s="55">
        <v>68</v>
      </c>
      <c r="B14" s="55" t="str">
        <f>IF(A14="","",VLOOKUP(A14,Entrants!$B$4:$D$104,3))</f>
        <v>AB</v>
      </c>
      <c r="C14" s="55">
        <v>10</v>
      </c>
      <c r="D14" s="54" t="str">
        <f>IF(A14="","",VLOOKUP(A14,Entrants!$B$4:$C$104,2))</f>
        <v>Walker, Steve</v>
      </c>
      <c r="E14" s="57">
        <v>0.017916666666666668</v>
      </c>
      <c r="F14" s="57">
        <f>IF(A14="","",VLOOKUP(A14,Entrants!$B$4:$K$104,10))</f>
        <v>0.0062499999999999995</v>
      </c>
      <c r="G14" s="57">
        <f t="shared" si="0"/>
        <v>0.011666666666666669</v>
      </c>
      <c r="H14" s="57"/>
      <c r="I14" s="8">
        <v>10</v>
      </c>
      <c r="J14" s="10" t="s">
        <v>60</v>
      </c>
      <c r="K14" s="9">
        <v>0.01800925925925926</v>
      </c>
      <c r="L14" s="9">
        <v>0.006597222222222222</v>
      </c>
      <c r="M14" s="9">
        <v>0.011412037037037037</v>
      </c>
      <c r="N14" s="9"/>
      <c r="O14" s="9"/>
    </row>
    <row r="15" spans="1:15" ht="15">
      <c r="A15" s="55">
        <v>79</v>
      </c>
      <c r="B15" s="55" t="str">
        <f>IF(A15="","",VLOOKUP(A15,Entrants!$B$4:$D$104,3))</f>
        <v>YO</v>
      </c>
      <c r="C15" s="55">
        <v>11</v>
      </c>
      <c r="D15" s="54" t="str">
        <f>IF(A15="","",VLOOKUP(A15,Entrants!$B$4:$C$104,2))</f>
        <v>Young, James</v>
      </c>
      <c r="E15" s="57">
        <v>0.017916666666666668</v>
      </c>
      <c r="F15" s="57">
        <f>IF(A15="","",VLOOKUP(A15,Entrants!$B$4:$K$104,10))</f>
        <v>0.0067708333333333336</v>
      </c>
      <c r="G15" s="57">
        <f t="shared" si="0"/>
        <v>0.011145833333333334</v>
      </c>
      <c r="H15" s="57"/>
      <c r="I15" s="8">
        <v>11</v>
      </c>
      <c r="J15" s="10" t="s">
        <v>68</v>
      </c>
      <c r="K15" s="9">
        <v>0.01877314814814815</v>
      </c>
      <c r="L15" s="9">
        <v>0.007291666666666666</v>
      </c>
      <c r="M15" s="9">
        <v>0.011481481481481485</v>
      </c>
      <c r="N15" s="9"/>
      <c r="O15" s="9"/>
    </row>
    <row r="16" spans="1:15" ht="15">
      <c r="A16" s="55">
        <v>39</v>
      </c>
      <c r="B16" s="55" t="str">
        <f>IF(A16="","",VLOOKUP(A16,Entrants!$B$4:$D$104,3))</f>
        <v>TB</v>
      </c>
      <c r="C16" s="55">
        <v>12</v>
      </c>
      <c r="D16" s="54" t="str">
        <f>IF(A16="","",VLOOKUP(A16,Entrants!$B$4:$C$104,2))</f>
        <v>Lemin, Julie</v>
      </c>
      <c r="E16" s="57">
        <v>0.017951388888888888</v>
      </c>
      <c r="F16" s="57">
        <f>IF(A16="","",VLOOKUP(A16,Entrants!$B$4:$K$104,10))</f>
        <v>0.004861111111111111</v>
      </c>
      <c r="G16" s="57">
        <f t="shared" si="0"/>
        <v>0.013090277777777777</v>
      </c>
      <c r="H16" s="57"/>
      <c r="I16" s="8">
        <v>12</v>
      </c>
      <c r="J16" s="10" t="s">
        <v>48</v>
      </c>
      <c r="K16" s="9">
        <v>0.017557870370370373</v>
      </c>
      <c r="L16" s="9">
        <v>0.006076388888888889</v>
      </c>
      <c r="M16" s="9">
        <v>0.011481481481481485</v>
      </c>
      <c r="N16" s="9"/>
      <c r="O16" s="9"/>
    </row>
    <row r="17" spans="1:15" ht="15">
      <c r="A17" s="55">
        <v>63</v>
      </c>
      <c r="B17" s="55" t="str">
        <f>IF(A17="","",VLOOKUP(A17,Entrants!$B$4:$D$104,3))</f>
        <v>FT</v>
      </c>
      <c r="C17" s="55">
        <v>13</v>
      </c>
      <c r="D17" s="54" t="str">
        <f>IF(A17="","",VLOOKUP(A17,Entrants!$B$4:$C$104,2))</f>
        <v>Stewart, Graeme</v>
      </c>
      <c r="E17" s="57">
        <v>0.017962962962962962</v>
      </c>
      <c r="F17" s="57">
        <f>IF(A17="","",VLOOKUP(A17,Entrants!$B$4:$K$104,10))</f>
        <v>0.007118055555555555</v>
      </c>
      <c r="G17" s="57">
        <f t="shared" si="0"/>
        <v>0.010844907407407407</v>
      </c>
      <c r="H17" s="57"/>
      <c r="I17" s="8">
        <v>13</v>
      </c>
      <c r="J17" s="10" t="s">
        <v>104</v>
      </c>
      <c r="K17" s="9">
        <v>0.018148148148148146</v>
      </c>
      <c r="L17" s="9">
        <v>0.006597222222222222</v>
      </c>
      <c r="M17" s="9">
        <v>0.011550925925925923</v>
      </c>
      <c r="N17" s="9"/>
      <c r="O17" s="9"/>
    </row>
    <row r="18" spans="1:15" ht="15">
      <c r="A18" s="55">
        <v>73</v>
      </c>
      <c r="B18" s="55" t="str">
        <f>IF(A18="","",VLOOKUP(A18,Entrants!$B$4:$D$104,3))</f>
        <v>YO</v>
      </c>
      <c r="C18" s="55">
        <v>14</v>
      </c>
      <c r="D18" s="54" t="str">
        <f>IF(A18="","",VLOOKUP(A18,Entrants!$B$4:$C$104,2))</f>
        <v>Young, Kath</v>
      </c>
      <c r="E18" s="57">
        <v>0.017997685185185186</v>
      </c>
      <c r="F18" s="57">
        <f>IF(A18="","",VLOOKUP(A18,Entrants!$B$4:$K$104,10))</f>
        <v>0.005381944444444445</v>
      </c>
      <c r="G18" s="57">
        <f t="shared" si="0"/>
        <v>0.01261574074074074</v>
      </c>
      <c r="H18" s="57"/>
      <c r="I18" s="8">
        <v>14</v>
      </c>
      <c r="J18" s="10" t="s">
        <v>93</v>
      </c>
      <c r="K18" s="9">
        <v>0.018414351851851852</v>
      </c>
      <c r="L18" s="9">
        <v>0.0067708333333333336</v>
      </c>
      <c r="M18" s="9">
        <v>0.011643518518518518</v>
      </c>
      <c r="N18" s="9"/>
      <c r="O18" s="9"/>
    </row>
    <row r="19" spans="1:15" ht="15">
      <c r="A19" s="55">
        <v>20</v>
      </c>
      <c r="B19" s="55" t="str">
        <f>IF(A19="","",VLOOKUP(A19,Entrants!$B$4:$D$104,3))</f>
        <v>GT</v>
      </c>
      <c r="C19" s="55">
        <v>15</v>
      </c>
      <c r="D19" s="54" t="str">
        <f>IF(A19="","",VLOOKUP(A19,Entrants!$B$4:$C$104,2))</f>
        <v>Dungworth, Joseph</v>
      </c>
      <c r="E19" s="57">
        <v>0.01800925925925926</v>
      </c>
      <c r="F19" s="57">
        <f>IF(A19="","",VLOOKUP(A19,Entrants!$B$4:$K$104,10))</f>
        <v>0.006597222222222222</v>
      </c>
      <c r="G19" s="57">
        <f t="shared" si="0"/>
        <v>0.011412037037037037</v>
      </c>
      <c r="H19" s="57"/>
      <c r="I19" s="8">
        <v>15</v>
      </c>
      <c r="J19" s="10" t="s">
        <v>117</v>
      </c>
      <c r="K19" s="9">
        <v>0.01824074074074074</v>
      </c>
      <c r="L19" s="9">
        <v>0.006597222222222222</v>
      </c>
      <c r="M19" s="9">
        <v>0.011643518518518518</v>
      </c>
      <c r="N19" s="9"/>
      <c r="O19" s="9"/>
    </row>
    <row r="20" spans="1:15" ht="15">
      <c r="A20" s="55">
        <v>67</v>
      </c>
      <c r="B20" s="55" t="str">
        <f>IF(A20="","",VLOOKUP(A20,Entrants!$B$4:$D$104,3))</f>
        <v>SS</v>
      </c>
      <c r="C20" s="55">
        <v>16</v>
      </c>
      <c r="D20" s="54" t="str">
        <f>IF(A20="","",VLOOKUP(A20,Entrants!$B$4:$C$104,2))</f>
        <v>Turnbull, Paul</v>
      </c>
      <c r="E20" s="57">
        <v>0.018043981481481484</v>
      </c>
      <c r="F20" s="57">
        <f>IF(A20="","",VLOOKUP(A20,Entrants!$B$4:$K$104,10))</f>
        <v>0.005555555555555556</v>
      </c>
      <c r="G20" s="57">
        <f t="shared" si="0"/>
        <v>0.012488425925925927</v>
      </c>
      <c r="H20" s="57"/>
      <c r="I20" s="8">
        <v>16</v>
      </c>
      <c r="J20" s="10" t="s">
        <v>95</v>
      </c>
      <c r="K20" s="9">
        <v>0.017916666666666668</v>
      </c>
      <c r="L20" s="9">
        <v>0.0062499999999999995</v>
      </c>
      <c r="M20" s="9">
        <v>0.011666666666666669</v>
      </c>
      <c r="N20" s="9"/>
      <c r="O20" s="9"/>
    </row>
    <row r="21" spans="1:15" ht="15">
      <c r="A21" s="55">
        <v>80</v>
      </c>
      <c r="B21" s="55">
        <f>IF(A21="","",VLOOKUP(A21,Entrants!$B$4:$D$104,3))</f>
        <v>0</v>
      </c>
      <c r="C21" s="55">
        <v>17</v>
      </c>
      <c r="D21" s="54" t="str">
        <f>IF(A21="","",VLOOKUP(A21,Entrants!$B$4:$C$104,2))</f>
        <v>Johnson, Angela</v>
      </c>
      <c r="E21" s="57">
        <v>0.018055555555555557</v>
      </c>
      <c r="F21" s="57">
        <f>IF(A21="","",VLOOKUP(A21,Entrants!$B$4:$K$104,10))</f>
        <v>0.0026041666666666665</v>
      </c>
      <c r="G21" s="57">
        <f t="shared" si="0"/>
        <v>0.015451388888888891</v>
      </c>
      <c r="H21" s="57"/>
      <c r="I21" s="8">
        <v>17</v>
      </c>
      <c r="J21" s="10" t="s">
        <v>101</v>
      </c>
      <c r="K21" s="9">
        <v>0.018391203703703705</v>
      </c>
      <c r="L21" s="9">
        <v>0.006597222222222222</v>
      </c>
      <c r="M21" s="9">
        <v>0.011793981481481482</v>
      </c>
      <c r="N21" s="9"/>
      <c r="O21" s="9"/>
    </row>
    <row r="22" spans="1:15" ht="15">
      <c r="A22" s="55">
        <v>33</v>
      </c>
      <c r="B22" s="55" t="str">
        <f>IF(A22="","",VLOOKUP(A22,Entrants!$B$4:$D$104,3))</f>
        <v>TB</v>
      </c>
      <c r="C22" s="55">
        <v>18</v>
      </c>
      <c r="D22" s="54" t="str">
        <f>IF(A22="","",VLOOKUP(A22,Entrants!$B$4:$C$104,2))</f>
        <v>Hunter, Susanne</v>
      </c>
      <c r="E22" s="57">
        <v>0.01806712962962963</v>
      </c>
      <c r="F22" s="57">
        <f>IF(A22="","",VLOOKUP(A22,Entrants!$B$4:$K$104,10))</f>
        <v>0.005729166666666667</v>
      </c>
      <c r="G22" s="57">
        <f t="shared" si="0"/>
        <v>0.012337962962962964</v>
      </c>
      <c r="H22" s="57"/>
      <c r="I22" s="8">
        <v>18</v>
      </c>
      <c r="J22" s="10" t="s">
        <v>53</v>
      </c>
      <c r="K22" s="9">
        <v>0.018113425925925925</v>
      </c>
      <c r="L22" s="9">
        <v>0.0062499999999999995</v>
      </c>
      <c r="M22" s="9">
        <v>0.011863425925925927</v>
      </c>
      <c r="N22" s="9"/>
      <c r="O22" s="9"/>
    </row>
    <row r="23" spans="1:15" ht="15">
      <c r="A23" s="55">
        <v>62</v>
      </c>
      <c r="B23" s="55" t="str">
        <f>IF(A23="","",VLOOKUP(A23,Entrants!$B$4:$D$104,3))</f>
        <v>AB</v>
      </c>
      <c r="C23" s="55">
        <v>19</v>
      </c>
      <c r="D23" s="54" t="str">
        <f>IF(A23="","",VLOOKUP(A23,Entrants!$B$4:$C$104,2))</f>
        <v>Smith, Dale</v>
      </c>
      <c r="E23" s="57">
        <v>0.018090277777777778</v>
      </c>
      <c r="F23" s="57">
        <f>IF(A23="","",VLOOKUP(A23,Entrants!$B$4:$K$104,10))</f>
        <v>0.007291666666666666</v>
      </c>
      <c r="G23" s="57">
        <f t="shared" si="0"/>
        <v>0.010798611111111113</v>
      </c>
      <c r="H23" s="57"/>
      <c r="I23" s="8">
        <v>19</v>
      </c>
      <c r="J23" s="10" t="s">
        <v>62</v>
      </c>
      <c r="K23" s="9">
        <v>0.01778935185185185</v>
      </c>
      <c r="L23" s="9">
        <v>0.005902777777777778</v>
      </c>
      <c r="M23" s="9">
        <v>0.011886574074074074</v>
      </c>
      <c r="N23" s="9"/>
      <c r="O23" s="9"/>
    </row>
    <row r="24" spans="1:15" ht="15">
      <c r="A24" s="55">
        <v>10</v>
      </c>
      <c r="B24" s="55" t="str">
        <f>IF(A24="","",VLOOKUP(A24,Entrants!$B$4:$D$104,3))</f>
        <v>RR</v>
      </c>
      <c r="C24" s="55">
        <v>20</v>
      </c>
      <c r="D24" s="54" t="str">
        <f>IF(A24="","",VLOOKUP(A24,Entrants!$B$4:$C$104,2))</f>
        <v>Christopher, Heather</v>
      </c>
      <c r="E24" s="57">
        <v>0.018113425925925925</v>
      </c>
      <c r="F24" s="57">
        <f>IF(A24="","",VLOOKUP(A24,Entrants!$B$4:$K$104,10))</f>
        <v>0.0062499999999999995</v>
      </c>
      <c r="G24" s="57">
        <f t="shared" si="0"/>
        <v>0.011863425925925927</v>
      </c>
      <c r="H24" s="57"/>
      <c r="I24" s="8">
        <v>20</v>
      </c>
      <c r="J24" s="10" t="s">
        <v>204</v>
      </c>
      <c r="K24" s="9">
        <v>0.017511574074074072</v>
      </c>
      <c r="L24" s="9">
        <v>0.005555555555555556</v>
      </c>
      <c r="M24" s="9">
        <v>0.011956018518518515</v>
      </c>
      <c r="N24" s="9"/>
      <c r="O24" s="9"/>
    </row>
    <row r="25" spans="1:15" ht="15">
      <c r="A25" s="55">
        <v>6</v>
      </c>
      <c r="B25" s="55" t="str">
        <f>IF(A25="","",VLOOKUP(A25,Entrants!$B$4:$D$104,3))</f>
        <v>TB</v>
      </c>
      <c r="C25" s="55">
        <v>21</v>
      </c>
      <c r="D25" s="54" t="str">
        <f>IF(A25="","",VLOOKUP(A25,Entrants!$B$4:$C$104,2))</f>
        <v>Brown, Peter</v>
      </c>
      <c r="E25" s="57">
        <v>0.018125</v>
      </c>
      <c r="F25" s="57">
        <f>IF(A25="","",VLOOKUP(A25,Entrants!$B$4:$K$104,10))</f>
        <v>0.0078125</v>
      </c>
      <c r="G25" s="57">
        <f t="shared" si="0"/>
        <v>0.010312499999999999</v>
      </c>
      <c r="H25" s="57"/>
      <c r="I25" s="8">
        <v>21</v>
      </c>
      <c r="J25" s="10" t="s">
        <v>46</v>
      </c>
      <c r="K25" s="9">
        <v>0.018194444444444444</v>
      </c>
      <c r="L25" s="9">
        <v>0.006076388888888889</v>
      </c>
      <c r="M25" s="9">
        <v>0.012118055555555556</v>
      </c>
      <c r="N25" s="9"/>
      <c r="O25" s="9"/>
    </row>
    <row r="26" spans="1:15" ht="15">
      <c r="A26" s="55">
        <v>76</v>
      </c>
      <c r="B26" s="55" t="str">
        <f>IF(A26="","",VLOOKUP(A26,Entrants!$B$4:$D$104,3))</f>
        <v>GT</v>
      </c>
      <c r="C26" s="55">
        <v>22</v>
      </c>
      <c r="D26" s="54" t="str">
        <f>IF(A26="","",VLOOKUP(A26,Entrants!$B$4:$C$104,2))</f>
        <v>Scott, Martin</v>
      </c>
      <c r="E26" s="57">
        <v>0.018136574074074072</v>
      </c>
      <c r="F26" s="57">
        <f>IF(A26="","",VLOOKUP(A26,Entrants!$B$4:$K$104,10))</f>
        <v>0.005381944444444445</v>
      </c>
      <c r="G26" s="57">
        <f t="shared" si="0"/>
        <v>0.012754629629629626</v>
      </c>
      <c r="H26" s="57"/>
      <c r="I26" s="8">
        <v>22</v>
      </c>
      <c r="J26" s="10" t="s">
        <v>92</v>
      </c>
      <c r="K26" s="9">
        <v>0.018831018518518518</v>
      </c>
      <c r="L26" s="9">
        <v>0.006597222222222222</v>
      </c>
      <c r="M26" s="9">
        <v>0.012233796296296295</v>
      </c>
      <c r="N26" s="9"/>
      <c r="O26" s="9"/>
    </row>
    <row r="27" spans="1:15" ht="15">
      <c r="A27" s="55">
        <v>72</v>
      </c>
      <c r="B27" s="55" t="str">
        <f>IF(A27="","",VLOOKUP(A27,Entrants!$B$4:$D$104,3))</f>
        <v>BW</v>
      </c>
      <c r="C27" s="55">
        <v>23</v>
      </c>
      <c r="D27" s="54" t="str">
        <f>IF(A27="","",VLOOKUP(A27,Entrants!$B$4:$C$104,2))</f>
        <v>Woods, Joseph</v>
      </c>
      <c r="E27" s="57">
        <v>0.018148148148148146</v>
      </c>
      <c r="F27" s="57">
        <f>IF(A27="","",VLOOKUP(A27,Entrants!$B$4:$K$104,10))</f>
        <v>0.006597222222222222</v>
      </c>
      <c r="G27" s="57">
        <f t="shared" si="0"/>
        <v>0.011550925925925923</v>
      </c>
      <c r="H27" s="57"/>
      <c r="I27" s="8">
        <v>23</v>
      </c>
      <c r="J27" s="10" t="s">
        <v>70</v>
      </c>
      <c r="K27" s="9">
        <v>0.01806712962962963</v>
      </c>
      <c r="L27" s="9">
        <v>0.005729166666666667</v>
      </c>
      <c r="M27" s="9">
        <v>0.012337962962962964</v>
      </c>
      <c r="N27" s="9"/>
      <c r="O27" s="9"/>
    </row>
    <row r="28" spans="1:15" ht="15">
      <c r="A28" s="55">
        <v>54</v>
      </c>
      <c r="B28" s="55" t="str">
        <f>IF(A28="","",VLOOKUP(A28,Entrants!$B$4:$D$104,3))</f>
        <v>FT</v>
      </c>
      <c r="C28" s="55">
        <v>24</v>
      </c>
      <c r="D28" s="54" t="str">
        <f>IF(A28="","",VLOOKUP(A28,Entrants!$B$4:$C$104,2))</f>
        <v>Rawlinson, Louise</v>
      </c>
      <c r="E28" s="57">
        <v>0.018148148148148146</v>
      </c>
      <c r="F28" s="57">
        <f>IF(A28="","",VLOOKUP(A28,Entrants!$B$4:$K$104,10))</f>
        <v>0.0038194444444444443</v>
      </c>
      <c r="G28" s="57">
        <f t="shared" si="0"/>
        <v>0.014328703703703701</v>
      </c>
      <c r="H28" s="57"/>
      <c r="I28" s="8">
        <v>24</v>
      </c>
      <c r="J28" s="10" t="s">
        <v>94</v>
      </c>
      <c r="K28" s="9">
        <v>0.018043981481481484</v>
      </c>
      <c r="L28" s="9">
        <v>0.005555555555555556</v>
      </c>
      <c r="M28" s="9">
        <v>0.012488425925925927</v>
      </c>
      <c r="N28" s="9"/>
      <c r="O28" s="9"/>
    </row>
    <row r="29" spans="1:15" ht="15">
      <c r="A29" s="55">
        <v>1</v>
      </c>
      <c r="B29" s="55" t="str">
        <f>IF(A29="","",VLOOKUP(A29,Entrants!$B$4:$D$104,3))</f>
        <v>BB</v>
      </c>
      <c r="C29" s="55">
        <v>25</v>
      </c>
      <c r="D29" s="54" t="str">
        <f>IF(A29="","",VLOOKUP(A29,Entrants!$B$4:$C$104,2))</f>
        <v>Barkley, Robby</v>
      </c>
      <c r="E29" s="57">
        <v>0.01815972222222222</v>
      </c>
      <c r="F29" s="57">
        <f>IF(A29="","",VLOOKUP(A29,Entrants!$B$4:$K$104,10))</f>
        <v>0.008159722222222223</v>
      </c>
      <c r="G29" s="57">
        <f t="shared" si="0"/>
        <v>0.009999999999999997</v>
      </c>
      <c r="H29" s="57"/>
      <c r="I29" s="8">
        <v>25</v>
      </c>
      <c r="J29" s="10" t="s">
        <v>47</v>
      </c>
      <c r="K29" s="9">
        <v>0.017905092592592594</v>
      </c>
      <c r="L29" s="9">
        <v>0.005381944444444445</v>
      </c>
      <c r="M29" s="9">
        <v>0.012523148148148148</v>
      </c>
      <c r="N29" s="9"/>
      <c r="O29" s="9"/>
    </row>
    <row r="30" spans="1:15" ht="15">
      <c r="A30" s="55">
        <v>3</v>
      </c>
      <c r="B30" s="55" t="str">
        <f>IF(A30="","",VLOOKUP(A30,Entrants!$B$4:$D$104,3))</f>
        <v>RR</v>
      </c>
      <c r="C30" s="55">
        <v>26</v>
      </c>
      <c r="D30" s="54" t="str">
        <f>IF(A30="","",VLOOKUP(A30,Entrants!$B$4:$C$104,2))</f>
        <v>Baxter, Ian</v>
      </c>
      <c r="E30" s="57">
        <v>0.018194444444444444</v>
      </c>
      <c r="F30" s="57">
        <f>IF(A30="","",VLOOKUP(A30,Entrants!$B$4:$K$104,10))</f>
        <v>0.006076388888888889</v>
      </c>
      <c r="G30" s="57">
        <f t="shared" si="0"/>
        <v>0.012118055555555556</v>
      </c>
      <c r="H30" s="57"/>
      <c r="I30" s="8">
        <v>26</v>
      </c>
      <c r="J30" s="10" t="s">
        <v>244</v>
      </c>
      <c r="K30" s="9">
        <v>0.019016203703703705</v>
      </c>
      <c r="L30" s="9">
        <v>0.006423611111111112</v>
      </c>
      <c r="M30" s="9">
        <v>0.012592592592592593</v>
      </c>
      <c r="N30" s="9"/>
      <c r="O30" s="9"/>
    </row>
    <row r="31" spans="1:15" ht="15">
      <c r="A31" s="55">
        <v>26</v>
      </c>
      <c r="B31" s="55" t="str">
        <f>IF(A31="","",VLOOKUP(A31,Entrants!$B$4:$D$104,3))</f>
        <v>CC</v>
      </c>
      <c r="C31" s="55">
        <v>27</v>
      </c>
      <c r="D31" s="54" t="str">
        <f>IF(A31="","",VLOOKUP(A31,Entrants!$B$4:$C$104,2))</f>
        <v>Hare, Graeme</v>
      </c>
      <c r="E31" s="57">
        <v>0.018217592592592594</v>
      </c>
      <c r="F31" s="57">
        <f>IF(A31="","",VLOOKUP(A31,Entrants!$B$4:$K$104,10))</f>
        <v>0.005381944444444445</v>
      </c>
      <c r="G31" s="57">
        <f t="shared" si="0"/>
        <v>0.012835648148148148</v>
      </c>
      <c r="H31" s="57"/>
      <c r="I31" s="8">
        <v>27</v>
      </c>
      <c r="J31" s="10" t="s">
        <v>80</v>
      </c>
      <c r="K31" s="9">
        <v>0.018506944444444444</v>
      </c>
      <c r="L31" s="9">
        <v>0.005902777777777778</v>
      </c>
      <c r="M31" s="9">
        <v>0.012604166666666666</v>
      </c>
      <c r="N31" s="9"/>
      <c r="O31" s="9"/>
    </row>
    <row r="32" spans="1:15" ht="15">
      <c r="A32" s="55">
        <v>50</v>
      </c>
      <c r="B32" s="55" t="str">
        <f>IF(A32="","",VLOOKUP(A32,Entrants!$B$4:$D$104,3))</f>
        <v>RD</v>
      </c>
      <c r="C32" s="55">
        <v>28</v>
      </c>
      <c r="D32" s="54" t="str">
        <f>IF(A32="","",VLOOKUP(A32,Entrants!$B$4:$C$104,2))</f>
        <v>Potts, David</v>
      </c>
      <c r="E32" s="57">
        <v>0.01824074074074074</v>
      </c>
      <c r="F32" s="57">
        <f>IF(A32="","",VLOOKUP(A32,Entrants!$B$4:$K$104,10))</f>
        <v>0.006597222222222222</v>
      </c>
      <c r="G32" s="57">
        <f t="shared" si="0"/>
        <v>0.011643518518518518</v>
      </c>
      <c r="H32" s="57"/>
      <c r="I32" s="8">
        <v>28</v>
      </c>
      <c r="J32" s="10" t="s">
        <v>103</v>
      </c>
      <c r="K32" s="9">
        <v>0.017997685185185186</v>
      </c>
      <c r="L32" s="9">
        <v>0.005381944444444445</v>
      </c>
      <c r="M32" s="9">
        <v>0.01261574074074074</v>
      </c>
      <c r="N32" s="9"/>
      <c r="O32" s="9"/>
    </row>
    <row r="33" spans="1:15" ht="15">
      <c r="A33" s="55">
        <v>29</v>
      </c>
      <c r="B33" s="55" t="str">
        <f>IF(A33="","",VLOOKUP(A33,Entrants!$B$4:$D$104,3))</f>
        <v>RD</v>
      </c>
      <c r="C33" s="55">
        <v>29</v>
      </c>
      <c r="D33" s="54" t="str">
        <f>IF(A33="","",VLOOKUP(A33,Entrants!$B$4:$C$104,2))</f>
        <v>Herron, Aynsley</v>
      </c>
      <c r="E33" s="57">
        <v>0.018275462962962962</v>
      </c>
      <c r="F33" s="57">
        <f>IF(A33="","",VLOOKUP(A33,Entrants!$B$4:$K$104,10))</f>
        <v>0.004340277777777778</v>
      </c>
      <c r="G33" s="57">
        <f t="shared" si="0"/>
        <v>0.013935185185185184</v>
      </c>
      <c r="H33" s="57"/>
      <c r="I33" s="8">
        <v>29</v>
      </c>
      <c r="J33" s="10" t="s">
        <v>206</v>
      </c>
      <c r="K33" s="9">
        <v>0.018136574074074072</v>
      </c>
      <c r="L33" s="9">
        <v>0.005381944444444445</v>
      </c>
      <c r="M33" s="9">
        <v>0.012754629629629626</v>
      </c>
      <c r="N33" s="9"/>
      <c r="O33" s="9"/>
    </row>
    <row r="34" spans="1:15" ht="15">
      <c r="A34" s="55">
        <v>7</v>
      </c>
      <c r="B34" s="55" t="str">
        <f>IF(A34="","",VLOOKUP(A34,Entrants!$B$4:$D$104,3))</f>
        <v>CC</v>
      </c>
      <c r="C34" s="55">
        <v>30</v>
      </c>
      <c r="D34" s="54" t="str">
        <f>IF(A34="","",VLOOKUP(A34,Entrants!$B$4:$C$104,2))</f>
        <v>Bruce, Helen</v>
      </c>
      <c r="E34" s="57">
        <v>0.018310185185185186</v>
      </c>
      <c r="F34" s="57">
        <f>IF(A34="","",VLOOKUP(A34,Entrants!$B$4:$K$104,10))</f>
        <v>0.005208333333333333</v>
      </c>
      <c r="G34" s="57">
        <f t="shared" si="0"/>
        <v>0.013101851851851854</v>
      </c>
      <c r="H34" s="57"/>
      <c r="I34" s="8">
        <v>30</v>
      </c>
      <c r="J34" s="10" t="s">
        <v>65</v>
      </c>
      <c r="K34" s="9">
        <v>0.018217592592592594</v>
      </c>
      <c r="L34" s="9">
        <v>0.005381944444444445</v>
      </c>
      <c r="M34" s="9">
        <v>0.012835648148148148</v>
      </c>
      <c r="N34" s="9"/>
      <c r="O34" s="9"/>
    </row>
    <row r="35" spans="1:15" ht="15">
      <c r="A35" s="55">
        <v>15</v>
      </c>
      <c r="B35" s="55" t="str">
        <f>IF(A35="","",VLOOKUP(A35,Entrants!$B$4:$D$104,3))</f>
        <v>GT</v>
      </c>
      <c r="C35" s="55">
        <v>31</v>
      </c>
      <c r="D35" s="54" t="str">
        <f>IF(A35="","",VLOOKUP(A35,Entrants!$B$4:$C$104,2))</f>
        <v>Dickinson, Ralph</v>
      </c>
      <c r="E35" s="57">
        <v>0.018333333333333333</v>
      </c>
      <c r="F35" s="57">
        <f>IF(A35="","",VLOOKUP(A35,Entrants!$B$4:$K$104,10))</f>
        <v>0.005381944444444445</v>
      </c>
      <c r="G35" s="57">
        <f t="shared" si="0"/>
        <v>0.012951388888888887</v>
      </c>
      <c r="H35" s="57"/>
      <c r="I35" s="8">
        <v>31</v>
      </c>
      <c r="J35" s="10" t="s">
        <v>45</v>
      </c>
      <c r="K35" s="9">
        <v>0.017407407407407406</v>
      </c>
      <c r="L35" s="9">
        <v>0.004513888888888889</v>
      </c>
      <c r="M35" s="9">
        <v>0.012893518518518516</v>
      </c>
      <c r="N35" s="9"/>
      <c r="O35" s="9"/>
    </row>
    <row r="36" spans="1:15" ht="15">
      <c r="A36" s="55">
        <v>57</v>
      </c>
      <c r="B36" s="55" t="str">
        <f>IF(A36="","",VLOOKUP(A36,Entrants!$B$4:$D$104,3))</f>
        <v>AB</v>
      </c>
      <c r="C36" s="55">
        <v>32</v>
      </c>
      <c r="D36" s="54" t="str">
        <f>IF(A36="","",VLOOKUP(A36,Entrants!$B$4:$C$104,2))</f>
        <v>Robinson, Adam</v>
      </c>
      <c r="E36" s="57">
        <v>0.01835648148148148</v>
      </c>
      <c r="F36" s="57">
        <f>IF(A36="","",VLOOKUP(A36,Entrants!$B$4:$K$104,10))</f>
        <v>0.007118055555555555</v>
      </c>
      <c r="G36" s="57">
        <f t="shared" si="0"/>
        <v>0.011238425925925926</v>
      </c>
      <c r="H36" s="57"/>
      <c r="I36" s="8">
        <v>32</v>
      </c>
      <c r="J36" s="10" t="s">
        <v>55</v>
      </c>
      <c r="K36" s="9">
        <v>0.018634259259259257</v>
      </c>
      <c r="L36" s="9">
        <v>0.005729166666666667</v>
      </c>
      <c r="M36" s="9">
        <v>0.01290509259259259</v>
      </c>
      <c r="N36" s="9"/>
      <c r="O36" s="9"/>
    </row>
    <row r="37" spans="1:15" ht="15">
      <c r="A37" s="55">
        <v>42</v>
      </c>
      <c r="B37" s="55" t="str">
        <f>IF(A37="","",VLOOKUP(A37,Entrants!$B$4:$D$104,3))</f>
        <v>TB</v>
      </c>
      <c r="C37" s="55">
        <v>33</v>
      </c>
      <c r="D37" s="54" t="str">
        <f>IF(A37="","",VLOOKUP(A37,Entrants!$B$4:$C$104,2))</f>
        <v>Lowes, Alison</v>
      </c>
      <c r="E37" s="57">
        <v>0.018379629629629628</v>
      </c>
      <c r="F37" s="57">
        <f>IF(A37="","",VLOOKUP(A37,Entrants!$B$4:$K$104,10))</f>
        <v>0.002777777777777778</v>
      </c>
      <c r="G37" s="57">
        <f t="shared" si="0"/>
        <v>0.01560185185185185</v>
      </c>
      <c r="H37" s="57"/>
      <c r="I37" s="8">
        <v>33</v>
      </c>
      <c r="J37" s="10" t="s">
        <v>106</v>
      </c>
      <c r="K37" s="9">
        <v>0.019351851851851853</v>
      </c>
      <c r="L37" s="9">
        <v>0.006423611111111112</v>
      </c>
      <c r="M37" s="9">
        <v>0.01292824074074074</v>
      </c>
      <c r="N37" s="9"/>
      <c r="O37" s="9"/>
    </row>
    <row r="38" spans="1:15" ht="15">
      <c r="A38" s="55">
        <v>47</v>
      </c>
      <c r="B38" s="55" t="str">
        <f>IF(A38="","",VLOOKUP(A38,Entrants!$B$4:$D$104,3))</f>
        <v>MM</v>
      </c>
      <c r="C38" s="55">
        <v>34</v>
      </c>
      <c r="D38" s="54" t="str">
        <f>IF(A38="","",VLOOKUP(A38,Entrants!$B$4:$C$104,2))</f>
        <v>Nicholson, Mark</v>
      </c>
      <c r="E38" s="57">
        <v>0.018391203703703705</v>
      </c>
      <c r="F38" s="57">
        <f>IF(A38="","",VLOOKUP(A38,Entrants!$B$4:$K$104,10))</f>
        <v>0.006597222222222222</v>
      </c>
      <c r="G38" s="57">
        <f t="shared" si="0"/>
        <v>0.011793981481481482</v>
      </c>
      <c r="H38" s="57"/>
      <c r="I38" s="8">
        <v>34</v>
      </c>
      <c r="J38" s="10" t="s">
        <v>56</v>
      </c>
      <c r="K38" s="9">
        <v>0.018333333333333333</v>
      </c>
      <c r="L38" s="9">
        <v>0.005381944444444445</v>
      </c>
      <c r="M38" s="9">
        <v>0.012951388888888887</v>
      </c>
      <c r="N38" s="9"/>
      <c r="O38" s="9"/>
    </row>
    <row r="39" spans="1:15" ht="15">
      <c r="A39" s="55">
        <v>65</v>
      </c>
      <c r="B39" s="55" t="str">
        <f>IF(A39="","",VLOOKUP(A39,Entrants!$B$4:$D$104,3))</f>
        <v>BW</v>
      </c>
      <c r="C39" s="55">
        <v>35</v>
      </c>
      <c r="D39" s="54" t="str">
        <f>IF(A39="","",VLOOKUP(A39,Entrants!$B$4:$C$104,2))</f>
        <v>Storey, Calum</v>
      </c>
      <c r="E39" s="57">
        <v>0.018414351851851852</v>
      </c>
      <c r="F39" s="57">
        <f>IF(A39="","",VLOOKUP(A39,Entrants!$B$4:$K$104,10))</f>
        <v>0.0067708333333333336</v>
      </c>
      <c r="G39" s="57">
        <f t="shared" si="0"/>
        <v>0.011643518518518518</v>
      </c>
      <c r="H39" s="57"/>
      <c r="I39" s="8">
        <v>35</v>
      </c>
      <c r="J39" s="10" t="s">
        <v>74</v>
      </c>
      <c r="K39" s="9">
        <v>0.017951388888888888</v>
      </c>
      <c r="L39" s="9">
        <v>0.004861111111111111</v>
      </c>
      <c r="M39" s="9">
        <v>0.013090277777777777</v>
      </c>
      <c r="N39" s="9"/>
      <c r="O39" s="9"/>
    </row>
    <row r="40" spans="1:15" ht="15">
      <c r="A40" s="55">
        <v>61</v>
      </c>
      <c r="B40" s="55" t="str">
        <f>IF(A40="","",VLOOKUP(A40,Entrants!$B$4:$D$104,3))</f>
        <v>RR</v>
      </c>
      <c r="C40" s="55">
        <v>36</v>
      </c>
      <c r="D40" s="54" t="str">
        <f>IF(A40="","",VLOOKUP(A40,Entrants!$B$4:$C$104,2))</f>
        <v>Shillinglaw, Richard</v>
      </c>
      <c r="E40" s="57">
        <v>0.0184375</v>
      </c>
      <c r="F40" s="57">
        <f>IF(A40="","",VLOOKUP(A40,Entrants!$B$4:$K$104,10))</f>
        <v>0.004513888888888889</v>
      </c>
      <c r="G40" s="57">
        <f t="shared" si="0"/>
        <v>0.013923611111111109</v>
      </c>
      <c r="H40" s="57"/>
      <c r="I40" s="8">
        <v>36</v>
      </c>
      <c r="J40" s="10" t="s">
        <v>50</v>
      </c>
      <c r="K40" s="9">
        <v>0.018310185185185186</v>
      </c>
      <c r="L40" s="9">
        <v>0.005208333333333333</v>
      </c>
      <c r="M40" s="9">
        <v>0.013101851851851854</v>
      </c>
      <c r="N40" s="9"/>
      <c r="O40" s="9"/>
    </row>
    <row r="41" spans="1:15" ht="15">
      <c r="A41" s="55">
        <v>34</v>
      </c>
      <c r="B41" s="55" t="str">
        <f>IF(A41="","",VLOOKUP(A41,Entrants!$B$4:$D$104,3))</f>
        <v>RR</v>
      </c>
      <c r="C41" s="55">
        <v>37</v>
      </c>
      <c r="D41" s="54" t="str">
        <f>IF(A41="","",VLOOKUP(A41,Entrants!$B$4:$C$104,2))</f>
        <v>Ingram, Ron</v>
      </c>
      <c r="E41" s="57">
        <v>0.018460648148148146</v>
      </c>
      <c r="F41" s="57">
        <f>IF(A41="","",VLOOKUP(A41,Entrants!$B$4:$K$104,10))</f>
        <v>0.0050347222222222225</v>
      </c>
      <c r="G41" s="57">
        <f t="shared" si="0"/>
        <v>0.013425925925925924</v>
      </c>
      <c r="H41" s="57"/>
      <c r="I41" s="8">
        <v>37</v>
      </c>
      <c r="J41" s="10" t="s">
        <v>71</v>
      </c>
      <c r="K41" s="9">
        <v>0.018460648148148146</v>
      </c>
      <c r="L41" s="9">
        <v>0.0050347222222222225</v>
      </c>
      <c r="M41" s="9">
        <v>0.013425925925925924</v>
      </c>
      <c r="N41" s="9"/>
      <c r="O41" s="9"/>
    </row>
    <row r="42" spans="1:15" ht="15">
      <c r="A42" s="55">
        <v>45</v>
      </c>
      <c r="B42" s="55" t="str">
        <f>IF(A42="","",VLOOKUP(A42,Entrants!$B$4:$D$104,3))</f>
        <v>MM</v>
      </c>
      <c r="C42" s="55">
        <v>38</v>
      </c>
      <c r="D42" s="54" t="str">
        <f>IF(A42="","",VLOOKUP(A42,Entrants!$B$4:$C$104,2))</f>
        <v>McCabe, Terry</v>
      </c>
      <c r="E42" s="57">
        <v>0.018506944444444444</v>
      </c>
      <c r="F42" s="57">
        <f>IF(A42="","",VLOOKUP(A42,Entrants!$B$4:$K$104,10))</f>
        <v>0.005902777777777778</v>
      </c>
      <c r="G42" s="57">
        <f t="shared" si="0"/>
        <v>0.012604166666666666</v>
      </c>
      <c r="H42" s="57"/>
      <c r="I42" s="8">
        <v>38</v>
      </c>
      <c r="J42" s="10" t="s">
        <v>245</v>
      </c>
      <c r="K42" s="9">
        <v>0.018865740740740742</v>
      </c>
      <c r="L42" s="9">
        <v>0.005208333333333333</v>
      </c>
      <c r="M42" s="9">
        <v>0.01365740740740741</v>
      </c>
      <c r="N42" s="9"/>
      <c r="O42" s="9"/>
    </row>
    <row r="43" spans="1:15" ht="15">
      <c r="A43" s="55">
        <v>19</v>
      </c>
      <c r="B43" s="55" t="str">
        <f>IF(A43="","",VLOOKUP(A43,Entrants!$B$4:$D$104,3))</f>
        <v>GT</v>
      </c>
      <c r="C43" s="55">
        <v>39</v>
      </c>
      <c r="D43" s="54" t="str">
        <f>IF(A43="","",VLOOKUP(A43,Entrants!$B$4:$C$104,2))</f>
        <v>Douglas, Louise</v>
      </c>
      <c r="E43" s="57">
        <v>0.018599537037037036</v>
      </c>
      <c r="F43" s="57">
        <f>IF(A43="","",VLOOKUP(A43,Entrants!$B$4:$K$104,10))</f>
        <v>0.0031249999999999997</v>
      </c>
      <c r="G43" s="57">
        <f t="shared" si="0"/>
        <v>0.015474537037037037</v>
      </c>
      <c r="H43" s="57"/>
      <c r="I43" s="8">
        <v>39</v>
      </c>
      <c r="J43" s="10" t="s">
        <v>128</v>
      </c>
      <c r="K43" s="9">
        <v>0.019085648148148147</v>
      </c>
      <c r="L43" s="9">
        <v>0.005381944444444445</v>
      </c>
      <c r="M43" s="9">
        <v>0.0137037037037037</v>
      </c>
      <c r="N43" s="9"/>
      <c r="O43" s="9"/>
    </row>
    <row r="44" spans="1:15" ht="15">
      <c r="A44" s="55">
        <v>13</v>
      </c>
      <c r="B44" s="55" t="str">
        <f>IF(A44="","",VLOOKUP(A44,Entrants!$B$4:$D$104,3))</f>
        <v>FT</v>
      </c>
      <c r="C44" s="55">
        <v>40</v>
      </c>
      <c r="D44" s="54" t="str">
        <f>IF(A44="","",VLOOKUP(A44,Entrants!$B$4:$C$104,2))</f>
        <v>Cox, Dave</v>
      </c>
      <c r="E44" s="57">
        <v>0.018634259259259257</v>
      </c>
      <c r="F44" s="57">
        <f>IF(A44="","",VLOOKUP(A44,Entrants!$B$4:$K$104,10))</f>
        <v>0.005729166666666667</v>
      </c>
      <c r="G44" s="57">
        <f t="shared" si="0"/>
        <v>0.01290509259259259</v>
      </c>
      <c r="H44" s="57"/>
      <c r="I44" s="8">
        <v>40</v>
      </c>
      <c r="J44" s="10" t="s">
        <v>89</v>
      </c>
      <c r="K44" s="9">
        <v>0.0184375</v>
      </c>
      <c r="L44" s="9">
        <v>0.004513888888888889</v>
      </c>
      <c r="M44" s="9">
        <v>0.013923611111111109</v>
      </c>
      <c r="N44" s="9"/>
      <c r="O44" s="9"/>
    </row>
    <row r="45" spans="1:15" ht="15">
      <c r="A45" s="55">
        <v>70</v>
      </c>
      <c r="B45" s="55" t="str">
        <f>IF(A45="","",VLOOKUP(A45,Entrants!$B$4:$D$104,3))</f>
        <v>GT</v>
      </c>
      <c r="C45" s="55">
        <v>41</v>
      </c>
      <c r="D45" s="54" t="str">
        <f>IF(A45="","",VLOOKUP(A45,Entrants!$B$4:$C$104,2))</f>
        <v>Wiseman, Alice</v>
      </c>
      <c r="E45" s="57">
        <v>0.01871527777777778</v>
      </c>
      <c r="F45" s="57">
        <f>IF(A45="","",VLOOKUP(A45,Entrants!$B$4:$K$104,10))</f>
        <v>0.0038194444444444443</v>
      </c>
      <c r="G45" s="57">
        <f t="shared" si="0"/>
        <v>0.014895833333333334</v>
      </c>
      <c r="H45" s="57"/>
      <c r="I45" s="8">
        <v>41</v>
      </c>
      <c r="J45" s="10" t="s">
        <v>67</v>
      </c>
      <c r="K45" s="9">
        <v>0.018275462962962962</v>
      </c>
      <c r="L45" s="9">
        <v>0.004340277777777778</v>
      </c>
      <c r="M45" s="9">
        <v>0.013935185185185184</v>
      </c>
      <c r="N45" s="9"/>
      <c r="O45" s="9"/>
    </row>
    <row r="46" spans="1:15" ht="15">
      <c r="A46" s="55">
        <v>78</v>
      </c>
      <c r="B46" s="55" t="str">
        <f>IF(A46="","",VLOOKUP(A46,Entrants!$B$4:$D$104,3))</f>
        <v>YO</v>
      </c>
      <c r="C46" s="55">
        <v>42</v>
      </c>
      <c r="D46" s="54" t="str">
        <f>IF(A46="","",VLOOKUP(A46,Entrants!$B$4:$C$104,2))</f>
        <v>Ramsay, Stephanie</v>
      </c>
      <c r="E46" s="57">
        <v>0.01875</v>
      </c>
      <c r="F46" s="57">
        <f>IF(A46="","",VLOOKUP(A46,Entrants!$B$4:$K$104,10))</f>
        <v>0.003298611111111111</v>
      </c>
      <c r="G46" s="57">
        <f t="shared" si="0"/>
        <v>0.015451388888888888</v>
      </c>
      <c r="H46" s="57"/>
      <c r="I46" s="8">
        <v>42</v>
      </c>
      <c r="J46" s="10" t="s">
        <v>83</v>
      </c>
      <c r="K46" s="9">
        <v>0.018148148148148146</v>
      </c>
      <c r="L46" s="9">
        <v>0.0038194444444444443</v>
      </c>
      <c r="M46" s="9">
        <v>0.014328703703703701</v>
      </c>
      <c r="N46" s="9"/>
      <c r="O46" s="9"/>
    </row>
    <row r="47" spans="1:15" ht="15">
      <c r="A47" s="55">
        <v>49</v>
      </c>
      <c r="B47" s="55" t="str">
        <f>IF(A47="","",VLOOKUP(A47,Entrants!$B$4:$D$104,3))</f>
        <v>GT</v>
      </c>
      <c r="C47" s="55">
        <v>43</v>
      </c>
      <c r="D47" s="54" t="str">
        <f>IF(A47="","",VLOOKUP(A47,Entrants!$B$4:$C$104,2))</f>
        <v>Phillips, Dawn</v>
      </c>
      <c r="E47" s="57">
        <v>0.018761574074074073</v>
      </c>
      <c r="F47" s="57">
        <f>IF(A47="","",VLOOKUP(A47,Entrants!$B$4:$K$104,10))</f>
        <v>0.0031249999999999997</v>
      </c>
      <c r="G47" s="57">
        <f t="shared" si="0"/>
        <v>0.015636574074074074</v>
      </c>
      <c r="H47" s="57"/>
      <c r="I47" s="8">
        <v>43</v>
      </c>
      <c r="J47" s="10" t="s">
        <v>173</v>
      </c>
      <c r="K47" s="9">
        <v>0.01871527777777778</v>
      </c>
      <c r="L47" s="9">
        <v>0.0038194444444444443</v>
      </c>
      <c r="M47" s="9">
        <v>0.014895833333333334</v>
      </c>
      <c r="N47" s="60"/>
      <c r="O47" s="60"/>
    </row>
    <row r="48" spans="1:15" ht="15">
      <c r="A48" s="55">
        <v>31</v>
      </c>
      <c r="B48" s="55" t="str">
        <f>IF(A48="","",VLOOKUP(A48,Entrants!$B$4:$D$104,3))</f>
        <v>SS</v>
      </c>
      <c r="C48" s="55">
        <v>44</v>
      </c>
      <c r="D48" s="54" t="str">
        <f>IF(A48="","",VLOOKUP(A48,Entrants!$B$4:$C$104,2))</f>
        <v>Holmback, Peter</v>
      </c>
      <c r="E48" s="57">
        <v>0.01877314814814815</v>
      </c>
      <c r="F48" s="57">
        <f>IF(A48="","",VLOOKUP(A48,Entrants!$B$4:$K$104,10))</f>
        <v>0.007291666666666666</v>
      </c>
      <c r="G48" s="57">
        <f t="shared" si="0"/>
        <v>0.011481481481481485</v>
      </c>
      <c r="H48" s="57"/>
      <c r="I48" s="8">
        <v>44</v>
      </c>
      <c r="J48" s="10" t="s">
        <v>214</v>
      </c>
      <c r="K48" s="9">
        <v>0.01875</v>
      </c>
      <c r="L48" s="9">
        <v>0.003298611111111111</v>
      </c>
      <c r="M48" s="9">
        <v>0.015451388888888888</v>
      </c>
      <c r="N48" s="60"/>
      <c r="O48" s="60"/>
    </row>
    <row r="49" spans="1:15" ht="15">
      <c r="A49" s="55">
        <v>64</v>
      </c>
      <c r="B49" s="55" t="str">
        <f>IF(A49="","",VLOOKUP(A49,Entrants!$B$4:$D$104,3))</f>
        <v>RD</v>
      </c>
      <c r="C49" s="55">
        <v>45</v>
      </c>
      <c r="D49" s="54" t="str">
        <f>IF(A49="","",VLOOKUP(A49,Entrants!$B$4:$C$104,2))</f>
        <v>Stone, Chris</v>
      </c>
      <c r="E49" s="57">
        <v>0.018831018518518518</v>
      </c>
      <c r="F49" s="57">
        <f>IF(A49="","",VLOOKUP(A49,Entrants!$B$4:$K$104,10))</f>
        <v>0.006597222222222222</v>
      </c>
      <c r="G49" s="57">
        <f t="shared" si="0"/>
        <v>0.012233796296296295</v>
      </c>
      <c r="H49" s="57"/>
      <c r="I49" s="8">
        <v>45</v>
      </c>
      <c r="J49" s="10" t="s">
        <v>242</v>
      </c>
      <c r="K49" s="9">
        <v>0.018055555555555557</v>
      </c>
      <c r="L49" s="9">
        <v>0.0026041666666666665</v>
      </c>
      <c r="M49" s="9">
        <v>0.015451388888888891</v>
      </c>
      <c r="N49" s="60"/>
      <c r="O49" s="60"/>
    </row>
    <row r="50" spans="1:15" ht="15">
      <c r="A50" s="55">
        <v>82</v>
      </c>
      <c r="B50" s="55">
        <f>IF(A50="","",VLOOKUP(A50,Entrants!$B$4:$D$104,3))</f>
        <v>0</v>
      </c>
      <c r="C50" s="55">
        <v>46</v>
      </c>
      <c r="D50" s="54" t="str">
        <f>IF(A50="","",VLOOKUP(A50,Entrants!$B$4:$C$104,2))</f>
        <v>Singleton, Karen</v>
      </c>
      <c r="E50" s="57">
        <v>0.018865740740740742</v>
      </c>
      <c r="F50" s="57">
        <f>IF(A50="","",VLOOKUP(A50,Entrants!$B$4:$K$104,10))</f>
        <v>0.005208333333333333</v>
      </c>
      <c r="G50" s="57">
        <f t="shared" si="0"/>
        <v>0.01365740740740741</v>
      </c>
      <c r="H50" s="57"/>
      <c r="I50" s="8">
        <v>46</v>
      </c>
      <c r="J50" s="10" t="s">
        <v>164</v>
      </c>
      <c r="K50" s="9">
        <v>0.018599537037037036</v>
      </c>
      <c r="L50" s="9">
        <v>0.0031249999999999997</v>
      </c>
      <c r="M50" s="9">
        <v>0.015474537037037037</v>
      </c>
      <c r="N50" s="60"/>
      <c r="O50" s="60"/>
    </row>
    <row r="51" spans="1:15" ht="15">
      <c r="A51" s="55">
        <v>81</v>
      </c>
      <c r="B51" s="55">
        <f>IF(A51="","",VLOOKUP(A51,Entrants!$B$4:$D$104,3))</f>
        <v>0</v>
      </c>
      <c r="C51" s="55">
        <v>47</v>
      </c>
      <c r="D51" s="54" t="str">
        <f>IF(A51="","",VLOOKUP(A51,Entrants!$B$4:$C$104,2))</f>
        <v>Singleton, Brian</v>
      </c>
      <c r="E51" s="57">
        <v>0.019016203703703705</v>
      </c>
      <c r="F51" s="57">
        <f>IF(A51="","",VLOOKUP(A51,Entrants!$B$4:$K$104,10))</f>
        <v>0.006423611111111112</v>
      </c>
      <c r="G51" s="57">
        <f t="shared" si="0"/>
        <v>0.012592592592592593</v>
      </c>
      <c r="H51" s="57"/>
      <c r="I51" s="8">
        <v>47</v>
      </c>
      <c r="J51" s="10" t="s">
        <v>77</v>
      </c>
      <c r="K51" s="9">
        <v>0.018379629629629628</v>
      </c>
      <c r="L51" s="9">
        <v>0.002777777777777778</v>
      </c>
      <c r="M51" s="9">
        <v>0.01560185185185185</v>
      </c>
      <c r="N51" s="60"/>
      <c r="O51" s="60"/>
    </row>
    <row r="52" spans="1:15" ht="15">
      <c r="A52" s="55">
        <v>53</v>
      </c>
      <c r="B52" s="55" t="str">
        <f>IF(A52="","",VLOOKUP(A52,Entrants!$B$4:$D$104,3))</f>
        <v>BW</v>
      </c>
      <c r="C52" s="55">
        <v>48</v>
      </c>
      <c r="D52" s="54" t="str">
        <f>IF(A52="","",VLOOKUP(A52,Entrants!$B$4:$C$104,2))</f>
        <v>Ramsay, Charlotte</v>
      </c>
      <c r="E52" s="57">
        <v>0.019085648148148147</v>
      </c>
      <c r="F52" s="57">
        <f>IF(A52="","",VLOOKUP(A52,Entrants!$B$4:$K$104,10))</f>
        <v>0.005381944444444445</v>
      </c>
      <c r="G52" s="57">
        <f t="shared" si="0"/>
        <v>0.0137037037037037</v>
      </c>
      <c r="H52" s="57"/>
      <c r="I52" s="8">
        <v>48</v>
      </c>
      <c r="J52" s="10" t="s">
        <v>202</v>
      </c>
      <c r="K52" s="9">
        <v>0.018761574074074073</v>
      </c>
      <c r="L52" s="9">
        <v>0.0031249999999999997</v>
      </c>
      <c r="M52" s="9">
        <v>0.015636574074074074</v>
      </c>
      <c r="N52" s="60"/>
      <c r="O52" s="60"/>
    </row>
    <row r="53" spans="1:15" ht="15">
      <c r="A53" s="55">
        <v>14</v>
      </c>
      <c r="B53" s="55" t="str">
        <f>IF(A53="","",VLOOKUP(A53,Entrants!$B$4:$D$104,3))</f>
        <v>BB</v>
      </c>
      <c r="C53" s="55">
        <v>49</v>
      </c>
      <c r="D53" s="54" t="str">
        <f>IF(A53="","",VLOOKUP(A53,Entrants!$B$4:$C$104,2))</f>
        <v>Cox, Simon</v>
      </c>
      <c r="E53" s="57">
        <v>0.019351851851851853</v>
      </c>
      <c r="F53" s="57">
        <f>IF(A53="","",VLOOKUP(A53,Entrants!$B$4:$K$104,10))</f>
        <v>0.006423611111111112</v>
      </c>
      <c r="G53" s="57">
        <f t="shared" si="0"/>
        <v>0.01292824074074074</v>
      </c>
      <c r="H53" s="57"/>
      <c r="I53" s="8">
        <v>49</v>
      </c>
      <c r="J53" s="10" t="s">
        <v>116</v>
      </c>
      <c r="K53" s="9">
        <v>0.017777777777777778</v>
      </c>
      <c r="L53" s="9">
        <v>0.0012152777777777778</v>
      </c>
      <c r="M53" s="9">
        <v>0.0165625</v>
      </c>
      <c r="N53" s="60"/>
      <c r="O53" s="60"/>
    </row>
    <row r="54" spans="1:15" ht="15">
      <c r="A54" s="55"/>
      <c r="B54" s="55">
        <f>IF(A54="","",VLOOKUP(A54,Entrants!$B$4:$D$104,3))</f>
      </c>
      <c r="C54" s="55"/>
      <c r="D54" s="54">
        <f>IF(A54="","",VLOOKUP(A54,Entrants!$B$4:$C$104,2))</f>
      </c>
      <c r="E54" s="57"/>
      <c r="F54" s="57">
        <f>IF(A54="","",VLOOKUP(A54,Entrants!$B$4:$K$104,10))</f>
      </c>
      <c r="G54" s="57">
        <f t="shared" si="0"/>
      </c>
      <c r="H54" s="57"/>
      <c r="I54" s="8"/>
      <c r="J54" s="10" t="s">
        <v>15</v>
      </c>
      <c r="K54" s="9"/>
      <c r="L54" s="9" t="s">
        <v>15</v>
      </c>
      <c r="M54" s="9" t="s">
        <v>15</v>
      </c>
      <c r="N54" s="60"/>
      <c r="O54" s="60"/>
    </row>
    <row r="55" spans="1:15" ht="15">
      <c r="A55" s="55"/>
      <c r="B55" s="55">
        <f>IF(A55="","",VLOOKUP(A55,Entrants!$B$4:$D$104,3))</f>
      </c>
      <c r="C55" s="55"/>
      <c r="D55" s="54">
        <f>IF(A55="","",VLOOKUP(A55,Entrants!$B$4:$C$104,2))</f>
      </c>
      <c r="E55" s="55"/>
      <c r="F55" s="57">
        <f>IF(A55="","",VLOOKUP(A55,Entrants!$B$4:$K$104,10))</f>
      </c>
      <c r="G55" s="57">
        <f t="shared" si="0"/>
      </c>
      <c r="H55" s="57"/>
      <c r="I55" s="8"/>
      <c r="J55" s="10" t="s">
        <v>15</v>
      </c>
      <c r="K55" s="9"/>
      <c r="L55" s="9" t="s">
        <v>15</v>
      </c>
      <c r="M55" s="9" t="s">
        <v>15</v>
      </c>
      <c r="N55" s="60"/>
      <c r="O55" s="60"/>
    </row>
    <row r="56" spans="1:15" ht="15">
      <c r="A56" s="55"/>
      <c r="B56" s="55">
        <f>IF(A56="","",VLOOKUP(A56,Entrants!$B$4:$D$104,3))</f>
      </c>
      <c r="C56" s="55"/>
      <c r="D56" s="54">
        <f>IF(A56="","",VLOOKUP(A56,Entrants!$B$4:$C$104,2))</f>
      </c>
      <c r="E56" s="55"/>
      <c r="F56" s="57">
        <f>IF(A56="","",VLOOKUP(A56,Entrants!$B$4:$K$104,10))</f>
      </c>
      <c r="G56" s="57">
        <f t="shared" si="0"/>
      </c>
      <c r="H56" s="57"/>
      <c r="I56" s="8"/>
      <c r="J56" s="10" t="s">
        <v>15</v>
      </c>
      <c r="K56" s="9"/>
      <c r="L56" s="9" t="s">
        <v>15</v>
      </c>
      <c r="M56" s="9" t="s">
        <v>15</v>
      </c>
      <c r="N56" s="60"/>
      <c r="O56" s="60"/>
    </row>
    <row r="57" spans="1:15" ht="15">
      <c r="A57" s="55"/>
      <c r="B57" s="55">
        <f>IF(A57="","",VLOOKUP(A57,Entrants!$B$4:$D$104,3))</f>
      </c>
      <c r="C57" s="55"/>
      <c r="D57" s="54">
        <f>IF(A57="","",VLOOKUP(A57,Entrants!$B$4:$C$104,2))</f>
      </c>
      <c r="E57" s="55"/>
      <c r="F57" s="57">
        <f>IF(A57="","",VLOOKUP(A57,Entrants!$B$4:$K$104,10))</f>
      </c>
      <c r="G57" s="57">
        <f t="shared" si="0"/>
      </c>
      <c r="H57" s="57"/>
      <c r="I57" s="8"/>
      <c r="J57" s="10" t="s">
        <v>15</v>
      </c>
      <c r="K57" s="9"/>
      <c r="L57" s="9" t="s">
        <v>15</v>
      </c>
      <c r="M57" s="9" t="s">
        <v>15</v>
      </c>
      <c r="N57" s="60"/>
      <c r="O57" s="60"/>
    </row>
    <row r="58" spans="1:15" ht="15">
      <c r="A58" s="55"/>
      <c r="B58" s="55">
        <f>IF(A58="","",VLOOKUP(A58,Entrants!$B$4:$D$104,3))</f>
      </c>
      <c r="C58" s="55"/>
      <c r="D58" s="54">
        <f>IF(A58="","",VLOOKUP(A58,Entrants!$B$4:$C$104,2))</f>
      </c>
      <c r="E58" s="56"/>
      <c r="F58" s="57">
        <f>IF(A58="","",VLOOKUP(A58,Entrants!$B$4:$K$104,10))</f>
      </c>
      <c r="G58" s="57">
        <f t="shared" si="0"/>
      </c>
      <c r="H58" s="57"/>
      <c r="I58" s="8"/>
      <c r="J58" s="10" t="s">
        <v>15</v>
      </c>
      <c r="K58" s="9"/>
      <c r="L58" s="9" t="s">
        <v>15</v>
      </c>
      <c r="M58" s="9" t="s">
        <v>15</v>
      </c>
      <c r="N58" s="60"/>
      <c r="O58" s="60"/>
    </row>
    <row r="59" spans="1:15" ht="15">
      <c r="A59" s="55"/>
      <c r="B59" s="55">
        <f>IF(A59="","",VLOOKUP(A59,Entrants!$B$4:$D$104,3))</f>
      </c>
      <c r="C59" s="55"/>
      <c r="D59" s="54">
        <f>IF(A59="","",VLOOKUP(A59,Entrants!$B$4:$C$104,2))</f>
      </c>
      <c r="E59" s="56"/>
      <c r="F59" s="57">
        <f>IF(A59="","",VLOOKUP(A59,Entrants!$B$4:$K$104,10))</f>
      </c>
      <c r="G59" s="57">
        <f t="shared" si="0"/>
      </c>
      <c r="H59" s="57"/>
      <c r="I59" s="8"/>
      <c r="J59" s="10" t="s">
        <v>15</v>
      </c>
      <c r="K59" s="9"/>
      <c r="L59" s="9" t="s">
        <v>15</v>
      </c>
      <c r="M59" s="9" t="s">
        <v>15</v>
      </c>
      <c r="N59" s="60"/>
      <c r="O59" s="60"/>
    </row>
    <row r="60" spans="1:15" ht="15">
      <c r="A60" s="55"/>
      <c r="B60" s="55">
        <f>IF(A60="","",VLOOKUP(A60,Entrants!$B$4:$D$104,3))</f>
      </c>
      <c r="C60" s="55"/>
      <c r="D60" s="54">
        <f>IF(A60="","",VLOOKUP(A60,Entrants!$B$4:$C$104,2))</f>
      </c>
      <c r="E60" s="56"/>
      <c r="F60" s="57">
        <f>IF(A60="","",VLOOKUP(A60,Entrants!$B$4:$K$104,10))</f>
      </c>
      <c r="G60" s="57">
        <f t="shared" si="0"/>
      </c>
      <c r="H60" s="57"/>
      <c r="I60" s="8"/>
      <c r="J60" s="10" t="s">
        <v>15</v>
      </c>
      <c r="K60" s="9"/>
      <c r="L60" s="9" t="s">
        <v>15</v>
      </c>
      <c r="M60" s="9" t="s">
        <v>15</v>
      </c>
      <c r="N60" s="60"/>
      <c r="O60" s="60"/>
    </row>
    <row r="61" spans="1:15" ht="15">
      <c r="A61" s="55"/>
      <c r="B61" s="55">
        <f>IF(A61="","",VLOOKUP(A61,Entrants!$B$4:$D$104,3))</f>
      </c>
      <c r="C61" s="55"/>
      <c r="D61" s="54">
        <f>IF(A61="","",VLOOKUP(A61,Entrants!$B$4:$C$104,2))</f>
      </c>
      <c r="E61" s="56"/>
      <c r="F61" s="57">
        <f>IF(A61="","",VLOOKUP(A61,Entrants!$B$4:$K$104,10))</f>
      </c>
      <c r="G61" s="57">
        <f t="shared" si="0"/>
      </c>
      <c r="H61" s="57"/>
      <c r="I61" s="8"/>
      <c r="J61" s="10" t="s">
        <v>15</v>
      </c>
      <c r="K61" s="9"/>
      <c r="L61" s="9" t="s">
        <v>15</v>
      </c>
      <c r="M61" s="9" t="s">
        <v>15</v>
      </c>
      <c r="N61" s="60"/>
      <c r="O61" s="60"/>
    </row>
    <row r="62" spans="1:15" ht="15">
      <c r="A62" s="55"/>
      <c r="B62" s="55">
        <f>IF(A62="","",VLOOKUP(A62,Entrants!$B$4:$D$104,3))</f>
      </c>
      <c r="C62" s="55"/>
      <c r="D62" s="54">
        <f>IF(A62="","",VLOOKUP(A62,Entrants!$B$4:$C$104,2))</f>
      </c>
      <c r="E62" s="56"/>
      <c r="F62" s="57">
        <f>IF(A62="","",VLOOKUP(A62,Entrants!$B$4:$K$104,10))</f>
      </c>
      <c r="G62" s="57">
        <f t="shared" si="0"/>
      </c>
      <c r="H62" s="57"/>
      <c r="I62" s="8"/>
      <c r="J62" s="10" t="s">
        <v>15</v>
      </c>
      <c r="K62" s="9"/>
      <c r="L62" s="9" t="s">
        <v>15</v>
      </c>
      <c r="M62" s="9" t="s">
        <v>15</v>
      </c>
      <c r="N62" s="60"/>
      <c r="O62" s="60"/>
    </row>
    <row r="63" spans="1:15" ht="15">
      <c r="A63" s="55"/>
      <c r="B63" s="55">
        <f>IF(A63="","",VLOOKUP(A63,Entrants!$B$4:$D$104,3))</f>
      </c>
      <c r="C63" s="55"/>
      <c r="D63" s="54">
        <f>IF(A63="","",VLOOKUP(A63,Entrants!$B$4:$C$104,2))</f>
      </c>
      <c r="E63" s="56"/>
      <c r="F63" s="57">
        <f>IF(A63="","",VLOOKUP(A63,Entrants!$B$4:$K$104,10))</f>
      </c>
      <c r="G63" s="57">
        <f t="shared" si="0"/>
      </c>
      <c r="H63" s="57"/>
      <c r="I63" s="8"/>
      <c r="J63" s="10" t="s">
        <v>15</v>
      </c>
      <c r="K63" s="9"/>
      <c r="L63" s="9" t="s">
        <v>15</v>
      </c>
      <c r="M63" s="9" t="s">
        <v>15</v>
      </c>
      <c r="N63" s="60"/>
      <c r="O63" s="60"/>
    </row>
    <row r="64" spans="1:15" ht="15">
      <c r="A64" s="55"/>
      <c r="B64" s="55">
        <f>IF(A64="","",VLOOKUP(A64,Entrants!$B$4:$D$104,3))</f>
      </c>
      <c r="C64" s="55"/>
      <c r="D64" s="54">
        <f>IF(A64="","",VLOOKUP(A64,Entrants!$B$4:$C$104,2))</f>
      </c>
      <c r="E64" s="56"/>
      <c r="F64" s="57">
        <f>IF(A64="","",VLOOKUP(A64,Entrants!$B$4:$K$104,10))</f>
      </c>
      <c r="G64" s="57">
        <f t="shared" si="0"/>
      </c>
      <c r="H64" s="57"/>
      <c r="I64" s="8"/>
      <c r="J64" s="10" t="s">
        <v>15</v>
      </c>
      <c r="K64" s="9"/>
      <c r="L64" s="9" t="s">
        <v>15</v>
      </c>
      <c r="M64" s="9" t="s">
        <v>15</v>
      </c>
      <c r="N64" s="60"/>
      <c r="O64" s="60"/>
    </row>
    <row r="65" spans="1:15" ht="15">
      <c r="A65" s="55"/>
      <c r="B65" s="55">
        <f>IF(A65="","",VLOOKUP(A65,Entrants!$B$4:$D$104,3))</f>
      </c>
      <c r="C65" s="55"/>
      <c r="D65" s="54">
        <f>IF(A65="","",VLOOKUP(A65,Entrants!$B$4:$C$104,2))</f>
      </c>
      <c r="E65" s="56"/>
      <c r="F65" s="57">
        <f>IF(A65="","",VLOOKUP(A65,Entrants!$B$4:$K$104,10))</f>
      </c>
      <c r="G65" s="57">
        <f t="shared" si="0"/>
      </c>
      <c r="H65" s="57"/>
      <c r="I65" s="8"/>
      <c r="J65" s="10" t="s">
        <v>15</v>
      </c>
      <c r="K65" s="9"/>
      <c r="L65" s="9" t="s">
        <v>15</v>
      </c>
      <c r="M65" s="9" t="s">
        <v>15</v>
      </c>
      <c r="N65" s="60"/>
      <c r="O65" s="60"/>
    </row>
    <row r="66" spans="1:15" ht="15">
      <c r="A66" s="55"/>
      <c r="B66" s="55">
        <f>IF(A66="","",VLOOKUP(A66,Entrants!$B$4:$D$104,3))</f>
      </c>
      <c r="C66" s="55"/>
      <c r="D66" s="54">
        <f>IF(A66="","",VLOOKUP(A66,Entrants!$B$4:$C$104,2))</f>
      </c>
      <c r="E66" s="56"/>
      <c r="F66" s="57">
        <f>IF(A66="","",VLOOKUP(A66,Entrants!$B$4:$K$104,10))</f>
      </c>
      <c r="G66" s="57">
        <f t="shared" si="0"/>
      </c>
      <c r="H66" s="57"/>
      <c r="I66" s="8"/>
      <c r="J66" s="10" t="s">
        <v>15</v>
      </c>
      <c r="K66" s="9"/>
      <c r="L66" s="9" t="s">
        <v>15</v>
      </c>
      <c r="M66" s="9" t="s">
        <v>15</v>
      </c>
      <c r="N66" s="60"/>
      <c r="O66" s="60"/>
    </row>
    <row r="67" spans="1:15" ht="15">
      <c r="A67" s="55"/>
      <c r="B67" s="55">
        <f>IF(A67="","",VLOOKUP(A67,Entrants!$B$4:$D$104,3))</f>
      </c>
      <c r="C67" s="55"/>
      <c r="D67" s="54">
        <f>IF(A67="","",VLOOKUP(A67,Entrants!$B$4:$C$104,2))</f>
      </c>
      <c r="E67" s="56"/>
      <c r="F67" s="57">
        <f>IF(A67="","",VLOOKUP(A67,Entrants!$B$4:$K$104,10))</f>
      </c>
      <c r="G67" s="57">
        <f t="shared" si="0"/>
      </c>
      <c r="H67" s="57"/>
      <c r="I67" s="8"/>
      <c r="J67" s="10" t="s">
        <v>15</v>
      </c>
      <c r="K67" s="9"/>
      <c r="L67" s="9" t="s">
        <v>15</v>
      </c>
      <c r="M67" s="9" t="s">
        <v>15</v>
      </c>
      <c r="N67" s="60"/>
      <c r="O67" s="60"/>
    </row>
    <row r="68" spans="1:15" ht="15">
      <c r="A68" s="55"/>
      <c r="B68" s="55">
        <f>IF(A68="","",VLOOKUP(A68,Entrants!$B$4:$D$104,3))</f>
      </c>
      <c r="C68" s="55"/>
      <c r="D68" s="54">
        <f>IF(A68="","",VLOOKUP(A68,Entrants!$B$4:$C$104,2))</f>
      </c>
      <c r="E68" s="56"/>
      <c r="F68" s="57">
        <f>IF(A68="","",VLOOKUP(A68,Entrants!$B$4:$K$104,10))</f>
      </c>
      <c r="G68" s="57">
        <f t="shared" si="0"/>
      </c>
      <c r="H68" s="57"/>
      <c r="I68" s="8"/>
      <c r="J68" s="10" t="s">
        <v>15</v>
      </c>
      <c r="K68" s="9"/>
      <c r="L68" s="9" t="s">
        <v>15</v>
      </c>
      <c r="M68" s="9" t="s">
        <v>15</v>
      </c>
      <c r="N68" s="60"/>
      <c r="O68" s="60"/>
    </row>
    <row r="69" spans="1:15" ht="15">
      <c r="A69" s="55"/>
      <c r="B69" s="55">
        <f>IF(A69="","",VLOOKUP(A69,Entrants!$B$4:$D$104,3))</f>
      </c>
      <c r="C69" s="55"/>
      <c r="D69" s="54">
        <f>IF(A69="","",VLOOKUP(A69,Entrants!$B$4:$C$104,2))</f>
      </c>
      <c r="E69" s="56"/>
      <c r="F69" s="57">
        <f>IF(A69="","",VLOOKUP(A69,Entrants!$B$4:$K$104,10))</f>
      </c>
      <c r="G69" s="57">
        <f t="shared" si="0"/>
      </c>
      <c r="H69" s="57"/>
      <c r="I69" s="8"/>
      <c r="J69" s="10" t="s">
        <v>15</v>
      </c>
      <c r="K69" s="9"/>
      <c r="L69" s="9" t="s">
        <v>15</v>
      </c>
      <c r="M69" s="9" t="s">
        <v>15</v>
      </c>
      <c r="N69" s="60"/>
      <c r="O69" s="60"/>
    </row>
    <row r="70" spans="1:15" ht="15">
      <c r="A70" s="55"/>
      <c r="B70" s="55">
        <f>IF(A70="","",VLOOKUP(A70,Entrants!$B$4:$D$104,3))</f>
      </c>
      <c r="C70" s="55"/>
      <c r="D70" s="54">
        <f>IF(A70="","",VLOOKUP(A70,Entrants!$B$4:$C$104,2))</f>
      </c>
      <c r="E70" s="56"/>
      <c r="F70" s="57">
        <f>IF(A70="","",VLOOKUP(A70,Entrants!$B$4:$K$104,10))</f>
      </c>
      <c r="G70" s="57">
        <f aca="true" t="shared" si="1" ref="G70:G84">IF(D70="","",E70-F70)</f>
      </c>
      <c r="H70" s="57"/>
      <c r="I70" s="8"/>
      <c r="J70" s="10" t="s">
        <v>15</v>
      </c>
      <c r="K70" s="9"/>
      <c r="L70" s="9" t="s">
        <v>15</v>
      </c>
      <c r="M70" s="9" t="s">
        <v>15</v>
      </c>
      <c r="N70" s="60"/>
      <c r="O70" s="60"/>
    </row>
    <row r="71" spans="1:15" ht="15">
      <c r="A71" s="55"/>
      <c r="B71" s="55">
        <f>IF(A71="","",VLOOKUP(A71,Entrants!$B$4:$D$104,3))</f>
      </c>
      <c r="C71" s="55"/>
      <c r="D71" s="54">
        <f>IF(A71="","",VLOOKUP(A71,Entrants!$B$4:$C$104,2))</f>
      </c>
      <c r="E71" s="56"/>
      <c r="F71" s="57">
        <f>IF(A71="","",VLOOKUP(A71,Entrants!$B$4:$K$104,10))</f>
      </c>
      <c r="G71" s="57">
        <f t="shared" si="1"/>
      </c>
      <c r="H71" s="57"/>
      <c r="I71" s="8"/>
      <c r="J71" s="10" t="s">
        <v>15</v>
      </c>
      <c r="K71" s="9"/>
      <c r="L71" s="9" t="s">
        <v>15</v>
      </c>
      <c r="M71" s="9" t="s">
        <v>15</v>
      </c>
      <c r="N71" s="60"/>
      <c r="O71" s="60"/>
    </row>
    <row r="72" spans="1:15" ht="15">
      <c r="A72" s="55"/>
      <c r="B72" s="55">
        <f>IF(A72="","",VLOOKUP(A72,Entrants!$B$4:$D$104,3))</f>
      </c>
      <c r="C72" s="55"/>
      <c r="D72" s="54">
        <f>IF(A72="","",VLOOKUP(A72,Entrants!$B$4:$C$104,2))</f>
      </c>
      <c r="E72" s="56"/>
      <c r="F72" s="57">
        <f>IF(A72="","",VLOOKUP(A72,Entrants!$B$4:$K$104,10))</f>
      </c>
      <c r="G72" s="57">
        <f t="shared" si="1"/>
      </c>
      <c r="H72" s="57"/>
      <c r="I72" s="8"/>
      <c r="J72" s="10" t="s">
        <v>15</v>
      </c>
      <c r="K72" s="9"/>
      <c r="L72" s="9" t="s">
        <v>15</v>
      </c>
      <c r="M72" s="9" t="s">
        <v>15</v>
      </c>
      <c r="N72" s="60"/>
      <c r="O72" s="60"/>
    </row>
    <row r="73" spans="1:15" ht="15">
      <c r="A73" s="55"/>
      <c r="B73" s="55">
        <f>IF(A73="","",VLOOKUP(A73,Entrants!$B$4:$D$104,3))</f>
      </c>
      <c r="C73" s="55"/>
      <c r="D73" s="54">
        <f>IF(A73="","",VLOOKUP(A73,Entrants!$B$4:$C$104,2))</f>
      </c>
      <c r="E73" s="56"/>
      <c r="F73" s="57">
        <f>IF(A73="","",VLOOKUP(A73,Entrants!$B$4:$K$104,10))</f>
      </c>
      <c r="G73" s="57">
        <f t="shared" si="1"/>
      </c>
      <c r="H73" s="57"/>
      <c r="I73" s="8"/>
      <c r="J73" s="10" t="s">
        <v>15</v>
      </c>
      <c r="K73" s="9"/>
      <c r="L73" s="9" t="s">
        <v>15</v>
      </c>
      <c r="M73" s="9" t="s">
        <v>15</v>
      </c>
      <c r="N73" s="60"/>
      <c r="O73" s="60"/>
    </row>
    <row r="74" spans="1:15" ht="15">
      <c r="A74" s="55"/>
      <c r="B74" s="55">
        <f>IF(A74="","",VLOOKUP(A74,Entrants!$B$4:$D$104,3))</f>
      </c>
      <c r="C74" s="55"/>
      <c r="D74" s="54">
        <f>IF(A74="","",VLOOKUP(A74,Entrants!$B$4:$C$104,2))</f>
      </c>
      <c r="E74" s="56"/>
      <c r="F74" s="57">
        <f>IF(A74="","",VLOOKUP(A74,Entrants!$B$4:$K$104,10))</f>
      </c>
      <c r="G74" s="57">
        <f t="shared" si="1"/>
      </c>
      <c r="H74" s="57"/>
      <c r="I74" s="8"/>
      <c r="J74" s="10" t="s">
        <v>15</v>
      </c>
      <c r="K74" s="9"/>
      <c r="L74" s="9" t="s">
        <v>15</v>
      </c>
      <c r="M74" s="9" t="s">
        <v>15</v>
      </c>
      <c r="N74" s="60"/>
      <c r="O74" s="60"/>
    </row>
    <row r="75" spans="1:15" ht="15">
      <c r="A75" s="55"/>
      <c r="B75" s="55">
        <f>IF(A75="","",VLOOKUP(A75,Entrants!$B$4:$D$104,3))</f>
      </c>
      <c r="C75" s="55"/>
      <c r="D75" s="54">
        <f>IF(A75="","",VLOOKUP(A75,Entrants!$B$4:$C$104,2))</f>
      </c>
      <c r="E75" s="56"/>
      <c r="F75" s="57">
        <f>IF(A75="","",VLOOKUP(A75,Entrants!$B$4:$K$104,10))</f>
      </c>
      <c r="G75" s="57">
        <f t="shared" si="1"/>
      </c>
      <c r="H75" s="57"/>
      <c r="I75" s="8"/>
      <c r="J75" s="10" t="s">
        <v>15</v>
      </c>
      <c r="K75" s="9"/>
      <c r="L75" s="9" t="s">
        <v>15</v>
      </c>
      <c r="M75" s="9" t="s">
        <v>15</v>
      </c>
      <c r="N75" s="60"/>
      <c r="O75" s="60"/>
    </row>
    <row r="76" spans="1:15" ht="15">
      <c r="A76" s="55"/>
      <c r="B76" s="55">
        <f>IF(A76="","",VLOOKUP(A76,Entrants!$B$4:$D$104,3))</f>
      </c>
      <c r="C76" s="55"/>
      <c r="D76" s="54">
        <f>IF(A76="","",VLOOKUP(A76,Entrants!$B$4:$C$104,2))</f>
      </c>
      <c r="E76" s="56"/>
      <c r="F76" s="57">
        <f>IF(A76="","",VLOOKUP(A76,Entrants!$B$4:$K$104,10))</f>
      </c>
      <c r="G76" s="57">
        <f t="shared" si="1"/>
      </c>
      <c r="H76" s="57"/>
      <c r="I76" s="8"/>
      <c r="J76" s="10" t="s">
        <v>15</v>
      </c>
      <c r="K76" s="9"/>
      <c r="L76" s="9" t="s">
        <v>15</v>
      </c>
      <c r="M76" s="9" t="s">
        <v>15</v>
      </c>
      <c r="N76" s="60"/>
      <c r="O76" s="60"/>
    </row>
    <row r="77" spans="1:15" ht="15">
      <c r="A77" s="55"/>
      <c r="B77" s="55">
        <f>IF(A77="","",VLOOKUP(A77,Entrants!$B$4:$D$104,3))</f>
      </c>
      <c r="C77" s="55"/>
      <c r="D77" s="54">
        <f>IF(A77="","",VLOOKUP(A77,Entrants!$B$4:$C$104,2))</f>
      </c>
      <c r="E77" s="56"/>
      <c r="F77" s="57">
        <f>IF(A77="","",VLOOKUP(A77,Entrants!$B$4:$K$104,10))</f>
      </c>
      <c r="G77" s="57">
        <f t="shared" si="1"/>
      </c>
      <c r="H77" s="57"/>
      <c r="I77" s="8"/>
      <c r="J77" s="10" t="s">
        <v>15</v>
      </c>
      <c r="K77" s="9"/>
      <c r="L77" s="9" t="s">
        <v>15</v>
      </c>
      <c r="M77" s="9" t="s">
        <v>15</v>
      </c>
      <c r="N77" s="60"/>
      <c r="O77" s="60"/>
    </row>
    <row r="78" spans="1:15" ht="15">
      <c r="A78" s="55"/>
      <c r="B78" s="55">
        <f>IF(A78="","",VLOOKUP(A78,Entrants!$B$4:$D$104,3))</f>
      </c>
      <c r="C78" s="55"/>
      <c r="D78" s="54">
        <f>IF(A78="","",VLOOKUP(A78,Entrants!$B$4:$C$104,2))</f>
      </c>
      <c r="E78" s="56"/>
      <c r="F78" s="57">
        <f>IF(A78="","",VLOOKUP(A78,Entrants!$B$4:$K$104,10))</f>
      </c>
      <c r="G78" s="57">
        <f t="shared" si="1"/>
      </c>
      <c r="H78" s="57"/>
      <c r="I78" s="8"/>
      <c r="J78" s="10" t="s">
        <v>15</v>
      </c>
      <c r="K78" s="9"/>
      <c r="L78" s="9" t="s">
        <v>15</v>
      </c>
      <c r="M78" s="9" t="s">
        <v>15</v>
      </c>
      <c r="N78" s="60"/>
      <c r="O78" s="60"/>
    </row>
    <row r="79" spans="1:15" ht="15">
      <c r="A79" s="55"/>
      <c r="B79" s="55">
        <f>IF(A79="","",VLOOKUP(A79,Entrants!$B$4:$D$104,3))</f>
      </c>
      <c r="C79" s="55"/>
      <c r="D79" s="54">
        <f>IF(A79="","",VLOOKUP(A79,Entrants!$B$4:$C$104,2))</f>
      </c>
      <c r="E79" s="56"/>
      <c r="F79" s="57">
        <f>IF(A79="","",VLOOKUP(A79,Entrants!$B$4:$K$104,10))</f>
      </c>
      <c r="G79" s="57">
        <f t="shared" si="1"/>
      </c>
      <c r="H79" s="57"/>
      <c r="I79" s="8"/>
      <c r="J79" s="10" t="s">
        <v>15</v>
      </c>
      <c r="K79" s="9"/>
      <c r="L79" s="9" t="s">
        <v>15</v>
      </c>
      <c r="M79" s="9" t="s">
        <v>15</v>
      </c>
      <c r="N79" s="60"/>
      <c r="O79" s="60"/>
    </row>
    <row r="80" spans="2:13" ht="15">
      <c r="B80" s="55">
        <f>IF(A80="","",VLOOKUP(A80,Entrants!$B$4:$D$104,3))</f>
      </c>
      <c r="C80" s="55"/>
      <c r="D80" s="11">
        <f>IF(A80="","",VLOOKUP(A80,Entrants!$B$4:$C$87,2))</f>
      </c>
      <c r="F80" s="57">
        <f>IF(A80="","",VLOOKUP(A80,Entrants!$B$4:$K$104,10))</f>
      </c>
      <c r="G80" s="57">
        <f t="shared" si="1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5">
        <f>IF(A81="","",VLOOKUP(A81,Entrants!$B$4:$D$104,3))</f>
      </c>
      <c r="C81" s="55"/>
      <c r="D81" s="11">
        <f>IF(A81="","",VLOOKUP(A81,Entrants!$B$4:$C$87,2))</f>
      </c>
      <c r="F81" s="57">
        <f>IF(A81="","",VLOOKUP(A81,Entrants!$B$4:$K$104,10))</f>
      </c>
      <c r="G81" s="57">
        <f t="shared" si="1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5">
        <f>IF(A82="","",VLOOKUP(A82,Entrants!$B$4:$D$104,3))</f>
      </c>
      <c r="C82" s="55"/>
      <c r="D82" s="11">
        <f>IF(A82="","",VLOOKUP(A82,Entrants!$B$4:$C$87,2))</f>
      </c>
      <c r="F82" s="57">
        <f>IF(A82="","",VLOOKUP(A82,Entrants!$B$4:$K$104,10))</f>
      </c>
      <c r="G82" s="57">
        <f t="shared" si="1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5">
        <f>IF(A83="","",VLOOKUP(A83,Entrants!$B$4:$D$104,3))</f>
      </c>
      <c r="C83" s="55"/>
      <c r="D83" s="11">
        <f>IF(A83="","",VLOOKUP(A83,Entrants!$B$4:$C$87,2))</f>
      </c>
      <c r="F83" s="57">
        <f>IF(A83="","",VLOOKUP(A83,Entrants!$B$4:$K$104,10))</f>
      </c>
      <c r="G83" s="57">
        <f t="shared" si="1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5">
        <f>IF(A84="","",VLOOKUP(A84,Entrants!$B$4:$D$104,3))</f>
      </c>
      <c r="C84" s="55"/>
      <c r="D84" s="11">
        <f>IF(A84="","",VLOOKUP(A84,Entrants!$B$4:$C$87,2))</f>
      </c>
      <c r="F84" s="57">
        <f>IF(A84="","",VLOOKUP(A84,Entrants!$B$4:$K$104,10))</f>
      </c>
      <c r="G84" s="57">
        <f t="shared" si="1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IF(A85="","",VLOOKUP(A85,Entrants!$B$4:$C$87,2))</f>
      </c>
    </row>
    <row r="86" spans="4:10" ht="12.75">
      <c r="D86" s="11">
        <f>IF(A86="","",VLOOKUP(A86,Entrants!$B$4:$C$87,2))</f>
      </c>
    </row>
    <row r="87" spans="4:10" ht="12.75">
      <c r="D87" s="11">
        <f>IF(A87="","",VLOOKUP(A87,Entrants!$B$4:$C$87,2))</f>
      </c>
    </row>
    <row r="88" spans="4:10" ht="12.75">
      <c r="D88" s="11">
        <f>IF(A88="","",VLOOKUP(A88,Entrants!$B$4:$C$87,2))</f>
      </c>
    </row>
    <row r="89" spans="4:10" ht="12.75">
      <c r="D89" s="11">
        <f>IF(A89="","",VLOOKUP(A89,Entrants!$B$4:$C$87,2))</f>
      </c>
    </row>
    <row r="90" spans="4:10" ht="12.75">
      <c r="D90" s="11">
        <f>IF(A90="","",VLOOKUP(A90,Entrants!$B$4:$C$87,2))</f>
      </c>
    </row>
    <row r="91" spans="4:10" ht="12.75">
      <c r="D91" s="11">
        <f>IF(A91="","",VLOOKUP(A91,Entrants!$B$4:$C$87,2))</f>
      </c>
    </row>
  </sheetData>
  <sheetProtection/>
  <mergeCells count="1">
    <mergeCell ref="J2:L2"/>
  </mergeCells>
  <printOptions/>
  <pageMargins left="0.2362204724409449" right="0.7480314960629921" top="0.984251968503937" bottom="0.7086614173228347" header="0.5118110236220472" footer="0.5118110236220472"/>
  <pageSetup fitToHeight="1" fitToWidth="1" horizontalDpi="600" verticalDpi="600" orientation="landscape" paperSize="9" scale="35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S88"/>
  <sheetViews>
    <sheetView zoomScale="75" zoomScaleNormal="75" zoomScalePageLayoutView="0" workbookViewId="0" topLeftCell="A10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  <col min="16" max="16" width="10.421875" style="0" customWidth="1"/>
  </cols>
  <sheetData>
    <row r="1" spans="1:15" ht="20.25" customHeight="1">
      <c r="A1" s="7" t="s">
        <v>110</v>
      </c>
      <c r="B1" s="68"/>
      <c r="C1" s="5"/>
      <c r="D1" s="5"/>
      <c r="E1" s="68"/>
      <c r="F1" s="5"/>
      <c r="G1" s="5"/>
      <c r="H1" s="5"/>
      <c r="I1" s="5"/>
      <c r="J1" s="5"/>
      <c r="K1" s="68"/>
      <c r="L1" s="156"/>
      <c r="M1" s="154"/>
      <c r="O1" s="6"/>
    </row>
    <row r="2" spans="1:15" ht="20.25" customHeight="1">
      <c r="A2" s="68"/>
      <c r="B2" s="68"/>
      <c r="C2" s="5"/>
      <c r="D2" s="5"/>
      <c r="E2" s="68"/>
      <c r="F2" s="5"/>
      <c r="G2" s="5"/>
      <c r="H2" s="5"/>
      <c r="I2" s="5"/>
      <c r="J2" s="155" t="s">
        <v>43</v>
      </c>
      <c r="K2" s="155"/>
      <c r="L2" s="155"/>
      <c r="O2" s="6"/>
    </row>
    <row r="3" spans="1:13" ht="15" customHeight="1">
      <c r="A3" s="62" t="s">
        <v>8</v>
      </c>
      <c r="B3" s="62" t="s">
        <v>38</v>
      </c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</row>
    <row r="4" spans="1:15" ht="15" customHeight="1">
      <c r="A4" s="62" t="s">
        <v>9</v>
      </c>
      <c r="B4" s="62" t="s">
        <v>39</v>
      </c>
      <c r="C4" s="62" t="s">
        <v>10</v>
      </c>
      <c r="D4" s="65" t="s">
        <v>11</v>
      </c>
      <c r="E4" s="62" t="s">
        <v>12</v>
      </c>
      <c r="F4" s="62" t="s">
        <v>13</v>
      </c>
      <c r="G4" s="62" t="s">
        <v>14</v>
      </c>
      <c r="H4" s="63"/>
      <c r="I4" s="62" t="s">
        <v>10</v>
      </c>
      <c r="J4" s="65" t="s">
        <v>11</v>
      </c>
      <c r="K4" s="62" t="s">
        <v>12</v>
      </c>
      <c r="L4" s="62" t="s">
        <v>13</v>
      </c>
      <c r="M4" s="62" t="s">
        <v>14</v>
      </c>
      <c r="N4" s="1"/>
      <c r="O4" s="1"/>
    </row>
    <row r="5" spans="1:19" ht="15">
      <c r="A5" s="55">
        <v>4</v>
      </c>
      <c r="B5" s="55" t="str">
        <f>IF(A5="","",VLOOKUP(A5,Entrants!$B$4:$D$104,3))</f>
        <v>CC</v>
      </c>
      <c r="C5" s="55">
        <v>1</v>
      </c>
      <c r="D5" s="54" t="str">
        <f>IF(A5="","",VLOOKUP(A5,Entrants!$B$4:$D$104,2))</f>
        <v>Baxter, Phillippa</v>
      </c>
      <c r="E5" s="57">
        <v>0.01712962962962963</v>
      </c>
      <c r="F5" s="57">
        <f>IF(A5="","",VLOOKUP(A5,Entrants!$B$4:$L$104,11))</f>
        <v>0.005381944444444445</v>
      </c>
      <c r="G5" s="57">
        <f>IF(D5="","",E5-F5)</f>
        <v>0.011747685185185184</v>
      </c>
      <c r="H5" s="57"/>
      <c r="I5" s="8">
        <v>1</v>
      </c>
      <c r="J5" s="10" t="s">
        <v>205</v>
      </c>
      <c r="K5" s="9">
        <v>0.018020833333333333</v>
      </c>
      <c r="L5" s="9">
        <v>0.008854166666666666</v>
      </c>
      <c r="M5" s="9">
        <v>0.009166666666666667</v>
      </c>
      <c r="N5" s="57"/>
      <c r="O5" s="57"/>
      <c r="P5" s="37"/>
      <c r="Q5" s="3"/>
      <c r="R5" s="4"/>
      <c r="S5" s="4"/>
    </row>
    <row r="6" spans="1:19" ht="15">
      <c r="A6" s="55">
        <v>51</v>
      </c>
      <c r="B6" s="55" t="str">
        <f>IF(A6="","",VLOOKUP(A6,Entrants!$B$4:$D$104,3))</f>
        <v>TB</v>
      </c>
      <c r="C6" s="55">
        <f>+C5+1</f>
        <v>2</v>
      </c>
      <c r="D6" s="54" t="str">
        <f>IF(A6="","",VLOOKUP(A6,Entrants!$B$4:$C$104,2))</f>
        <v>Povey, Margaret</v>
      </c>
      <c r="E6" s="57">
        <v>0.017233796296296296</v>
      </c>
      <c r="F6" s="57">
        <f>IF(A6="","",VLOOKUP(A6,Entrants!$B$4:$L$104,11))</f>
        <v>0.001388888888888889</v>
      </c>
      <c r="G6" s="57">
        <f aca="true" t="shared" si="0" ref="G6:G69">IF(D6="","",E6-F6)</f>
        <v>0.015844907407407408</v>
      </c>
      <c r="H6" s="57"/>
      <c r="I6" s="8">
        <v>2</v>
      </c>
      <c r="J6" s="10" t="s">
        <v>44</v>
      </c>
      <c r="K6" s="9">
        <v>0.017800925925925925</v>
      </c>
      <c r="L6" s="9">
        <v>0.008159722222222223</v>
      </c>
      <c r="M6" s="9">
        <v>0.009641203703703702</v>
      </c>
      <c r="N6" s="57"/>
      <c r="O6" s="57"/>
      <c r="P6" s="37"/>
      <c r="Q6" s="3"/>
      <c r="R6" s="4"/>
      <c r="S6" s="4"/>
    </row>
    <row r="7" spans="1:19" ht="15">
      <c r="A7" s="55">
        <v>65</v>
      </c>
      <c r="B7" s="55" t="str">
        <f>IF(A7="","",VLOOKUP(A7,Entrants!$B$4:$D$104,3))</f>
        <v>BW</v>
      </c>
      <c r="C7" s="55">
        <f aca="true" t="shared" si="1" ref="C7:C57">+C6+1</f>
        <v>3</v>
      </c>
      <c r="D7" s="54" t="str">
        <f>IF(A7="","",VLOOKUP(A7,Entrants!$B$4:$C$104,2))</f>
        <v>Storey, Calum</v>
      </c>
      <c r="E7" s="57">
        <v>0.017280092592592593</v>
      </c>
      <c r="F7" s="57">
        <f>IF(A7="","",VLOOKUP(A7,Entrants!$B$4:$L$104,11))</f>
        <v>0.006597222222222222</v>
      </c>
      <c r="G7" s="57">
        <f t="shared" si="0"/>
        <v>0.01068287037037037</v>
      </c>
      <c r="H7" s="57"/>
      <c r="I7" s="8">
        <v>3</v>
      </c>
      <c r="J7" s="10" t="s">
        <v>72</v>
      </c>
      <c r="K7" s="9">
        <v>0.017766203703703704</v>
      </c>
      <c r="L7" s="9">
        <v>0.007986111111111112</v>
      </c>
      <c r="M7" s="9">
        <v>0.009780092592592592</v>
      </c>
      <c r="N7" s="57"/>
      <c r="O7" s="57"/>
      <c r="P7" s="37"/>
      <c r="Q7" s="3"/>
      <c r="R7" s="4"/>
      <c r="S7" s="4"/>
    </row>
    <row r="8" spans="1:19" ht="15">
      <c r="A8" s="55">
        <v>20</v>
      </c>
      <c r="B8" s="55" t="str">
        <f>IF(A8="","",VLOOKUP(A8,Entrants!$B$4:$D$104,3))</f>
        <v>GT</v>
      </c>
      <c r="C8" s="55">
        <f t="shared" si="1"/>
        <v>4</v>
      </c>
      <c r="D8" s="54" t="str">
        <f>IF(A8="","",VLOOKUP(A8,Entrants!$B$4:$C$104,2))</f>
        <v>Dungworth, Joseph</v>
      </c>
      <c r="E8" s="57">
        <v>0.01733796296296296</v>
      </c>
      <c r="F8" s="57">
        <f>IF(A8="","",VLOOKUP(A8,Entrants!$B$4:$L$104,11))</f>
        <v>0.006597222222222222</v>
      </c>
      <c r="G8" s="57">
        <f t="shared" si="0"/>
        <v>0.010740740740740738</v>
      </c>
      <c r="H8" s="57"/>
      <c r="I8" s="8">
        <v>4</v>
      </c>
      <c r="J8" s="10" t="s">
        <v>247</v>
      </c>
      <c r="K8" s="9">
        <v>0.01775462962962963</v>
      </c>
      <c r="L8" s="9">
        <v>0.007638888888888889</v>
      </c>
      <c r="M8" s="9">
        <v>0.010115740740740741</v>
      </c>
      <c r="N8" s="57"/>
      <c r="O8" s="57"/>
      <c r="P8" s="37"/>
      <c r="Q8" s="3"/>
      <c r="R8" s="4"/>
      <c r="S8" s="4"/>
    </row>
    <row r="9" spans="1:19" ht="15">
      <c r="A9" s="55">
        <v>47</v>
      </c>
      <c r="B9" s="55" t="str">
        <f>IF(A9="","",VLOOKUP(A9,Entrants!$B$4:$D$104,3))</f>
        <v>MM</v>
      </c>
      <c r="C9" s="55">
        <f t="shared" si="1"/>
        <v>5</v>
      </c>
      <c r="D9" s="54" t="str">
        <f>IF(A9="","",VLOOKUP(A9,Entrants!$B$4:$C$104,2))</f>
        <v>Nicholson, Mark</v>
      </c>
      <c r="E9" s="57">
        <v>0.017453703703703704</v>
      </c>
      <c r="F9" s="57">
        <f>IF(A9="","",VLOOKUP(A9,Entrants!$B$4:$L$104,11))</f>
        <v>0.006423611111111112</v>
      </c>
      <c r="G9" s="57">
        <f t="shared" si="0"/>
        <v>0.011030092592592591</v>
      </c>
      <c r="H9" s="57"/>
      <c r="I9" s="8">
        <v>5</v>
      </c>
      <c r="J9" s="10" t="s">
        <v>58</v>
      </c>
      <c r="K9" s="9">
        <v>0.01835648148148148</v>
      </c>
      <c r="L9" s="9">
        <v>0.008159722222222223</v>
      </c>
      <c r="M9" s="9">
        <v>0.010196759259259258</v>
      </c>
      <c r="N9" s="57"/>
      <c r="O9" s="57"/>
      <c r="P9" s="37"/>
      <c r="Q9" s="3"/>
      <c r="R9" s="4"/>
      <c r="S9" s="4"/>
    </row>
    <row r="10" spans="1:19" ht="15">
      <c r="A10" s="55">
        <v>68</v>
      </c>
      <c r="B10" s="55" t="str">
        <f>IF(A10="","",VLOOKUP(A10,Entrants!$B$4:$D$104,3))</f>
        <v>AB</v>
      </c>
      <c r="C10" s="55">
        <f t="shared" si="1"/>
        <v>6</v>
      </c>
      <c r="D10" s="54" t="str">
        <f>IF(A10="","",VLOOKUP(A10,Entrants!$B$4:$C$104,2))</f>
        <v>Walker, Steve</v>
      </c>
      <c r="E10" s="57">
        <v>0.017511574074074072</v>
      </c>
      <c r="F10" s="57">
        <f>IF(A10="","",VLOOKUP(A10,Entrants!$B$4:$L$104,11))</f>
        <v>0.0062499999999999995</v>
      </c>
      <c r="G10" s="57">
        <f t="shared" si="0"/>
        <v>0.011261574074074073</v>
      </c>
      <c r="H10" s="57"/>
      <c r="I10" s="8">
        <v>6</v>
      </c>
      <c r="J10" s="10" t="s">
        <v>90</v>
      </c>
      <c r="K10" s="9">
        <v>0.017569444444444447</v>
      </c>
      <c r="L10" s="9">
        <v>0.007291666666666666</v>
      </c>
      <c r="M10" s="9">
        <v>0.010277777777777782</v>
      </c>
      <c r="N10" s="57"/>
      <c r="O10" s="57"/>
      <c r="P10" s="37"/>
      <c r="Q10" s="3"/>
      <c r="R10" s="4"/>
      <c r="S10" s="4"/>
    </row>
    <row r="11" spans="1:19" ht="15">
      <c r="A11" s="55">
        <v>62</v>
      </c>
      <c r="B11" s="55" t="str">
        <f>IF(A11="","",VLOOKUP(A11,Entrants!$B$4:$D$104,3))</f>
        <v>AB</v>
      </c>
      <c r="C11" s="55">
        <f t="shared" si="1"/>
        <v>7</v>
      </c>
      <c r="D11" s="54" t="str">
        <f>IF(A11="","",VLOOKUP(A11,Entrants!$B$4:$C$104,2))</f>
        <v>Smith, Dale</v>
      </c>
      <c r="E11" s="57">
        <v>0.017569444444444447</v>
      </c>
      <c r="F11" s="57">
        <f>IF(A11="","",VLOOKUP(A11,Entrants!$B$4:$L$104,11))</f>
        <v>0.007291666666666666</v>
      </c>
      <c r="G11" s="57">
        <f t="shared" si="0"/>
        <v>0.010277777777777782</v>
      </c>
      <c r="H11" s="57"/>
      <c r="I11" s="8">
        <v>7</v>
      </c>
      <c r="J11" s="10" t="s">
        <v>88</v>
      </c>
      <c r="K11" s="9">
        <v>0.018113425925925925</v>
      </c>
      <c r="L11" s="9">
        <v>0.007465277777777778</v>
      </c>
      <c r="M11" s="9">
        <v>0.010648148148148146</v>
      </c>
      <c r="N11" s="57"/>
      <c r="O11" s="57"/>
      <c r="P11" s="37"/>
      <c r="Q11" s="3"/>
      <c r="R11" s="4"/>
      <c r="S11" s="4"/>
    </row>
    <row r="12" spans="1:19" ht="15">
      <c r="A12" s="55">
        <v>26</v>
      </c>
      <c r="B12" s="55" t="str">
        <f>IF(A12="","",VLOOKUP(A12,Entrants!$B$4:$D$104,3))</f>
        <v>CC</v>
      </c>
      <c r="C12" s="55">
        <f t="shared" si="1"/>
        <v>8</v>
      </c>
      <c r="D12" s="54" t="str">
        <f>IF(A12="","",VLOOKUP(A12,Entrants!$B$4:$C$104,2))</f>
        <v>Hare, Graeme</v>
      </c>
      <c r="E12" s="57">
        <v>0.017569444444444447</v>
      </c>
      <c r="F12" s="57">
        <f>IF(A12="","",VLOOKUP(A12,Entrants!$B$4:$L$104,11))</f>
        <v>0.005208333333333333</v>
      </c>
      <c r="G12" s="57">
        <f t="shared" si="0"/>
        <v>0.012361111111111114</v>
      </c>
      <c r="H12" s="57"/>
      <c r="I12" s="8">
        <v>8</v>
      </c>
      <c r="J12" s="10" t="s">
        <v>68</v>
      </c>
      <c r="K12" s="9">
        <v>0.017951388888888888</v>
      </c>
      <c r="L12" s="9">
        <v>0.007291666666666666</v>
      </c>
      <c r="M12" s="9">
        <v>0.010659722222222223</v>
      </c>
      <c r="N12" s="57"/>
      <c r="O12" s="57"/>
      <c r="P12" s="37"/>
      <c r="Q12" s="3"/>
      <c r="R12" s="4"/>
      <c r="S12" s="4"/>
    </row>
    <row r="13" spans="1:19" ht="15">
      <c r="A13" s="55">
        <v>44</v>
      </c>
      <c r="B13" s="55" t="str">
        <f>IF(A13="","",VLOOKUP(A13,Entrants!$B$4:$D$104,3))</f>
        <v>TB</v>
      </c>
      <c r="C13" s="55">
        <f t="shared" si="1"/>
        <v>9</v>
      </c>
      <c r="D13" s="54" t="str">
        <f>IF(A13="","",VLOOKUP(A13,Entrants!$B$4:$C$104,2))</f>
        <v>Masterman, Hayley</v>
      </c>
      <c r="E13" s="57">
        <v>0.017592592592592594</v>
      </c>
      <c r="F13" s="57">
        <f>IF(A13="","",VLOOKUP(A13,Entrants!$B$4:$L$104,11))</f>
        <v>0.0050347222222222225</v>
      </c>
      <c r="G13" s="57">
        <f t="shared" si="0"/>
        <v>0.012557870370370372</v>
      </c>
      <c r="H13" s="57"/>
      <c r="I13" s="8">
        <v>9</v>
      </c>
      <c r="J13" s="10" t="s">
        <v>91</v>
      </c>
      <c r="K13" s="9">
        <v>0.017777777777777778</v>
      </c>
      <c r="L13" s="9">
        <v>0.007118055555555555</v>
      </c>
      <c r="M13" s="9">
        <v>0.010659722222222223</v>
      </c>
      <c r="N13" s="57"/>
      <c r="O13" s="57"/>
      <c r="P13" s="37"/>
      <c r="Q13" s="3"/>
      <c r="R13" s="4"/>
      <c r="S13" s="4"/>
    </row>
    <row r="14" spans="1:19" ht="15">
      <c r="A14" s="55">
        <v>67</v>
      </c>
      <c r="B14" s="55" t="str">
        <f>IF(A14="","",VLOOKUP(A14,Entrants!$B$4:$D$104,3))</f>
        <v>SS</v>
      </c>
      <c r="C14" s="55">
        <f t="shared" si="1"/>
        <v>10</v>
      </c>
      <c r="D14" s="54" t="str">
        <f>IF(A14="","",VLOOKUP(A14,Entrants!$B$4:$C$104,2))</f>
        <v>Turnbull, Paul</v>
      </c>
      <c r="E14" s="57">
        <v>0.01761574074074074</v>
      </c>
      <c r="F14" s="57">
        <f>IF(A14="","",VLOOKUP(A14,Entrants!$B$4:$L$104,11))</f>
        <v>0.005555555555555556</v>
      </c>
      <c r="G14" s="57">
        <f t="shared" si="0"/>
        <v>0.012060185185185184</v>
      </c>
      <c r="H14" s="57"/>
      <c r="I14" s="8">
        <v>10</v>
      </c>
      <c r="J14" s="10" t="s">
        <v>93</v>
      </c>
      <c r="K14" s="9">
        <v>0.017280092592592593</v>
      </c>
      <c r="L14" s="9">
        <v>0.006597222222222222</v>
      </c>
      <c r="M14" s="9">
        <v>0.01068287037037037</v>
      </c>
      <c r="N14" s="57"/>
      <c r="O14" s="57"/>
      <c r="P14" s="37"/>
      <c r="Q14" s="3"/>
      <c r="R14" s="4"/>
      <c r="S14" s="4"/>
    </row>
    <row r="15" spans="1:19" ht="15">
      <c r="A15" s="55">
        <v>61</v>
      </c>
      <c r="B15" s="55" t="str">
        <f>IF(A15="","",VLOOKUP(A15,Entrants!$B$4:$D$104,3))</f>
        <v>RR</v>
      </c>
      <c r="C15" s="55">
        <f t="shared" si="1"/>
        <v>11</v>
      </c>
      <c r="D15" s="54" t="str">
        <f>IF(A15="","",VLOOKUP(A15,Entrants!$B$4:$C$104,2))</f>
        <v>Shillinglaw, Richard</v>
      </c>
      <c r="E15" s="57">
        <v>0.017638888888888888</v>
      </c>
      <c r="F15" s="57">
        <f>IF(A15="","",VLOOKUP(A15,Entrants!$B$4:$L$104,11))</f>
        <v>0.004340277777777778</v>
      </c>
      <c r="G15" s="57">
        <f t="shared" si="0"/>
        <v>0.01329861111111111</v>
      </c>
      <c r="H15" s="57"/>
      <c r="I15" s="8">
        <v>11</v>
      </c>
      <c r="J15" s="10" t="s">
        <v>60</v>
      </c>
      <c r="K15" s="9">
        <v>0.01733796296296296</v>
      </c>
      <c r="L15" s="9">
        <v>0.006597222222222222</v>
      </c>
      <c r="M15" s="9">
        <v>0.010740740740740738</v>
      </c>
      <c r="N15" s="57"/>
      <c r="O15" s="57"/>
      <c r="P15" s="37"/>
      <c r="Q15" s="3"/>
      <c r="R15" s="4"/>
      <c r="S15" s="4"/>
    </row>
    <row r="16" spans="1:19" ht="15">
      <c r="A16" s="55">
        <v>81</v>
      </c>
      <c r="B16" s="55">
        <f>IF(A16="","",VLOOKUP(A16,Entrants!$B$4:$D$104,3))</f>
        <v>0</v>
      </c>
      <c r="C16" s="55">
        <f t="shared" si="1"/>
        <v>12</v>
      </c>
      <c r="D16" s="54" t="str">
        <f>IF(A16="","",VLOOKUP(A16,Entrants!$B$4:$C$104,2))</f>
        <v>Singleton, Brian</v>
      </c>
      <c r="E16" s="57">
        <v>0.01765046296296296</v>
      </c>
      <c r="F16" s="57">
        <f>IF(A16="","",VLOOKUP(A16,Entrants!$B$4:$L$104,11))</f>
        <v>0.005555555555555556</v>
      </c>
      <c r="G16" s="57">
        <f t="shared" si="0"/>
        <v>0.012094907407407405</v>
      </c>
      <c r="H16" s="57"/>
      <c r="I16" s="8">
        <v>12</v>
      </c>
      <c r="J16" s="10" t="s">
        <v>224</v>
      </c>
      <c r="K16" s="9">
        <v>0.017708333333333333</v>
      </c>
      <c r="L16" s="9">
        <v>0.0067708333333333336</v>
      </c>
      <c r="M16" s="9">
        <v>0.0109375</v>
      </c>
      <c r="N16" s="57"/>
      <c r="O16" s="57"/>
      <c r="P16" s="37"/>
      <c r="Q16" s="3"/>
      <c r="R16" s="4"/>
      <c r="S16" s="4"/>
    </row>
    <row r="17" spans="1:19" ht="15">
      <c r="A17" s="55">
        <v>76</v>
      </c>
      <c r="B17" s="55" t="str">
        <f>IF(A17="","",VLOOKUP(A17,Entrants!$B$4:$D$104,3))</f>
        <v>GT</v>
      </c>
      <c r="C17" s="55">
        <f t="shared" si="1"/>
        <v>13</v>
      </c>
      <c r="D17" s="54" t="str">
        <f>IF(A17="","",VLOOKUP(A17,Entrants!$B$4:$C$104,2))</f>
        <v>Scott, Martin</v>
      </c>
      <c r="E17" s="57">
        <v>0.017662037037037035</v>
      </c>
      <c r="F17" s="57">
        <f>IF(A17="","",VLOOKUP(A17,Entrants!$B$4:$L$104,11))</f>
        <v>0.005381944444444445</v>
      </c>
      <c r="G17" s="57">
        <f t="shared" si="0"/>
        <v>0.012280092592592589</v>
      </c>
      <c r="H17" s="57"/>
      <c r="I17" s="8">
        <v>13</v>
      </c>
      <c r="J17" s="10" t="s">
        <v>101</v>
      </c>
      <c r="K17" s="9">
        <v>0.017453703703703704</v>
      </c>
      <c r="L17" s="9">
        <v>0.006423611111111112</v>
      </c>
      <c r="M17" s="9">
        <v>0.011030092592592591</v>
      </c>
      <c r="N17" s="57"/>
      <c r="O17" s="57"/>
      <c r="P17" s="37"/>
      <c r="Q17" s="3"/>
      <c r="R17" s="4"/>
      <c r="S17" s="4"/>
    </row>
    <row r="18" spans="1:19" ht="15">
      <c r="A18" s="55">
        <v>15</v>
      </c>
      <c r="B18" s="55" t="str">
        <f>IF(A18="","",VLOOKUP(A18,Entrants!$B$4:$D$104,3))</f>
        <v>GT</v>
      </c>
      <c r="C18" s="55">
        <f t="shared" si="1"/>
        <v>14</v>
      </c>
      <c r="D18" s="54" t="str">
        <f>IF(A18="","",VLOOKUP(A18,Entrants!$B$4:$C$104,2))</f>
        <v>Dickinson, Ralph</v>
      </c>
      <c r="E18" s="57">
        <v>0.01767361111111111</v>
      </c>
      <c r="F18" s="57">
        <f>IF(A18="","",VLOOKUP(A18,Entrants!$B$4:$L$104,11))</f>
        <v>0.005208333333333333</v>
      </c>
      <c r="G18" s="57">
        <f t="shared" si="0"/>
        <v>0.012465277777777777</v>
      </c>
      <c r="H18" s="57"/>
      <c r="I18" s="8">
        <v>14</v>
      </c>
      <c r="J18" s="10" t="s">
        <v>52</v>
      </c>
      <c r="K18" s="9">
        <v>0.01815972222222222</v>
      </c>
      <c r="L18" s="9">
        <v>0.007118055555555555</v>
      </c>
      <c r="M18" s="9">
        <v>0.011041666666666665</v>
      </c>
      <c r="N18" s="57"/>
      <c r="O18" s="57"/>
      <c r="P18" s="37"/>
      <c r="Q18" s="3"/>
      <c r="R18" s="4"/>
      <c r="S18" s="4"/>
    </row>
    <row r="19" spans="1:19" ht="15">
      <c r="A19" s="55">
        <v>59</v>
      </c>
      <c r="B19" s="55" t="str">
        <f>IF(A19="","",VLOOKUP(A19,Entrants!$B$4:$D$104,3))</f>
        <v>CC</v>
      </c>
      <c r="C19" s="55">
        <f t="shared" si="1"/>
        <v>15</v>
      </c>
      <c r="D19" s="54" t="str">
        <f>IF(A19="","",VLOOKUP(A19,Entrants!$B$4:$C$104,2))</f>
        <v>Seccombe, Colin</v>
      </c>
      <c r="E19" s="57">
        <v>0.01767361111111111</v>
      </c>
      <c r="F19" s="57">
        <f>IF(A19="","",VLOOKUP(A19,Entrants!$B$4:$L$104,11))</f>
        <v>0.003298611111111111</v>
      </c>
      <c r="G19" s="57">
        <f t="shared" si="0"/>
        <v>0.014374999999999997</v>
      </c>
      <c r="H19" s="57"/>
      <c r="I19" s="8">
        <v>15</v>
      </c>
      <c r="J19" s="10" t="s">
        <v>64</v>
      </c>
      <c r="K19" s="9">
        <v>0.017881944444444443</v>
      </c>
      <c r="L19" s="9">
        <v>0.0067708333333333336</v>
      </c>
      <c r="M19" s="9">
        <v>0.01111111111111111</v>
      </c>
      <c r="N19" s="57"/>
      <c r="O19" s="57"/>
      <c r="P19" s="37"/>
      <c r="Q19" s="3"/>
      <c r="R19" s="4"/>
      <c r="S19" s="4"/>
    </row>
    <row r="20" spans="1:19" ht="15">
      <c r="A20" s="55">
        <v>42</v>
      </c>
      <c r="B20" s="55" t="str">
        <f>IF(A20="","",VLOOKUP(A20,Entrants!$B$4:$D$104,3))</f>
        <v>TB</v>
      </c>
      <c r="C20" s="55">
        <f t="shared" si="1"/>
        <v>16</v>
      </c>
      <c r="D20" s="54" t="str">
        <f>IF(A20="","",VLOOKUP(A20,Entrants!$B$4:$C$104,2))</f>
        <v>Lowes, Alison</v>
      </c>
      <c r="E20" s="57">
        <v>0.017685185185185182</v>
      </c>
      <c r="F20" s="57">
        <f>IF(A20="","",VLOOKUP(A20,Entrants!$B$4:$L$104,11))</f>
        <v>0.0024305555555555556</v>
      </c>
      <c r="G20" s="57">
        <f t="shared" si="0"/>
        <v>0.015254629629629627</v>
      </c>
      <c r="H20" s="57"/>
      <c r="I20" s="8">
        <v>16</v>
      </c>
      <c r="J20" s="10" t="s">
        <v>104</v>
      </c>
      <c r="K20" s="9">
        <v>0.017824074074074076</v>
      </c>
      <c r="L20" s="9">
        <v>0.006597222222222222</v>
      </c>
      <c r="M20" s="9">
        <v>0.011226851851851852</v>
      </c>
      <c r="N20" s="57"/>
      <c r="O20" s="57"/>
      <c r="P20" s="37"/>
      <c r="Q20" s="3"/>
      <c r="R20" s="4"/>
      <c r="S20" s="4"/>
    </row>
    <row r="21" spans="1:19" ht="15">
      <c r="A21" s="55">
        <v>79</v>
      </c>
      <c r="B21" s="55" t="str">
        <f>IF(A21="","",VLOOKUP(A21,Entrants!$B$4:$D$104,3))</f>
        <v>YO</v>
      </c>
      <c r="C21" s="55">
        <f t="shared" si="1"/>
        <v>17</v>
      </c>
      <c r="D21" s="54" t="str">
        <f>IF(A21="","",VLOOKUP(A21,Entrants!$B$4:$C$104,2))</f>
        <v>Young, James</v>
      </c>
      <c r="E21" s="57">
        <v>0.017708333333333333</v>
      </c>
      <c r="F21" s="57">
        <f>IF(A21="","",VLOOKUP(A21,Entrants!$B$4:$L$104,11))</f>
        <v>0.0067708333333333336</v>
      </c>
      <c r="G21" s="57">
        <f t="shared" si="0"/>
        <v>0.0109375</v>
      </c>
      <c r="H21" s="57"/>
      <c r="I21" s="8">
        <v>17</v>
      </c>
      <c r="J21" s="10" t="s">
        <v>95</v>
      </c>
      <c r="K21" s="9">
        <v>0.017511574074074072</v>
      </c>
      <c r="L21" s="9">
        <v>0.0062499999999999995</v>
      </c>
      <c r="M21" s="9">
        <v>0.011261574074074073</v>
      </c>
      <c r="N21" s="57"/>
      <c r="O21" s="57"/>
      <c r="P21" s="37"/>
      <c r="Q21" s="3"/>
      <c r="R21" s="4"/>
      <c r="S21" s="4"/>
    </row>
    <row r="22" spans="1:19" ht="15">
      <c r="A22" s="55">
        <v>39</v>
      </c>
      <c r="B22" s="55" t="str">
        <f>IF(A22="","",VLOOKUP(A22,Entrants!$B$4:$D$104,3))</f>
        <v>TB</v>
      </c>
      <c r="C22" s="55">
        <f t="shared" si="1"/>
        <v>18</v>
      </c>
      <c r="D22" s="54" t="str">
        <f>IF(A22="","",VLOOKUP(A22,Entrants!$B$4:$C$104,2))</f>
        <v>Lemin, Julie</v>
      </c>
      <c r="E22" s="57">
        <v>0.017743055555555557</v>
      </c>
      <c r="F22" s="57">
        <f>IF(A22="","",VLOOKUP(A22,Entrants!$B$4:$L$104,11))</f>
        <v>0.004861111111111111</v>
      </c>
      <c r="G22" s="57">
        <f t="shared" si="0"/>
        <v>0.012881944444444446</v>
      </c>
      <c r="H22" s="57"/>
      <c r="I22" s="8">
        <v>18</v>
      </c>
      <c r="J22" s="10" t="s">
        <v>53</v>
      </c>
      <c r="K22" s="9">
        <v>0.01775462962962963</v>
      </c>
      <c r="L22" s="9">
        <v>0.0062499999999999995</v>
      </c>
      <c r="M22" s="9">
        <v>0.011504629629629632</v>
      </c>
      <c r="N22" s="57"/>
      <c r="O22" s="57"/>
      <c r="P22" s="37"/>
      <c r="Q22" s="3"/>
      <c r="R22" s="4"/>
      <c r="S22" s="4"/>
    </row>
    <row r="23" spans="1:19" ht="15">
      <c r="A23" s="55">
        <v>10</v>
      </c>
      <c r="B23" s="55" t="str">
        <f>IF(A23="","",VLOOKUP(A23,Entrants!$B$4:$D$104,3))</f>
        <v>RR</v>
      </c>
      <c r="C23" s="55">
        <f t="shared" si="1"/>
        <v>19</v>
      </c>
      <c r="D23" s="54" t="str">
        <f>IF(A23="","",VLOOKUP(A23,Entrants!$B$4:$C$104,2))</f>
        <v>Christopher, Heather</v>
      </c>
      <c r="E23" s="57">
        <v>0.01775462962962963</v>
      </c>
      <c r="F23" s="57">
        <f>IF(A23="","",VLOOKUP(A23,Entrants!$B$4:$L$104,11))</f>
        <v>0.0062499999999999995</v>
      </c>
      <c r="G23" s="57">
        <f t="shared" si="0"/>
        <v>0.011504629629629632</v>
      </c>
      <c r="H23" s="57"/>
      <c r="I23" s="8">
        <v>19</v>
      </c>
      <c r="J23" s="10" t="s">
        <v>186</v>
      </c>
      <c r="K23" s="9">
        <v>0.01943287037037037</v>
      </c>
      <c r="L23" s="9">
        <v>0.0078125</v>
      </c>
      <c r="M23" s="9">
        <v>0.011620370370370371</v>
      </c>
      <c r="N23" s="57"/>
      <c r="O23" s="57"/>
      <c r="P23" s="37"/>
      <c r="Q23" s="3"/>
      <c r="R23" s="4"/>
      <c r="S23" s="4"/>
    </row>
    <row r="24" spans="1:19" ht="15">
      <c r="A24" s="55">
        <v>84</v>
      </c>
      <c r="B24" s="55">
        <f>IF(A24="","",VLOOKUP(A24,Entrants!$B$4:$D$104,3))</f>
        <v>0</v>
      </c>
      <c r="C24" s="55">
        <f t="shared" si="1"/>
        <v>20</v>
      </c>
      <c r="D24" s="54" t="str">
        <f>IF(A24="","",VLOOKUP(A24,Entrants!$B$4:$C$104,2))</f>
        <v>Brown, James</v>
      </c>
      <c r="E24" s="57">
        <v>0.01775462962962963</v>
      </c>
      <c r="F24" s="57">
        <f>IF(A24="","",VLOOKUP(A24,Entrants!$B$4:$L$104,11))</f>
        <v>0.007638888888888889</v>
      </c>
      <c r="G24" s="57">
        <f t="shared" si="0"/>
        <v>0.010115740740740741</v>
      </c>
      <c r="H24" s="57"/>
      <c r="I24" s="8">
        <v>20</v>
      </c>
      <c r="J24" s="10" t="s">
        <v>117</v>
      </c>
      <c r="K24" s="9">
        <v>0.018043981481481484</v>
      </c>
      <c r="L24" s="9">
        <v>0.006423611111111112</v>
      </c>
      <c r="M24" s="9">
        <v>0.011620370370370371</v>
      </c>
      <c r="N24" s="57"/>
      <c r="O24" s="57"/>
      <c r="P24" s="37"/>
      <c r="Q24" s="3"/>
      <c r="R24" s="4"/>
      <c r="S24" s="4"/>
    </row>
    <row r="25" spans="1:19" ht="15">
      <c r="A25" s="55">
        <v>22</v>
      </c>
      <c r="B25" s="55" t="str">
        <f>IF(A25="","",VLOOKUP(A25,Entrants!$B$4:$D$104,3))</f>
        <v>FT</v>
      </c>
      <c r="C25" s="55">
        <f t="shared" si="1"/>
        <v>21</v>
      </c>
      <c r="D25" s="54" t="str">
        <f>IF(A25="","",VLOOKUP(A25,Entrants!$B$4:$C$104,2))</f>
        <v>Freeman, Kevin</v>
      </c>
      <c r="E25" s="57">
        <v>0.01775462962962963</v>
      </c>
      <c r="F25" s="57">
        <f>IF(A25="","",VLOOKUP(A25,Entrants!$B$4:$L$104,11))</f>
        <v>0.006076388888888889</v>
      </c>
      <c r="G25" s="57">
        <f t="shared" si="0"/>
        <v>0.011678240740740743</v>
      </c>
      <c r="H25" s="57"/>
      <c r="I25" s="8">
        <v>21</v>
      </c>
      <c r="J25" s="10" t="s">
        <v>62</v>
      </c>
      <c r="K25" s="9">
        <v>0.01775462962962963</v>
      </c>
      <c r="L25" s="9">
        <v>0.006076388888888889</v>
      </c>
      <c r="M25" s="9">
        <v>0.011678240740740743</v>
      </c>
      <c r="N25" s="57"/>
      <c r="O25" s="57"/>
      <c r="P25" s="37"/>
      <c r="Q25" s="3"/>
      <c r="R25" s="4"/>
      <c r="S25" s="4"/>
    </row>
    <row r="26" spans="1:19" ht="15">
      <c r="A26" s="55">
        <v>36</v>
      </c>
      <c r="B26" s="55" t="str">
        <f>IF(A26="","",VLOOKUP(A26,Entrants!$B$4:$D$104,3))</f>
        <v>BW</v>
      </c>
      <c r="C26" s="55">
        <f t="shared" si="1"/>
        <v>22</v>
      </c>
      <c r="D26" s="54" t="str">
        <f>IF(A26="","",VLOOKUP(A26,Entrants!$B$4:$C$104,2))</f>
        <v>Jansen, Jake</v>
      </c>
      <c r="E26" s="57">
        <v>0.017766203703703704</v>
      </c>
      <c r="F26" s="57">
        <f>IF(A26="","",VLOOKUP(A26,Entrants!$B$4:$L$104,11))</f>
        <v>0.007986111111111112</v>
      </c>
      <c r="G26" s="57">
        <f t="shared" si="0"/>
        <v>0.009780092592592592</v>
      </c>
      <c r="H26" s="57"/>
      <c r="I26" s="8">
        <v>22</v>
      </c>
      <c r="J26" s="10" t="s">
        <v>47</v>
      </c>
      <c r="K26" s="9">
        <v>0.01712962962962963</v>
      </c>
      <c r="L26" s="9">
        <v>0.005381944444444445</v>
      </c>
      <c r="M26" s="9">
        <v>0.011747685185185184</v>
      </c>
      <c r="N26" s="57"/>
      <c r="O26" s="57"/>
      <c r="P26" s="37"/>
      <c r="Q26" s="3"/>
      <c r="R26" s="4"/>
      <c r="S26" s="4"/>
    </row>
    <row r="27" spans="1:19" ht="15">
      <c r="A27" s="55">
        <v>63</v>
      </c>
      <c r="B27" s="55" t="str">
        <f>IF(A27="","",VLOOKUP(A27,Entrants!$B$4:$D$104,3))</f>
        <v>FT</v>
      </c>
      <c r="C27" s="55">
        <f t="shared" si="1"/>
        <v>23</v>
      </c>
      <c r="D27" s="54" t="str">
        <f>IF(A27="","",VLOOKUP(A27,Entrants!$B$4:$C$104,2))</f>
        <v>Stewart, Graeme</v>
      </c>
      <c r="E27" s="57">
        <v>0.017777777777777778</v>
      </c>
      <c r="F27" s="57">
        <f>IF(A27="","",VLOOKUP(A27,Entrants!$B$4:$L$104,11))</f>
        <v>0.007118055555555555</v>
      </c>
      <c r="G27" s="57">
        <f t="shared" si="0"/>
        <v>0.010659722222222223</v>
      </c>
      <c r="H27" s="57"/>
      <c r="I27" s="8">
        <v>23</v>
      </c>
      <c r="J27" s="10" t="s">
        <v>48</v>
      </c>
      <c r="K27" s="9">
        <v>0.018460648148148146</v>
      </c>
      <c r="L27" s="9">
        <v>0.006423611111111112</v>
      </c>
      <c r="M27" s="9">
        <v>0.012037037037037034</v>
      </c>
      <c r="N27" s="57"/>
      <c r="O27" s="57"/>
      <c r="P27" s="37"/>
      <c r="Q27" s="3"/>
      <c r="R27" s="4"/>
      <c r="S27" s="4"/>
    </row>
    <row r="28" spans="1:19" ht="15">
      <c r="A28" s="55">
        <v>2</v>
      </c>
      <c r="B28" s="55" t="str">
        <f>IF(A28="","",VLOOKUP(A28,Entrants!$B$4:$D$104,3))</f>
        <v>MM</v>
      </c>
      <c r="C28" s="55">
        <f t="shared" si="1"/>
        <v>24</v>
      </c>
      <c r="D28" s="54" t="str">
        <f>IF(A28="","",VLOOKUP(A28,Entrants!$B$4:$C$104,2))</f>
        <v>Barrass, Heather</v>
      </c>
      <c r="E28" s="57">
        <v>0.017777777777777778</v>
      </c>
      <c r="F28" s="57">
        <f>IF(A28="","",VLOOKUP(A28,Entrants!$B$4:$L$104,11))</f>
        <v>0.005381944444444445</v>
      </c>
      <c r="G28" s="57">
        <f t="shared" si="0"/>
        <v>0.012395833333333332</v>
      </c>
      <c r="H28" s="57"/>
      <c r="I28" s="8">
        <v>24</v>
      </c>
      <c r="J28" s="10" t="s">
        <v>94</v>
      </c>
      <c r="K28" s="9">
        <v>0.01761574074074074</v>
      </c>
      <c r="L28" s="9">
        <v>0.005555555555555556</v>
      </c>
      <c r="M28" s="9">
        <v>0.012060185185185184</v>
      </c>
      <c r="N28" s="57"/>
      <c r="O28" s="57"/>
      <c r="P28" s="37"/>
      <c r="Q28" s="3"/>
      <c r="R28" s="4"/>
      <c r="S28" s="4"/>
    </row>
    <row r="29" spans="1:19" ht="15">
      <c r="A29" s="55">
        <v>1</v>
      </c>
      <c r="B29" s="55" t="str">
        <f>IF(A29="","",VLOOKUP(A29,Entrants!$B$4:$D$104,3))</f>
        <v>BB</v>
      </c>
      <c r="C29" s="55">
        <f t="shared" si="1"/>
        <v>25</v>
      </c>
      <c r="D29" s="54" t="str">
        <f>IF(A29="","",VLOOKUP(A29,Entrants!$B$4:$C$104,2))</f>
        <v>Barkley, Robby</v>
      </c>
      <c r="E29" s="57">
        <v>0.017800925925925925</v>
      </c>
      <c r="F29" s="57">
        <f>IF(A29="","",VLOOKUP(A29,Entrants!$B$4:$L$104,11))</f>
        <v>0.008159722222222223</v>
      </c>
      <c r="G29" s="57">
        <f t="shared" si="0"/>
        <v>0.009641203703703702</v>
      </c>
      <c r="H29" s="57"/>
      <c r="I29" s="8">
        <v>25</v>
      </c>
      <c r="J29" s="10" t="s">
        <v>244</v>
      </c>
      <c r="K29" s="9">
        <v>0.01765046296296296</v>
      </c>
      <c r="L29" s="9">
        <v>0.005555555555555556</v>
      </c>
      <c r="M29" s="9">
        <v>0.012094907407407405</v>
      </c>
      <c r="N29" s="57"/>
      <c r="O29" s="57"/>
      <c r="P29" s="37"/>
      <c r="Q29" s="3"/>
      <c r="R29" s="4"/>
      <c r="S29" s="4"/>
    </row>
    <row r="30" spans="1:19" ht="15">
      <c r="A30" s="55">
        <v>73</v>
      </c>
      <c r="B30" s="55" t="str">
        <f>IF(A30="","",VLOOKUP(A30,Entrants!$B$4:$D$104,3))</f>
        <v>YO</v>
      </c>
      <c r="C30" s="55">
        <f t="shared" si="1"/>
        <v>26</v>
      </c>
      <c r="D30" s="54" t="str">
        <f>IF(A30="","",VLOOKUP(A30,Entrants!$B$4:$C$104,2))</f>
        <v>Young, Kath</v>
      </c>
      <c r="E30" s="57">
        <v>0.0178125</v>
      </c>
      <c r="F30" s="57">
        <f>IF(A30="","",VLOOKUP(A30,Entrants!$B$4:$L$104,11))</f>
        <v>0.005381944444444445</v>
      </c>
      <c r="G30" s="57">
        <f t="shared" si="0"/>
        <v>0.012430555555555552</v>
      </c>
      <c r="H30" s="57"/>
      <c r="I30" s="8">
        <v>26</v>
      </c>
      <c r="J30" s="10" t="s">
        <v>106</v>
      </c>
      <c r="K30" s="9">
        <v>0.01800925925925926</v>
      </c>
      <c r="L30" s="9">
        <v>0.005902777777777778</v>
      </c>
      <c r="M30" s="9">
        <v>0.012106481481481482</v>
      </c>
      <c r="N30" s="57"/>
      <c r="O30" s="57"/>
      <c r="P30" s="37"/>
      <c r="Q30" s="3"/>
      <c r="R30" s="4"/>
      <c r="S30" s="4"/>
    </row>
    <row r="31" spans="1:19" ht="15">
      <c r="A31" s="55">
        <v>78</v>
      </c>
      <c r="B31" s="55" t="str">
        <f>IF(A31="","",VLOOKUP(A31,Entrants!$B$4:$D$104,3))</f>
        <v>YO</v>
      </c>
      <c r="C31" s="55">
        <f t="shared" si="1"/>
        <v>27</v>
      </c>
      <c r="D31" s="54" t="str">
        <f>IF(A31="","",VLOOKUP(A31,Entrants!$B$4:$C$104,2))</f>
        <v>Ramsay, Stephanie</v>
      </c>
      <c r="E31" s="57">
        <v>0.0178125</v>
      </c>
      <c r="F31" s="57">
        <f>IF(A31="","",VLOOKUP(A31,Entrants!$B$4:$L$104,11))</f>
        <v>0.0031249999999999997</v>
      </c>
      <c r="G31" s="57">
        <f t="shared" si="0"/>
        <v>0.0146875</v>
      </c>
      <c r="H31" s="57"/>
      <c r="I31" s="8">
        <v>27</v>
      </c>
      <c r="J31" s="10" t="s">
        <v>46</v>
      </c>
      <c r="K31" s="9">
        <v>0.018310185185185186</v>
      </c>
      <c r="L31" s="9">
        <v>0.006076388888888889</v>
      </c>
      <c r="M31" s="9">
        <v>0.012233796296296298</v>
      </c>
      <c r="N31" s="57"/>
      <c r="O31" s="57"/>
      <c r="P31" s="37"/>
      <c r="Q31" s="3"/>
      <c r="R31" s="4"/>
      <c r="S31" s="4"/>
    </row>
    <row r="32" spans="1:19" ht="15">
      <c r="A32" s="55">
        <v>72</v>
      </c>
      <c r="B32" s="55" t="str">
        <f>IF(A32="","",VLOOKUP(A32,Entrants!$B$4:$D$104,3))</f>
        <v>BW</v>
      </c>
      <c r="C32" s="55">
        <f t="shared" si="1"/>
        <v>28</v>
      </c>
      <c r="D32" s="54" t="str">
        <f>IF(A32="","",VLOOKUP(A32,Entrants!$B$4:$C$104,2))</f>
        <v>Woods, Joseph</v>
      </c>
      <c r="E32" s="57">
        <v>0.017824074074074076</v>
      </c>
      <c r="F32" s="57">
        <f>IF(A32="","",VLOOKUP(A32,Entrants!$B$4:$L$104,11))</f>
        <v>0.006597222222222222</v>
      </c>
      <c r="G32" s="57">
        <f t="shared" si="0"/>
        <v>0.011226851851851852</v>
      </c>
      <c r="H32" s="57"/>
      <c r="I32" s="8">
        <v>28</v>
      </c>
      <c r="J32" s="10" t="s">
        <v>70</v>
      </c>
      <c r="K32" s="9">
        <v>0.017974537037037035</v>
      </c>
      <c r="L32" s="9">
        <v>0.005729166666666667</v>
      </c>
      <c r="M32" s="9">
        <v>0.012245370370370368</v>
      </c>
      <c r="N32" s="57"/>
      <c r="O32" s="57"/>
      <c r="P32" s="37"/>
      <c r="Q32" s="3"/>
      <c r="R32" s="4"/>
      <c r="S32" s="4"/>
    </row>
    <row r="33" spans="1:19" ht="15">
      <c r="A33" s="55">
        <v>41</v>
      </c>
      <c r="B33" s="55" t="str">
        <f>IF(A33="","",VLOOKUP(A33,Entrants!$B$4:$D$104,3))</f>
        <v>RR</v>
      </c>
      <c r="C33" s="55">
        <f t="shared" si="1"/>
        <v>29</v>
      </c>
      <c r="D33" s="54" t="str">
        <f>IF(A33="","",VLOOKUP(A33,Entrants!$B$4:$C$104,2))</f>
        <v>Lonsdale, Davina</v>
      </c>
      <c r="E33" s="57">
        <v>0.017858796296296296</v>
      </c>
      <c r="F33" s="57">
        <f>IF(A33="","",VLOOKUP(A33,Entrants!$B$4:$L$104,11))</f>
        <v>0.004166666666666667</v>
      </c>
      <c r="G33" s="57">
        <f t="shared" si="0"/>
        <v>0.01369212962962963</v>
      </c>
      <c r="H33" s="57"/>
      <c r="I33" s="8">
        <v>29</v>
      </c>
      <c r="J33" s="10" t="s">
        <v>80</v>
      </c>
      <c r="K33" s="9">
        <v>0.017997685185185186</v>
      </c>
      <c r="L33" s="9">
        <v>0.005729166666666667</v>
      </c>
      <c r="M33" s="9">
        <v>0.012268518518518519</v>
      </c>
      <c r="N33" s="57"/>
      <c r="O33" s="57"/>
      <c r="P33" s="37"/>
      <c r="Q33" s="3"/>
      <c r="R33" s="4"/>
      <c r="S33" s="4"/>
    </row>
    <row r="34" spans="1:19" ht="15">
      <c r="A34" s="55">
        <v>24</v>
      </c>
      <c r="B34" s="55" t="str">
        <f>IF(A34="","",VLOOKUP(A34,Entrants!$B$4:$D$104,3))</f>
        <v>RR</v>
      </c>
      <c r="C34" s="55">
        <f t="shared" si="1"/>
        <v>30</v>
      </c>
      <c r="D34" s="54" t="str">
        <f>IF(A34="","",VLOOKUP(A34,Entrants!$B$4:$C$104,2))</f>
        <v>Gillespie, Steve</v>
      </c>
      <c r="E34" s="57">
        <v>0.017881944444444443</v>
      </c>
      <c r="F34" s="57">
        <f>IF(A34="","",VLOOKUP(A34,Entrants!$B$4:$L$104,11))</f>
        <v>0.0067708333333333336</v>
      </c>
      <c r="G34" s="57">
        <f t="shared" si="0"/>
        <v>0.01111111111111111</v>
      </c>
      <c r="H34" s="57"/>
      <c r="I34" s="8">
        <v>30</v>
      </c>
      <c r="J34" s="10" t="s">
        <v>206</v>
      </c>
      <c r="K34" s="9">
        <v>0.017662037037037035</v>
      </c>
      <c r="L34" s="9">
        <v>0.005381944444444445</v>
      </c>
      <c r="M34" s="9">
        <v>0.012280092592592589</v>
      </c>
      <c r="N34" s="57"/>
      <c r="O34" s="57"/>
      <c r="P34" s="37"/>
      <c r="Q34" s="3"/>
      <c r="R34" s="4"/>
      <c r="S34" s="4"/>
    </row>
    <row r="35" spans="1:19" ht="15">
      <c r="A35" s="55">
        <v>34</v>
      </c>
      <c r="B35" s="55" t="str">
        <f>IF(A35="","",VLOOKUP(A35,Entrants!$B$4:$D$104,3))</f>
        <v>RR</v>
      </c>
      <c r="C35" s="55">
        <f t="shared" si="1"/>
        <v>31</v>
      </c>
      <c r="D35" s="54" t="str">
        <f>IF(A35="","",VLOOKUP(A35,Entrants!$B$4:$C$104,2))</f>
        <v>Ingram, Ron</v>
      </c>
      <c r="E35" s="57">
        <v>0.017905092592592594</v>
      </c>
      <c r="F35" s="57">
        <f>IF(A35="","",VLOOKUP(A35,Entrants!$B$4:$L$104,11))</f>
        <v>0.0046875</v>
      </c>
      <c r="G35" s="57">
        <f t="shared" si="0"/>
        <v>0.013217592592592593</v>
      </c>
      <c r="H35" s="57"/>
      <c r="I35" s="8">
        <v>31</v>
      </c>
      <c r="J35" s="10" t="s">
        <v>172</v>
      </c>
      <c r="K35" s="9">
        <v>0.0184375</v>
      </c>
      <c r="L35" s="9">
        <v>0.006076388888888889</v>
      </c>
      <c r="M35" s="9">
        <v>0.012361111111111111</v>
      </c>
      <c r="N35" s="57"/>
      <c r="O35" s="57"/>
      <c r="P35" s="37"/>
      <c r="Q35" s="3"/>
      <c r="R35" s="4"/>
      <c r="S35" s="4"/>
    </row>
    <row r="36" spans="1:19" ht="15">
      <c r="A36" s="55">
        <v>31</v>
      </c>
      <c r="B36" s="55" t="str">
        <f>IF(A36="","",VLOOKUP(A36,Entrants!$B$4:$D$104,3))</f>
        <v>SS</v>
      </c>
      <c r="C36" s="55">
        <f t="shared" si="1"/>
        <v>32</v>
      </c>
      <c r="D36" s="54" t="str">
        <f>IF(A36="","",VLOOKUP(A36,Entrants!$B$4:$C$104,2))</f>
        <v>Holmback, Peter</v>
      </c>
      <c r="E36" s="57">
        <v>0.017951388888888888</v>
      </c>
      <c r="F36" s="57">
        <f>IF(A36="","",VLOOKUP(A36,Entrants!$B$4:$L$104,11))</f>
        <v>0.007291666666666666</v>
      </c>
      <c r="G36" s="57">
        <f t="shared" si="0"/>
        <v>0.010659722222222223</v>
      </c>
      <c r="H36" s="57"/>
      <c r="I36" s="8">
        <v>32</v>
      </c>
      <c r="J36" s="10" t="s">
        <v>65</v>
      </c>
      <c r="K36" s="9">
        <v>0.017569444444444447</v>
      </c>
      <c r="L36" s="9">
        <v>0.005208333333333333</v>
      </c>
      <c r="M36" s="9">
        <v>0.012361111111111114</v>
      </c>
      <c r="N36" s="57"/>
      <c r="O36" s="57"/>
      <c r="P36" s="37"/>
      <c r="Q36" s="3"/>
      <c r="R36" s="4"/>
      <c r="S36" s="4"/>
    </row>
    <row r="37" spans="1:19" ht="15">
      <c r="A37" s="55">
        <v>33</v>
      </c>
      <c r="B37" s="55" t="str">
        <f>IF(A37="","",VLOOKUP(A37,Entrants!$B$4:$D$104,3))</f>
        <v>TB</v>
      </c>
      <c r="C37" s="55">
        <f t="shared" si="1"/>
        <v>33</v>
      </c>
      <c r="D37" s="54" t="str">
        <f>IF(A37="","",VLOOKUP(A37,Entrants!$B$4:$C$104,2))</f>
        <v>Hunter, Susanne</v>
      </c>
      <c r="E37" s="57">
        <v>0.017974537037037035</v>
      </c>
      <c r="F37" s="57">
        <f>IF(A37="","",VLOOKUP(A37,Entrants!$B$4:$L$104,11))</f>
        <v>0.005729166666666667</v>
      </c>
      <c r="G37" s="57">
        <f t="shared" si="0"/>
        <v>0.012245370370370368</v>
      </c>
      <c r="H37" s="57"/>
      <c r="I37" s="8">
        <v>33</v>
      </c>
      <c r="J37" s="10" t="s">
        <v>45</v>
      </c>
      <c r="K37" s="9">
        <v>0.017777777777777778</v>
      </c>
      <c r="L37" s="9">
        <v>0.005381944444444445</v>
      </c>
      <c r="M37" s="9">
        <v>0.012395833333333332</v>
      </c>
      <c r="N37" s="57"/>
      <c r="O37" s="57"/>
      <c r="P37" s="37"/>
      <c r="Q37" s="3"/>
      <c r="R37" s="4"/>
      <c r="S37" s="4"/>
    </row>
    <row r="38" spans="1:19" ht="15">
      <c r="A38" s="55">
        <v>45</v>
      </c>
      <c r="B38" s="55" t="str">
        <f>IF(A38="","",VLOOKUP(A38,Entrants!$B$4:$D$104,3))</f>
        <v>MM</v>
      </c>
      <c r="C38" s="55">
        <f t="shared" si="1"/>
        <v>34</v>
      </c>
      <c r="D38" s="54" t="str">
        <f>IF(A38="","",VLOOKUP(A38,Entrants!$B$4:$C$104,2))</f>
        <v>McCabe, Terry</v>
      </c>
      <c r="E38" s="57">
        <v>0.017997685185185186</v>
      </c>
      <c r="F38" s="57">
        <f>IF(A38="","",VLOOKUP(A38,Entrants!$B$4:$L$104,11))</f>
        <v>0.005729166666666667</v>
      </c>
      <c r="G38" s="57">
        <f t="shared" si="0"/>
        <v>0.012268518518518519</v>
      </c>
      <c r="H38" s="57"/>
      <c r="I38" s="8">
        <v>34</v>
      </c>
      <c r="J38" s="10" t="s">
        <v>103</v>
      </c>
      <c r="K38" s="9">
        <v>0.0178125</v>
      </c>
      <c r="L38" s="9">
        <v>0.005381944444444445</v>
      </c>
      <c r="M38" s="9">
        <v>0.012430555555555552</v>
      </c>
      <c r="N38" s="57"/>
      <c r="O38" s="57"/>
      <c r="P38" s="37"/>
      <c r="Q38" s="3"/>
      <c r="R38" s="4"/>
      <c r="S38" s="4"/>
    </row>
    <row r="39" spans="1:19" ht="15">
      <c r="A39" s="55">
        <v>14</v>
      </c>
      <c r="B39" s="55" t="str">
        <f>IF(A39="","",VLOOKUP(A39,Entrants!$B$4:$D$104,3))</f>
        <v>BB</v>
      </c>
      <c r="C39" s="55">
        <f t="shared" si="1"/>
        <v>35</v>
      </c>
      <c r="D39" s="54" t="str">
        <f>IF(A39="","",VLOOKUP(A39,Entrants!$B$4:$C$104,2))</f>
        <v>Cox, Simon</v>
      </c>
      <c r="E39" s="57">
        <v>0.01800925925925926</v>
      </c>
      <c r="F39" s="57">
        <f>IF(A39="","",VLOOKUP(A39,Entrants!$B$4:$L$104,11))</f>
        <v>0.005902777777777778</v>
      </c>
      <c r="G39" s="57">
        <f t="shared" si="0"/>
        <v>0.012106481481481482</v>
      </c>
      <c r="H39" s="57"/>
      <c r="I39" s="8">
        <v>35</v>
      </c>
      <c r="J39" s="10" t="s">
        <v>56</v>
      </c>
      <c r="K39" s="9">
        <v>0.01767361111111111</v>
      </c>
      <c r="L39" s="9">
        <v>0.005208333333333333</v>
      </c>
      <c r="M39" s="9">
        <v>0.012465277777777777</v>
      </c>
      <c r="N39" s="57"/>
      <c r="O39" s="57"/>
      <c r="P39" s="37"/>
      <c r="Q39" s="3"/>
      <c r="R39" s="4"/>
      <c r="S39" s="4"/>
    </row>
    <row r="40" spans="1:19" ht="15">
      <c r="A40" s="55">
        <v>75</v>
      </c>
      <c r="B40" s="55">
        <f>IF(A40="","",VLOOKUP(A40,Entrants!$B$4:$D$104,3))</f>
        <v>0</v>
      </c>
      <c r="C40" s="55">
        <f t="shared" si="1"/>
        <v>36</v>
      </c>
      <c r="D40" s="54" t="str">
        <f>IF(A40="","",VLOOKUP(A40,Entrants!$B$4:$C$104,2))</f>
        <v>Jones, Gary</v>
      </c>
      <c r="E40" s="57">
        <v>0.018020833333333333</v>
      </c>
      <c r="F40" s="57">
        <f>IF(A40="","",VLOOKUP(A40,Entrants!$B$4:$L$104,11))</f>
        <v>0.008854166666666666</v>
      </c>
      <c r="G40" s="57">
        <f t="shared" si="0"/>
        <v>0.009166666666666667</v>
      </c>
      <c r="H40" s="57"/>
      <c r="I40" s="8">
        <v>36</v>
      </c>
      <c r="J40" s="10" t="s">
        <v>79</v>
      </c>
      <c r="K40" s="9">
        <v>0.017592592592592594</v>
      </c>
      <c r="L40" s="9">
        <v>0.0050347222222222225</v>
      </c>
      <c r="M40" s="9">
        <v>0.012557870370370372</v>
      </c>
      <c r="N40" s="57"/>
      <c r="O40" s="57"/>
      <c r="P40" s="37"/>
      <c r="Q40" s="3"/>
      <c r="R40" s="4"/>
      <c r="S40" s="4"/>
    </row>
    <row r="41" spans="1:19" ht="15">
      <c r="A41" s="55">
        <v>50</v>
      </c>
      <c r="B41" s="55" t="str">
        <f>IF(A41="","",VLOOKUP(A41,Entrants!$B$4:$D$104,3))</f>
        <v>RD</v>
      </c>
      <c r="C41" s="55">
        <f t="shared" si="1"/>
        <v>37</v>
      </c>
      <c r="D41" s="54" t="str">
        <f>IF(A41="","",VLOOKUP(A41,Entrants!$B$4:$C$104,2))</f>
        <v>Potts, David</v>
      </c>
      <c r="E41" s="57">
        <v>0.018043981481481484</v>
      </c>
      <c r="F41" s="57">
        <f>IF(A41="","",VLOOKUP(A41,Entrants!$B$4:$L$104,11))</f>
        <v>0.006423611111111112</v>
      </c>
      <c r="G41" s="57">
        <f t="shared" si="0"/>
        <v>0.011620370370370371</v>
      </c>
      <c r="H41" s="57"/>
      <c r="I41" s="8">
        <v>37</v>
      </c>
      <c r="J41" s="10" t="s">
        <v>207</v>
      </c>
      <c r="K41" s="9">
        <v>0.01892361111111111</v>
      </c>
      <c r="L41" s="9">
        <v>0.006076388888888889</v>
      </c>
      <c r="M41" s="9">
        <v>0.012847222222222222</v>
      </c>
      <c r="N41" s="57"/>
      <c r="O41" s="57"/>
      <c r="P41" s="37"/>
      <c r="Q41" s="3"/>
      <c r="R41" s="4"/>
      <c r="S41" s="4"/>
    </row>
    <row r="42" spans="1:19" ht="15">
      <c r="A42" s="55">
        <v>60</v>
      </c>
      <c r="B42" s="55" t="str">
        <f>IF(A42="","",VLOOKUP(A42,Entrants!$B$4:$D$104,3))</f>
        <v>BW</v>
      </c>
      <c r="C42" s="55">
        <f t="shared" si="1"/>
        <v>38</v>
      </c>
      <c r="D42" s="54" t="str">
        <f>IF(A42="","",VLOOKUP(A42,Entrants!$B$4:$C$104,2))</f>
        <v>Sheffer, Chris</v>
      </c>
      <c r="E42" s="57">
        <v>0.018113425925925925</v>
      </c>
      <c r="F42" s="57">
        <f>IF(A42="","",VLOOKUP(A42,Entrants!$B$4:$L$104,11))</f>
        <v>0.007465277777777778</v>
      </c>
      <c r="G42" s="57">
        <f t="shared" si="0"/>
        <v>0.010648148148148146</v>
      </c>
      <c r="H42" s="57"/>
      <c r="I42" s="8">
        <v>38</v>
      </c>
      <c r="J42" s="10" t="s">
        <v>84</v>
      </c>
      <c r="K42" s="9">
        <v>0.018599537037037036</v>
      </c>
      <c r="L42" s="9">
        <v>0.005729166666666667</v>
      </c>
      <c r="M42" s="9">
        <v>0.012870370370370369</v>
      </c>
      <c r="N42" s="57"/>
      <c r="O42" s="57"/>
      <c r="P42" s="37"/>
      <c r="Q42" s="3"/>
      <c r="R42" s="4"/>
      <c r="S42" s="4"/>
    </row>
    <row r="43" spans="1:19" ht="15">
      <c r="A43" s="55">
        <v>9</v>
      </c>
      <c r="B43" s="55" t="str">
        <f>IF(A43="","",VLOOKUP(A43,Entrants!$B$4:$D$104,3))</f>
        <v>CC</v>
      </c>
      <c r="C43" s="55">
        <f t="shared" si="1"/>
        <v>39</v>
      </c>
      <c r="D43" s="54" t="str">
        <f>IF(A43="","",VLOOKUP(A43,Entrants!$B$4:$C$104,2))</f>
        <v>Cairns, Steve</v>
      </c>
      <c r="E43" s="57">
        <v>0.01815972222222222</v>
      </c>
      <c r="F43" s="57">
        <f>IF(A43="","",VLOOKUP(A43,Entrants!$B$4:$L$104,11))</f>
        <v>0.007118055555555555</v>
      </c>
      <c r="G43" s="57">
        <f t="shared" si="0"/>
        <v>0.011041666666666665</v>
      </c>
      <c r="H43" s="57"/>
      <c r="I43" s="8">
        <v>39</v>
      </c>
      <c r="J43" s="10" t="s">
        <v>74</v>
      </c>
      <c r="K43" s="9">
        <v>0.017743055555555557</v>
      </c>
      <c r="L43" s="9">
        <v>0.004861111111111111</v>
      </c>
      <c r="M43" s="9">
        <v>0.012881944444444446</v>
      </c>
      <c r="N43" s="57"/>
      <c r="O43" s="57"/>
      <c r="P43" s="37"/>
      <c r="Q43" s="3"/>
      <c r="R43" s="4"/>
      <c r="S43" s="4"/>
    </row>
    <row r="44" spans="1:19" ht="15">
      <c r="A44" s="55">
        <v>54</v>
      </c>
      <c r="B44" s="55" t="str">
        <f>IF(A44="","",VLOOKUP(A44,Entrants!$B$4:$D$104,3))</f>
        <v>FT</v>
      </c>
      <c r="C44" s="55">
        <f t="shared" si="1"/>
        <v>40</v>
      </c>
      <c r="D44" s="54" t="str">
        <f>IF(A44="","",VLOOKUP(A44,Entrants!$B$4:$C$104,2))</f>
        <v>Rawlinson, Louise</v>
      </c>
      <c r="E44" s="57">
        <v>0.018206018518518517</v>
      </c>
      <c r="F44" s="57">
        <f>IF(A44="","",VLOOKUP(A44,Entrants!$B$4:$L$104,11))</f>
        <v>0.0038194444444444443</v>
      </c>
      <c r="G44" s="57">
        <f t="shared" si="0"/>
        <v>0.014386574074074072</v>
      </c>
      <c r="H44" s="57"/>
      <c r="I44" s="8">
        <v>40</v>
      </c>
      <c r="J44" s="10" t="s">
        <v>71</v>
      </c>
      <c r="K44" s="9">
        <v>0.017905092592592594</v>
      </c>
      <c r="L44" s="9">
        <v>0.0046875</v>
      </c>
      <c r="M44" s="9">
        <v>0.013217592592592593</v>
      </c>
      <c r="N44" s="57"/>
      <c r="O44" s="57"/>
      <c r="P44" s="37"/>
      <c r="Q44" s="3"/>
      <c r="R44" s="4"/>
      <c r="S44" s="4"/>
    </row>
    <row r="45" spans="1:19" ht="15">
      <c r="A45" s="55">
        <v>3</v>
      </c>
      <c r="B45" s="55" t="str">
        <f>IF(A45="","",VLOOKUP(A45,Entrants!$B$4:$D$104,3))</f>
        <v>RR</v>
      </c>
      <c r="C45" s="55">
        <f t="shared" si="1"/>
        <v>41</v>
      </c>
      <c r="D45" s="54" t="str">
        <f>IF(A45="","",VLOOKUP(A45,Entrants!$B$4:$C$104,2))</f>
        <v>Baxter, Ian</v>
      </c>
      <c r="E45" s="57">
        <v>0.018310185185185186</v>
      </c>
      <c r="F45" s="57">
        <f>IF(A45="","",VLOOKUP(A45,Entrants!$B$4:$L$104,11))</f>
        <v>0.006076388888888889</v>
      </c>
      <c r="G45" s="57">
        <f t="shared" si="0"/>
        <v>0.012233796296296298</v>
      </c>
      <c r="H45" s="57"/>
      <c r="I45" s="8">
        <v>41</v>
      </c>
      <c r="J45" s="10" t="s">
        <v>89</v>
      </c>
      <c r="K45" s="9">
        <v>0.017638888888888888</v>
      </c>
      <c r="L45" s="9">
        <v>0.004340277777777778</v>
      </c>
      <c r="M45" s="9">
        <v>0.01329861111111111</v>
      </c>
      <c r="N45" s="58"/>
      <c r="O45" s="57"/>
      <c r="P45" s="3"/>
      <c r="Q45" s="4"/>
      <c r="R45" s="4"/>
      <c r="S45" s="4"/>
    </row>
    <row r="46" spans="1:19" ht="15">
      <c r="A46" s="55">
        <v>17</v>
      </c>
      <c r="B46" s="55" t="str">
        <f>IF(A46="","",VLOOKUP(A46,Entrants!$B$4:$D$104,3))</f>
        <v>RD</v>
      </c>
      <c r="C46" s="55">
        <f t="shared" si="1"/>
        <v>42</v>
      </c>
      <c r="D46" s="54" t="str">
        <f>IF(A46="","",VLOOKUP(A46,Entrants!$B$4:$C$104,2))</f>
        <v>Dodd, Sam</v>
      </c>
      <c r="E46" s="57">
        <v>0.01835648148148148</v>
      </c>
      <c r="F46" s="57">
        <f>IF(A46="","",VLOOKUP(A46,Entrants!$B$4:$L$104,11))</f>
        <v>0.008159722222222223</v>
      </c>
      <c r="G46" s="57">
        <f t="shared" si="0"/>
        <v>0.010196759259259258</v>
      </c>
      <c r="H46" s="57"/>
      <c r="I46" s="8">
        <v>42</v>
      </c>
      <c r="J46" s="10" t="s">
        <v>128</v>
      </c>
      <c r="K46" s="9">
        <v>0.018506944444444444</v>
      </c>
      <c r="L46" s="9">
        <v>0.005208333333333333</v>
      </c>
      <c r="M46" s="9">
        <v>0.013298611111111112</v>
      </c>
      <c r="N46" s="58"/>
      <c r="O46" s="57"/>
      <c r="P46" s="3"/>
      <c r="Q46" s="4"/>
      <c r="R46" s="4"/>
      <c r="S46" s="4"/>
    </row>
    <row r="47" spans="1:19" ht="15">
      <c r="A47" s="55">
        <v>29</v>
      </c>
      <c r="B47" s="55" t="str">
        <f>IF(A47="","",VLOOKUP(A47,Entrants!$B$4:$D$104,3))</f>
        <v>RD</v>
      </c>
      <c r="C47" s="55">
        <f t="shared" si="1"/>
        <v>43</v>
      </c>
      <c r="D47" s="54" t="str">
        <f>IF(A47="","",VLOOKUP(A47,Entrants!$B$4:$C$104,2))</f>
        <v>Herron, Aynsley</v>
      </c>
      <c r="E47" s="57">
        <v>0.018379629629629628</v>
      </c>
      <c r="F47" s="57">
        <f>IF(A47="","",VLOOKUP(A47,Entrants!$B$4:$L$104,11))</f>
        <v>0.004166666666666667</v>
      </c>
      <c r="G47" s="57">
        <f t="shared" si="0"/>
        <v>0.014212962962962962</v>
      </c>
      <c r="H47" s="57"/>
      <c r="I47" s="8">
        <v>43</v>
      </c>
      <c r="J47" s="10" t="s">
        <v>76</v>
      </c>
      <c r="K47" s="9">
        <v>0.017858796296296296</v>
      </c>
      <c r="L47" s="9">
        <v>0.004166666666666667</v>
      </c>
      <c r="M47" s="9">
        <v>0.01369212962962963</v>
      </c>
      <c r="N47" s="57"/>
      <c r="O47" s="57"/>
      <c r="P47" s="9"/>
      <c r="Q47" s="9"/>
      <c r="R47" s="9"/>
      <c r="S47" s="9"/>
    </row>
    <row r="48" spans="1:19" ht="15">
      <c r="A48" s="55">
        <v>66</v>
      </c>
      <c r="B48" s="55" t="str">
        <f>IF(A48="","",VLOOKUP(A48,Entrants!$B$4:$D$104,3))</f>
        <v>YO</v>
      </c>
      <c r="C48" s="55">
        <f t="shared" si="1"/>
        <v>44</v>
      </c>
      <c r="D48" s="54" t="str">
        <f>IF(A48="","",VLOOKUP(A48,Entrants!$B$4:$C$104,2))</f>
        <v>Swallwell, Dave</v>
      </c>
      <c r="E48" s="57">
        <v>0.0184375</v>
      </c>
      <c r="F48" s="57">
        <f>IF(A48="","",VLOOKUP(A48,Entrants!$B$4:$L$104,11))</f>
        <v>0.006076388888888889</v>
      </c>
      <c r="G48" s="57">
        <f t="shared" si="0"/>
        <v>0.012361111111111111</v>
      </c>
      <c r="H48" s="57"/>
      <c r="I48" s="8">
        <v>44</v>
      </c>
      <c r="J48" s="10" t="s">
        <v>67</v>
      </c>
      <c r="K48" s="9">
        <v>0.018379629629629628</v>
      </c>
      <c r="L48" s="9">
        <v>0.004166666666666667</v>
      </c>
      <c r="M48" s="9">
        <v>0.014212962962962962</v>
      </c>
      <c r="N48" s="58"/>
      <c r="O48" s="57"/>
      <c r="P48" s="3"/>
      <c r="Q48" s="4"/>
      <c r="R48" s="9"/>
      <c r="S48" s="9"/>
    </row>
    <row r="49" spans="1:19" ht="15">
      <c r="A49" s="55">
        <v>5</v>
      </c>
      <c r="B49" s="55" t="str">
        <f>IF(A49="","",VLOOKUP(A49,Entrants!$B$4:$D$104,3))</f>
        <v>AB</v>
      </c>
      <c r="C49" s="55">
        <f t="shared" si="1"/>
        <v>45</v>
      </c>
      <c r="D49" s="54" t="str">
        <f>IF(A49="","",VLOOKUP(A49,Entrants!$B$4:$C$104,2))</f>
        <v>Bradley, Dave</v>
      </c>
      <c r="E49" s="57">
        <v>0.018460648148148146</v>
      </c>
      <c r="F49" s="57">
        <f>IF(A49="","",VLOOKUP(A49,Entrants!$B$4:$L$104,11))</f>
        <v>0.006423611111111112</v>
      </c>
      <c r="G49" s="57">
        <f t="shared" si="0"/>
        <v>0.012037037037037034</v>
      </c>
      <c r="H49" s="57"/>
      <c r="I49" s="8">
        <v>45</v>
      </c>
      <c r="J49" s="10" t="s">
        <v>87</v>
      </c>
      <c r="K49" s="9">
        <v>0.01767361111111111</v>
      </c>
      <c r="L49" s="9">
        <v>0.003298611111111111</v>
      </c>
      <c r="M49" s="9">
        <v>0.014374999999999997</v>
      </c>
      <c r="N49" s="58"/>
      <c r="O49" s="57"/>
      <c r="P49" s="3"/>
      <c r="Q49" s="4"/>
      <c r="R49" s="9"/>
      <c r="S49" s="9"/>
    </row>
    <row r="50" spans="1:15" ht="15">
      <c r="A50" s="55">
        <v>53</v>
      </c>
      <c r="B50" s="55" t="str">
        <f>IF(A50="","",VLOOKUP(A50,Entrants!$B$4:$D$104,3))</f>
        <v>BW</v>
      </c>
      <c r="C50" s="55">
        <f t="shared" si="1"/>
        <v>46</v>
      </c>
      <c r="D50" s="54" t="str">
        <f>IF(A50="","",VLOOKUP(A50,Entrants!$B$4:$C$104,2))</f>
        <v>Ramsay, Charlotte</v>
      </c>
      <c r="E50" s="57">
        <v>0.018506944444444444</v>
      </c>
      <c r="F50" s="57">
        <f>IF(A50="","",VLOOKUP(A50,Entrants!$B$4:$L$104,11))</f>
        <v>0.005208333333333333</v>
      </c>
      <c r="G50" s="57">
        <f t="shared" si="0"/>
        <v>0.013298611111111112</v>
      </c>
      <c r="H50" s="57"/>
      <c r="I50" s="8">
        <v>46</v>
      </c>
      <c r="J50" s="10" t="s">
        <v>83</v>
      </c>
      <c r="K50" s="9">
        <v>0.018206018518518517</v>
      </c>
      <c r="L50" s="9">
        <v>0.0038194444444444443</v>
      </c>
      <c r="M50" s="9">
        <v>0.014386574074074072</v>
      </c>
      <c r="N50" s="58"/>
      <c r="O50" s="58"/>
    </row>
    <row r="51" spans="1:15" ht="15">
      <c r="A51" s="55">
        <v>56</v>
      </c>
      <c r="B51" s="55" t="str">
        <f>IF(A51="","",VLOOKUP(A51,Entrants!$B$4:$D$104,3))</f>
        <v>AB</v>
      </c>
      <c r="C51" s="55">
        <f t="shared" si="1"/>
        <v>47</v>
      </c>
      <c r="D51" s="54" t="str">
        <f>IF(A51="","",VLOOKUP(A51,Entrants!$B$4:$C$104,2))</f>
        <v>Roberts, Dave</v>
      </c>
      <c r="E51" s="57">
        <v>0.018599537037037036</v>
      </c>
      <c r="F51" s="57">
        <f>IF(A51="","",VLOOKUP(A51,Entrants!$B$4:$L$104,11))</f>
        <v>0.005729166666666667</v>
      </c>
      <c r="G51" s="57">
        <f t="shared" si="0"/>
        <v>0.012870370370370369</v>
      </c>
      <c r="H51" s="57"/>
      <c r="I51" s="8">
        <v>47</v>
      </c>
      <c r="J51" s="10" t="s">
        <v>214</v>
      </c>
      <c r="K51" s="9">
        <v>0.0178125</v>
      </c>
      <c r="L51" s="9">
        <v>0.0031249999999999997</v>
      </c>
      <c r="M51" s="9">
        <v>0.0146875</v>
      </c>
      <c r="N51" s="58"/>
      <c r="O51" s="58"/>
    </row>
    <row r="52" spans="1:15" ht="15">
      <c r="A52" s="55">
        <v>77</v>
      </c>
      <c r="B52" s="55" t="str">
        <f>IF(A52="","",VLOOKUP(A52,Entrants!$B$4:$D$104,3))</f>
        <v>BB</v>
      </c>
      <c r="C52" s="55">
        <f t="shared" si="1"/>
        <v>48</v>
      </c>
      <c r="D52" s="54" t="str">
        <f>IF(A52="","",VLOOKUP(A52,Entrants!$B$4:$C$104,2))</f>
        <v>Savage, Leon</v>
      </c>
      <c r="E52" s="57">
        <v>0.01892361111111111</v>
      </c>
      <c r="F52" s="57">
        <f>IF(A52="","",VLOOKUP(A52,Entrants!$B$4:$L$104,11))</f>
        <v>0.006076388888888889</v>
      </c>
      <c r="G52" s="57">
        <f t="shared" si="0"/>
        <v>0.012847222222222222</v>
      </c>
      <c r="H52" s="57"/>
      <c r="I52" s="8">
        <v>48</v>
      </c>
      <c r="J52" s="10" t="s">
        <v>77</v>
      </c>
      <c r="K52" s="9">
        <v>0.017685185185185182</v>
      </c>
      <c r="L52" s="9">
        <v>0.0024305555555555556</v>
      </c>
      <c r="M52" s="9">
        <v>0.015254629629629627</v>
      </c>
      <c r="N52" s="58"/>
      <c r="O52" s="58"/>
    </row>
    <row r="53" spans="1:15" ht="15">
      <c r="A53" s="55">
        <v>52</v>
      </c>
      <c r="B53" s="55" t="str">
        <f>IF(A53="","",VLOOKUP(A53,Entrants!$B$4:$D$104,3))</f>
        <v>SS</v>
      </c>
      <c r="C53" s="55">
        <f t="shared" si="1"/>
        <v>49</v>
      </c>
      <c r="D53" s="54" t="str">
        <f>IF(A53="","",VLOOKUP(A53,Entrants!$B$4:$C$104,2))</f>
        <v>Povey, Scott</v>
      </c>
      <c r="E53" s="57">
        <v>0.01943287037037037</v>
      </c>
      <c r="F53" s="57">
        <f>IF(A53="","",VLOOKUP(A53,Entrants!$B$4:$L$104,11))</f>
        <v>0.0078125</v>
      </c>
      <c r="G53" s="57">
        <f t="shared" si="0"/>
        <v>0.011620370370370371</v>
      </c>
      <c r="H53" s="57"/>
      <c r="I53" s="8">
        <v>49</v>
      </c>
      <c r="J53" s="10" t="s">
        <v>116</v>
      </c>
      <c r="K53" s="9">
        <v>0.017233796296296296</v>
      </c>
      <c r="L53" s="9">
        <v>0.001388888888888889</v>
      </c>
      <c r="M53" s="9">
        <v>0.015844907407407408</v>
      </c>
      <c r="N53" s="58"/>
      <c r="O53" s="58"/>
    </row>
    <row r="54" spans="1:15" ht="15">
      <c r="A54" s="55"/>
      <c r="B54" s="55">
        <f>IF(A54="","",VLOOKUP(A54,Entrants!$B$4:$D$104,3))</f>
      </c>
      <c r="C54" s="55">
        <f t="shared" si="1"/>
        <v>50</v>
      </c>
      <c r="D54" s="54">
        <f>IF(A54="","",VLOOKUP(A54,Entrants!$B$4:$C$104,2))</f>
      </c>
      <c r="E54" s="57"/>
      <c r="F54" s="57">
        <f>IF(A54="","",VLOOKUP(A54,Entrants!$B$4:$L$104,11))</f>
      </c>
      <c r="G54" s="57">
        <f t="shared" si="0"/>
      </c>
      <c r="H54" s="57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58"/>
      <c r="O54" s="58"/>
    </row>
    <row r="55" spans="1:15" ht="15">
      <c r="A55" s="55"/>
      <c r="B55" s="55">
        <f>IF(A55="","",VLOOKUP(A55,Entrants!$B$4:$D$104,3))</f>
      </c>
      <c r="C55" s="55">
        <f t="shared" si="1"/>
        <v>51</v>
      </c>
      <c r="D55" s="54">
        <f>IF(A55="","",VLOOKUP(A55,Entrants!$B$4:$C$104,2))</f>
      </c>
      <c r="E55" s="57"/>
      <c r="F55" s="57">
        <f>IF(A55="","",VLOOKUP(A55,Entrants!$B$4:$L$104,11))</f>
      </c>
      <c r="G55" s="57">
        <f t="shared" si="0"/>
      </c>
      <c r="H55" s="57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58"/>
      <c r="O55" s="58"/>
    </row>
    <row r="56" spans="1:15" ht="15">
      <c r="A56" s="55"/>
      <c r="B56" s="55">
        <f>IF(A56="","",VLOOKUP(A56,Entrants!$B$4:$D$104,3))</f>
      </c>
      <c r="C56" s="55">
        <f t="shared" si="1"/>
        <v>52</v>
      </c>
      <c r="D56" s="54">
        <f>IF(A56="","",VLOOKUP(A56,Entrants!$B$4:$C$104,2))</f>
      </c>
      <c r="E56" s="57"/>
      <c r="F56" s="57">
        <f>IF(A56="","",VLOOKUP(A56,Entrants!$B$4:$L$104,11))</f>
      </c>
      <c r="G56" s="57">
        <f t="shared" si="0"/>
      </c>
      <c r="H56" s="57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58"/>
      <c r="O56" s="58"/>
    </row>
    <row r="57" spans="1:15" ht="15">
      <c r="A57" s="55"/>
      <c r="B57" s="55">
        <f>IF(A57="","",VLOOKUP(A57,Entrants!$B$4:$D$104,3))</f>
      </c>
      <c r="C57" s="55">
        <f t="shared" si="1"/>
        <v>53</v>
      </c>
      <c r="D57" s="54">
        <f>IF(A57="","",VLOOKUP(A57,Entrants!$B$4:$C$104,2))</f>
      </c>
      <c r="E57" s="57"/>
      <c r="F57" s="57">
        <f>IF(A57="","",VLOOKUP(A57,Entrants!$B$4:$L$104,11))</f>
      </c>
      <c r="G57" s="57">
        <f t="shared" si="0"/>
      </c>
      <c r="H57" s="57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58"/>
      <c r="O57" s="58"/>
    </row>
    <row r="58" spans="1:15" ht="15">
      <c r="A58" s="55"/>
      <c r="B58" s="55">
        <f>IF(A58="","",VLOOKUP(A58,Entrants!$B$4:$D$104,3))</f>
      </c>
      <c r="C58" s="55"/>
      <c r="D58" s="54">
        <f>IF(A58="","",VLOOKUP(A58,Entrants!$B$4:$C$104,2))</f>
      </c>
      <c r="E58" s="55"/>
      <c r="F58" s="57">
        <f>IF(A58="","",VLOOKUP(A58,Entrants!$B$4:$L$104,11))</f>
      </c>
      <c r="G58" s="57">
        <f t="shared" si="0"/>
      </c>
      <c r="H58" s="57"/>
      <c r="I58" s="8"/>
      <c r="J58" s="10" t="s">
        <v>15</v>
      </c>
      <c r="K58" s="9"/>
      <c r="L58" s="9" t="s">
        <v>15</v>
      </c>
      <c r="M58" s="9" t="s">
        <v>15</v>
      </c>
      <c r="N58" s="58"/>
      <c r="O58" s="58"/>
    </row>
    <row r="59" spans="1:15" ht="15">
      <c r="A59" s="55"/>
      <c r="B59" s="55">
        <f>IF(A59="","",VLOOKUP(A59,Entrants!$B$4:$D$104,3))</f>
      </c>
      <c r="C59" s="55"/>
      <c r="D59" s="54">
        <f>IF(A59="","",VLOOKUP(A59,Entrants!$B$4:$C$104,2))</f>
      </c>
      <c r="E59" s="55"/>
      <c r="F59" s="57">
        <f>IF(A59="","",VLOOKUP(A59,Entrants!$B$4:$L$104,11))</f>
      </c>
      <c r="G59" s="57">
        <f t="shared" si="0"/>
      </c>
      <c r="H59" s="57"/>
      <c r="I59" s="8"/>
      <c r="J59" s="10" t="s">
        <v>15</v>
      </c>
      <c r="K59" s="9"/>
      <c r="L59" s="9" t="s">
        <v>15</v>
      </c>
      <c r="M59" s="9" t="s">
        <v>15</v>
      </c>
      <c r="N59" s="58"/>
      <c r="O59" s="58"/>
    </row>
    <row r="60" spans="1:15" ht="15">
      <c r="A60" s="55"/>
      <c r="B60" s="55">
        <f>IF(A60="","",VLOOKUP(A60,Entrants!$B$4:$D$104,3))</f>
      </c>
      <c r="C60" s="55"/>
      <c r="D60" s="54">
        <f>IF(A60="","",VLOOKUP(A60,Entrants!$B$4:$C$104,2))</f>
      </c>
      <c r="E60" s="55"/>
      <c r="F60" s="57">
        <f>IF(A60="","",VLOOKUP(A60,Entrants!$B$4:$L$104,11))</f>
      </c>
      <c r="G60" s="57">
        <f t="shared" si="0"/>
      </c>
      <c r="H60" s="57"/>
      <c r="I60" s="8"/>
      <c r="J60" s="10" t="s">
        <v>15</v>
      </c>
      <c r="K60" s="9"/>
      <c r="L60" s="9" t="s">
        <v>15</v>
      </c>
      <c r="M60" s="9" t="s">
        <v>15</v>
      </c>
      <c r="N60" s="58"/>
      <c r="O60" s="58"/>
    </row>
    <row r="61" spans="1:15" ht="15">
      <c r="A61" s="55"/>
      <c r="B61" s="55">
        <f>IF(A61="","",VLOOKUP(A61,Entrants!$B$4:$D$104,3))</f>
      </c>
      <c r="C61" s="55"/>
      <c r="D61" s="54">
        <f>IF(A61="","",VLOOKUP(A61,Entrants!$B$4:$C$104,2))</f>
      </c>
      <c r="E61" s="55"/>
      <c r="F61" s="57">
        <f>IF(A61="","",VLOOKUP(A61,Entrants!$B$4:$L$104,11))</f>
      </c>
      <c r="G61" s="57">
        <f t="shared" si="0"/>
      </c>
      <c r="H61" s="57"/>
      <c r="I61" s="8"/>
      <c r="J61" s="10" t="s">
        <v>15</v>
      </c>
      <c r="K61" s="9"/>
      <c r="L61" s="9" t="s">
        <v>15</v>
      </c>
      <c r="M61" s="9" t="s">
        <v>15</v>
      </c>
      <c r="N61" s="58"/>
      <c r="O61" s="58"/>
    </row>
    <row r="62" spans="1:15" ht="15">
      <c r="A62" s="55"/>
      <c r="B62" s="55">
        <f>IF(A62="","",VLOOKUP(A62,Entrants!$B$4:$D$104,3))</f>
      </c>
      <c r="C62" s="55"/>
      <c r="D62" s="54">
        <f>IF(A62="","",VLOOKUP(A62,Entrants!$B$4:$C$104,2))</f>
      </c>
      <c r="E62" s="55"/>
      <c r="F62" s="57">
        <f>IF(A62="","",VLOOKUP(A62,Entrants!$B$4:$L$104,11))</f>
      </c>
      <c r="G62" s="57">
        <f t="shared" si="0"/>
      </c>
      <c r="H62" s="57"/>
      <c r="I62" s="8"/>
      <c r="J62" s="10" t="s">
        <v>15</v>
      </c>
      <c r="K62" s="9"/>
      <c r="L62" s="9" t="s">
        <v>15</v>
      </c>
      <c r="M62" s="9" t="s">
        <v>15</v>
      </c>
      <c r="N62" s="58"/>
      <c r="O62" s="58"/>
    </row>
    <row r="63" spans="1:15" ht="15">
      <c r="A63" s="55"/>
      <c r="B63" s="55">
        <f>IF(A63="","",VLOOKUP(A63,Entrants!$B$4:$D$104,3))</f>
      </c>
      <c r="C63" s="55"/>
      <c r="D63" s="54">
        <f>IF(A63="","",VLOOKUP(A63,Entrants!$B$4:$C$104,2))</f>
      </c>
      <c r="E63" s="55"/>
      <c r="F63" s="57">
        <f>IF(A63="","",VLOOKUP(A63,Entrants!$B$4:$L$104,11))</f>
      </c>
      <c r="G63" s="57">
        <f t="shared" si="0"/>
      </c>
      <c r="H63" s="57"/>
      <c r="I63" s="8"/>
      <c r="J63" s="10" t="s">
        <v>15</v>
      </c>
      <c r="K63" s="9"/>
      <c r="L63" s="9" t="s">
        <v>15</v>
      </c>
      <c r="M63" s="9" t="s">
        <v>15</v>
      </c>
      <c r="N63" s="58"/>
      <c r="O63" s="58"/>
    </row>
    <row r="64" spans="1:15" ht="15">
      <c r="A64" s="55"/>
      <c r="B64" s="55">
        <f>IF(A64="","",VLOOKUP(A64,Entrants!$B$4:$D$104,3))</f>
      </c>
      <c r="C64" s="55"/>
      <c r="D64" s="54">
        <f>IF(A64="","",VLOOKUP(A64,Entrants!$B$4:$C$104,2))</f>
      </c>
      <c r="E64" s="55"/>
      <c r="F64" s="57">
        <f>IF(A64="","",VLOOKUP(A64,Entrants!$B$4:$L$104,11))</f>
      </c>
      <c r="G64" s="57">
        <f t="shared" si="0"/>
      </c>
      <c r="H64" s="57"/>
      <c r="I64" s="8"/>
      <c r="J64" s="10" t="s">
        <v>15</v>
      </c>
      <c r="K64" s="9"/>
      <c r="L64" s="9" t="s">
        <v>15</v>
      </c>
      <c r="M64" s="9" t="s">
        <v>15</v>
      </c>
      <c r="N64" s="58"/>
      <c r="O64" s="58"/>
    </row>
    <row r="65" spans="1:15" ht="15">
      <c r="A65" s="55"/>
      <c r="B65" s="55">
        <f>IF(A65="","",VLOOKUP(A65,Entrants!$B$4:$D$104,3))</f>
      </c>
      <c r="C65" s="55"/>
      <c r="D65" s="54">
        <f>IF(A65="","",VLOOKUP(A65,Entrants!$B$4:$C$104,2))</f>
      </c>
      <c r="E65" s="55"/>
      <c r="F65" s="57">
        <f>IF(A65="","",VLOOKUP(A65,Entrants!$B$4:$L$104,11))</f>
      </c>
      <c r="G65" s="57">
        <f t="shared" si="0"/>
      </c>
      <c r="H65" s="57"/>
      <c r="I65" s="8"/>
      <c r="J65" s="10" t="s">
        <v>15</v>
      </c>
      <c r="K65" s="9"/>
      <c r="L65" s="9" t="s">
        <v>15</v>
      </c>
      <c r="M65" s="9" t="s">
        <v>15</v>
      </c>
      <c r="N65" s="58"/>
      <c r="O65" s="58"/>
    </row>
    <row r="66" spans="1:15" ht="15">
      <c r="A66" s="55"/>
      <c r="B66" s="55">
        <f>IF(A66="","",VLOOKUP(A66,Entrants!$B$4:$D$104,3))</f>
      </c>
      <c r="C66" s="55"/>
      <c r="D66" s="54">
        <f>IF(A66="","",VLOOKUP(A66,Entrants!$B$4:$C$104,2))</f>
      </c>
      <c r="E66" s="55"/>
      <c r="F66" s="57">
        <f>IF(A66="","",VLOOKUP(A66,Entrants!$B$4:$L$104,11))</f>
      </c>
      <c r="G66" s="57">
        <f t="shared" si="0"/>
      </c>
      <c r="H66" s="57"/>
      <c r="I66" s="8"/>
      <c r="J66" s="10" t="s">
        <v>15</v>
      </c>
      <c r="K66" s="9"/>
      <c r="L66" s="9" t="s">
        <v>15</v>
      </c>
      <c r="M66" s="9" t="s">
        <v>15</v>
      </c>
      <c r="N66" s="58"/>
      <c r="O66" s="58"/>
    </row>
    <row r="67" spans="1:15" ht="15">
      <c r="A67" s="55"/>
      <c r="B67" s="55">
        <f>IF(A67="","",VLOOKUP(A67,Entrants!$B$4:$D$104,3))</f>
      </c>
      <c r="C67" s="55"/>
      <c r="D67" s="54">
        <f>IF(A67="","",VLOOKUP(A67,Entrants!$B$4:$C$104,2))</f>
      </c>
      <c r="E67" s="55"/>
      <c r="F67" s="57">
        <f>IF(A67="","",VLOOKUP(A67,Entrants!$B$4:$L$104,11))</f>
      </c>
      <c r="G67" s="57">
        <f t="shared" si="0"/>
      </c>
      <c r="H67" s="57"/>
      <c r="I67" s="8"/>
      <c r="J67" s="10" t="s">
        <v>15</v>
      </c>
      <c r="K67" s="9"/>
      <c r="L67" s="9" t="s">
        <v>15</v>
      </c>
      <c r="M67" s="9" t="s">
        <v>15</v>
      </c>
      <c r="N67" s="58"/>
      <c r="O67" s="58"/>
    </row>
    <row r="68" spans="1:15" ht="15">
      <c r="A68" s="55"/>
      <c r="B68" s="55">
        <f>IF(A68="","",VLOOKUP(A68,Entrants!$B$4:$D$104,3))</f>
      </c>
      <c r="C68" s="55"/>
      <c r="D68" s="54">
        <f>IF(A68="","",VLOOKUP(A68,Entrants!$B$4:$C$104,2))</f>
      </c>
      <c r="E68" s="55"/>
      <c r="F68" s="57">
        <f>IF(A68="","",VLOOKUP(A68,Entrants!$B$4:$L$104,11))</f>
      </c>
      <c r="G68" s="57">
        <f t="shared" si="0"/>
      </c>
      <c r="H68" s="57"/>
      <c r="I68" s="8"/>
      <c r="J68" s="10" t="s">
        <v>15</v>
      </c>
      <c r="K68" s="9"/>
      <c r="L68" s="9" t="s">
        <v>15</v>
      </c>
      <c r="M68" s="9" t="s">
        <v>15</v>
      </c>
      <c r="N68" s="58"/>
      <c r="O68" s="58"/>
    </row>
    <row r="69" spans="1:15" ht="15">
      <c r="A69" s="55"/>
      <c r="B69" s="55">
        <f>IF(A69="","",VLOOKUP(A69,Entrants!$B$4:$D$104,3))</f>
      </c>
      <c r="C69" s="55"/>
      <c r="D69" s="54">
        <f>IF(A69="","",VLOOKUP(A69,Entrants!$B$4:$C$104,2))</f>
      </c>
      <c r="E69" s="55"/>
      <c r="F69" s="57">
        <f>IF(A69="","",VLOOKUP(A69,Entrants!$B$4:$L$104,11))</f>
      </c>
      <c r="G69" s="57">
        <f t="shared" si="0"/>
      </c>
      <c r="H69" s="57"/>
      <c r="I69" s="8"/>
      <c r="J69" s="10" t="s">
        <v>15</v>
      </c>
      <c r="K69" s="9"/>
      <c r="L69" s="9" t="s">
        <v>15</v>
      </c>
      <c r="M69" s="9" t="s">
        <v>15</v>
      </c>
      <c r="N69" s="58"/>
      <c r="O69" s="58"/>
    </row>
    <row r="70" spans="1:15" ht="15">
      <c r="A70" s="55"/>
      <c r="B70" s="55">
        <f>IF(A70="","",VLOOKUP(A70,Entrants!$B$4:$D$104,3))</f>
      </c>
      <c r="C70" s="55"/>
      <c r="D70" s="54">
        <f>IF(A70="","",VLOOKUP(A70,Entrants!$B$4:$C$104,2))</f>
      </c>
      <c r="E70" s="55"/>
      <c r="F70" s="57">
        <f>IF(A70="","",VLOOKUP(A70,Entrants!$B$4:$L$104,11))</f>
      </c>
      <c r="G70" s="57">
        <f aca="true" t="shared" si="2" ref="G70:G84">IF(D70="","",E70-F70)</f>
      </c>
      <c r="H70" s="57"/>
      <c r="I70" s="8"/>
      <c r="J70" s="10" t="s">
        <v>15</v>
      </c>
      <c r="K70" s="9"/>
      <c r="L70" s="9" t="s">
        <v>15</v>
      </c>
      <c r="M70" s="9" t="s">
        <v>15</v>
      </c>
      <c r="N70" s="58"/>
      <c r="O70" s="58"/>
    </row>
    <row r="71" spans="1:15" ht="15">
      <c r="A71" s="55"/>
      <c r="B71" s="55">
        <f>IF(A71="","",VLOOKUP(A71,Entrants!$B$4:$D$104,3))</f>
      </c>
      <c r="C71" s="55"/>
      <c r="D71" s="54">
        <f>IF(A71="","",VLOOKUP(A71,Entrants!$B$4:$C$104,2))</f>
      </c>
      <c r="E71" s="55"/>
      <c r="F71" s="57">
        <f>IF(A71="","",VLOOKUP(A71,Entrants!$B$4:$L$104,11))</f>
      </c>
      <c r="G71" s="57">
        <f t="shared" si="2"/>
      </c>
      <c r="H71" s="57"/>
      <c r="I71" s="8"/>
      <c r="J71" s="10" t="s">
        <v>15</v>
      </c>
      <c r="K71" s="9"/>
      <c r="L71" s="9" t="s">
        <v>15</v>
      </c>
      <c r="M71" s="9" t="s">
        <v>15</v>
      </c>
      <c r="N71" s="58"/>
      <c r="O71" s="58"/>
    </row>
    <row r="72" spans="1:15" ht="15">
      <c r="A72" s="55"/>
      <c r="B72" s="55">
        <f>IF(A72="","",VLOOKUP(A72,Entrants!$B$4:$D$104,3))</f>
      </c>
      <c r="C72" s="55"/>
      <c r="D72" s="54">
        <f>IF(A72="","",VLOOKUP(A72,Entrants!$B$4:$C$104,2))</f>
      </c>
      <c r="E72" s="55"/>
      <c r="F72" s="57">
        <f>IF(A72="","",VLOOKUP(A72,Entrants!$B$4:$L$104,11))</f>
      </c>
      <c r="G72" s="57">
        <f t="shared" si="2"/>
      </c>
      <c r="H72" s="57"/>
      <c r="I72" s="8"/>
      <c r="J72" s="10" t="s">
        <v>15</v>
      </c>
      <c r="K72" s="9"/>
      <c r="L72" s="9" t="s">
        <v>15</v>
      </c>
      <c r="M72" s="9" t="s">
        <v>15</v>
      </c>
      <c r="N72" s="58"/>
      <c r="O72" s="58"/>
    </row>
    <row r="73" spans="1:15" ht="15">
      <c r="A73" s="55"/>
      <c r="B73" s="55">
        <f>IF(A73="","",VLOOKUP(A73,Entrants!$B$4:$D$104,3))</f>
      </c>
      <c r="C73" s="55"/>
      <c r="D73" s="54">
        <f>IF(A73="","",VLOOKUP(A73,Entrants!$B$4:$C$104,2))</f>
      </c>
      <c r="E73" s="55"/>
      <c r="F73" s="57">
        <f>IF(A73="","",VLOOKUP(A73,Entrants!$B$4:$L$104,11))</f>
      </c>
      <c r="G73" s="57">
        <f t="shared" si="2"/>
      </c>
      <c r="H73" s="57"/>
      <c r="I73" s="8"/>
      <c r="J73" s="10" t="s">
        <v>15</v>
      </c>
      <c r="K73" s="9"/>
      <c r="L73" s="9" t="s">
        <v>15</v>
      </c>
      <c r="M73" s="9" t="s">
        <v>15</v>
      </c>
      <c r="N73" s="58"/>
      <c r="O73" s="58"/>
    </row>
    <row r="74" spans="1:15" ht="15">
      <c r="A74" s="55"/>
      <c r="B74" s="55">
        <f>IF(A74="","",VLOOKUP(A74,Entrants!$B$4:$D$104,3))</f>
      </c>
      <c r="C74" s="55"/>
      <c r="D74" s="54">
        <f>IF(A74="","",VLOOKUP(A74,Entrants!$B$4:$C$104,2))</f>
      </c>
      <c r="E74" s="55"/>
      <c r="F74" s="57">
        <f>IF(A74="","",VLOOKUP(A74,Entrants!$B$4:$L$104,11))</f>
      </c>
      <c r="G74" s="57">
        <f t="shared" si="2"/>
      </c>
      <c r="H74" s="57"/>
      <c r="I74" s="8"/>
      <c r="J74" s="10" t="s">
        <v>15</v>
      </c>
      <c r="K74" s="9"/>
      <c r="L74" s="9" t="s">
        <v>15</v>
      </c>
      <c r="M74" s="9" t="s">
        <v>15</v>
      </c>
      <c r="N74" s="58"/>
      <c r="O74" s="58"/>
    </row>
    <row r="75" spans="1:15" ht="15">
      <c r="A75" s="55"/>
      <c r="B75" s="55">
        <f>IF(A75="","",VLOOKUP(A75,Entrants!$B$4:$D$104,3))</f>
      </c>
      <c r="C75" s="55"/>
      <c r="D75" s="54">
        <f>IF(A75="","",VLOOKUP(A75,Entrants!$B$4:$C$104,2))</f>
      </c>
      <c r="E75" s="55"/>
      <c r="F75" s="57">
        <f>IF(A75="","",VLOOKUP(A75,Entrants!$B$4:$L$104,11))</f>
      </c>
      <c r="G75" s="57">
        <f t="shared" si="2"/>
      </c>
      <c r="H75" s="57"/>
      <c r="I75" s="8"/>
      <c r="J75" s="10" t="s">
        <v>15</v>
      </c>
      <c r="K75" s="9"/>
      <c r="L75" s="9" t="s">
        <v>15</v>
      </c>
      <c r="M75" s="9" t="s">
        <v>15</v>
      </c>
      <c r="N75" s="58"/>
      <c r="O75" s="58"/>
    </row>
    <row r="76" spans="1:15" ht="15">
      <c r="A76" s="55"/>
      <c r="B76" s="55">
        <f>IF(A76="","",VLOOKUP(A76,Entrants!$B$4:$D$104,3))</f>
      </c>
      <c r="C76" s="55"/>
      <c r="D76" s="54">
        <f>IF(A76="","",VLOOKUP(A76,Entrants!$B$4:$C$104,2))</f>
      </c>
      <c r="E76" s="55"/>
      <c r="F76" s="57">
        <f>IF(A76="","",VLOOKUP(A76,Entrants!$B$4:$L$104,11))</f>
      </c>
      <c r="G76" s="57">
        <f t="shared" si="2"/>
      </c>
      <c r="H76" s="57"/>
      <c r="I76" s="8"/>
      <c r="J76" s="10" t="s">
        <v>15</v>
      </c>
      <c r="K76" s="9"/>
      <c r="L76" s="9" t="s">
        <v>15</v>
      </c>
      <c r="M76" s="9" t="s">
        <v>15</v>
      </c>
      <c r="N76" s="58"/>
      <c r="O76" s="58"/>
    </row>
    <row r="77" spans="1:15" ht="15">
      <c r="A77" s="55"/>
      <c r="B77" s="55">
        <f>IF(A77="","",VLOOKUP(A77,Entrants!$B$4:$D$104,3))</f>
      </c>
      <c r="C77" s="55"/>
      <c r="D77" s="54">
        <f>IF(A77="","",VLOOKUP(A77,Entrants!$B$4:$C$104,2))</f>
      </c>
      <c r="E77" s="55"/>
      <c r="F77" s="57">
        <f>IF(A77="","",VLOOKUP(A77,Entrants!$B$4:$L$104,11))</f>
      </c>
      <c r="G77" s="57">
        <f t="shared" si="2"/>
      </c>
      <c r="H77" s="57"/>
      <c r="I77" s="8"/>
      <c r="J77" s="10" t="s">
        <v>15</v>
      </c>
      <c r="K77" s="9"/>
      <c r="L77" s="9" t="s">
        <v>15</v>
      </c>
      <c r="M77" s="9" t="s">
        <v>15</v>
      </c>
      <c r="N77" s="58"/>
      <c r="O77" s="58"/>
    </row>
    <row r="78" spans="1:15" ht="15">
      <c r="A78" s="55"/>
      <c r="B78" s="55">
        <f>IF(A78="","",VLOOKUP(A78,Entrants!$B$4:$D$104,3))</f>
      </c>
      <c r="C78" s="55"/>
      <c r="D78" s="54">
        <f>IF(A78="","",VLOOKUP(A78,Entrants!$B$4:$C$104,2))</f>
      </c>
      <c r="E78" s="55"/>
      <c r="F78" s="57">
        <f>IF(A78="","",VLOOKUP(A78,Entrants!$B$4:$L$104,11))</f>
      </c>
      <c r="G78" s="57">
        <f t="shared" si="2"/>
      </c>
      <c r="H78" s="57"/>
      <c r="I78" s="8"/>
      <c r="J78" s="10" t="s">
        <v>15</v>
      </c>
      <c r="K78" s="9"/>
      <c r="L78" s="9" t="s">
        <v>15</v>
      </c>
      <c r="M78" s="9" t="s">
        <v>15</v>
      </c>
      <c r="N78" s="58"/>
      <c r="O78" s="58"/>
    </row>
    <row r="79" spans="1:15" ht="15">
      <c r="A79" s="55"/>
      <c r="B79" s="55">
        <f>IF(A79="","",VLOOKUP(A79,Entrants!$B$4:$D$104,3))</f>
      </c>
      <c r="C79" s="55"/>
      <c r="D79" s="54">
        <f>IF(A79="","",VLOOKUP(A79,Entrants!$B$4:$C$104,2))</f>
      </c>
      <c r="E79" s="55"/>
      <c r="F79" s="57">
        <f>IF(A79="","",VLOOKUP(A79,Entrants!$B$4:$L$104,11))</f>
      </c>
      <c r="G79" s="57">
        <f t="shared" si="2"/>
      </c>
      <c r="H79" s="57"/>
      <c r="I79" s="8"/>
      <c r="J79" s="10" t="s">
        <v>15</v>
      </c>
      <c r="K79" s="9"/>
      <c r="L79" s="9" t="s">
        <v>15</v>
      </c>
      <c r="M79" s="9" t="s">
        <v>15</v>
      </c>
      <c r="N79" s="58"/>
      <c r="O79" s="58"/>
    </row>
    <row r="80" spans="2:13" ht="15">
      <c r="B80" s="55">
        <f>IF(A80="","",VLOOKUP(A80,Entrants!$B$4:$D$104,3))</f>
      </c>
      <c r="C80" s="55"/>
      <c r="D80" s="11">
        <f>IF(A80="","",VLOOKUP(A80,Entrants!$B$4:$C$87,2))</f>
      </c>
      <c r="F80" s="57">
        <f>IF(A80="","",VLOOKUP(A80,Entrants!$B$4:$L$104,11))</f>
      </c>
      <c r="G80" s="57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5">
        <f>IF(A81="","",VLOOKUP(A81,Entrants!$B$4:$D$104,3))</f>
      </c>
      <c r="C81" s="55"/>
      <c r="D81" s="11">
        <f>IF(A81="","",VLOOKUP(A81,Entrants!$B$4:$C$87,2))</f>
      </c>
      <c r="F81" s="57">
        <f>IF(A81="","",VLOOKUP(A81,Entrants!$B$4:$L$104,11))</f>
      </c>
      <c r="G81" s="57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5">
        <f>IF(A82="","",VLOOKUP(A82,Entrants!$B$4:$D$104,3))</f>
      </c>
      <c r="C82" s="55"/>
      <c r="D82" s="11">
        <f>IF(A82="","",VLOOKUP(A82,Entrants!$B$4:$C$87,2))</f>
      </c>
      <c r="F82" s="57">
        <f>IF(A82="","",VLOOKUP(A82,Entrants!$B$4:$L$104,11))</f>
      </c>
      <c r="G82" s="57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5">
        <f>IF(A83="","",VLOOKUP(A83,Entrants!$B$4:$D$104,3))</f>
      </c>
      <c r="C83" s="55"/>
      <c r="D83" s="11">
        <f>IF(A83="","",VLOOKUP(A83,Entrants!$B$4:$C$87,2))</f>
      </c>
      <c r="F83" s="57">
        <f>IF(A83="","",VLOOKUP(A83,Entrants!$B$4:$L$104,11))</f>
      </c>
      <c r="G83" s="57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5">
        <f>IF(A84="","",VLOOKUP(A84,Entrants!$B$4:$D$104,3))</f>
      </c>
      <c r="C84" s="55"/>
      <c r="D84" s="11">
        <f>IF(A84="","",VLOOKUP(A84,Entrants!$B$4:$C$87,2))</f>
      </c>
      <c r="F84" s="57">
        <f>IF(A84="","",VLOOKUP(A84,Entrants!$B$4:$L$104,11))</f>
      </c>
      <c r="G84" s="57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IF(A85="","",VLOOKUP(A85,Entrants!$B$4:$C$87,2))</f>
      </c>
    </row>
    <row r="86" spans="4:10" ht="12.75">
      <c r="D86" s="11">
        <f>IF(A86="","",VLOOKUP(A86,Entrants!$B$4:$C$87,2))</f>
      </c>
    </row>
    <row r="87" spans="4:10" ht="12.75">
      <c r="D87" s="11">
        <f>IF(A87="","",VLOOKUP(A87,Entrants!$B$4:$C$87,2))</f>
      </c>
    </row>
    <row r="88" spans="4:10" ht="12.75">
      <c r="D88" s="11">
        <f>IF(A88="","",VLOOKUP(A88,Entrants!$B$4:$C$87,2))</f>
      </c>
    </row>
  </sheetData>
  <sheetProtection/>
  <mergeCells count="2">
    <mergeCell ref="L1:M1"/>
    <mergeCell ref="J2:L2"/>
  </mergeCells>
  <printOptions/>
  <pageMargins left="0.7480314960629921" right="0.7480314960629921" top="0.5511811023622047" bottom="0.5905511811023623" header="0.5118110236220472" footer="0.5118110236220472"/>
  <pageSetup fitToHeight="1" fitToWidth="1" horizontalDpi="300" verticalDpi="300" orientation="portrait" paperSize="9" scale="38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O90"/>
  <sheetViews>
    <sheetView zoomScale="75" zoomScaleNormal="75" zoomScalePageLayoutView="0" workbookViewId="0" topLeftCell="A1">
      <selection activeCell="F29" sqref="F29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111</v>
      </c>
      <c r="B1" s="68"/>
      <c r="C1" s="7"/>
      <c r="D1" s="7"/>
      <c r="E1" s="7"/>
      <c r="F1" s="7"/>
      <c r="G1" s="7"/>
      <c r="H1" s="7"/>
      <c r="I1" s="5"/>
      <c r="J1" s="7"/>
      <c r="L1" s="1"/>
      <c r="M1" s="1"/>
    </row>
    <row r="2" spans="1:13" ht="20.25" customHeight="1">
      <c r="A2" s="68"/>
      <c r="B2" s="68"/>
      <c r="C2" s="7"/>
      <c r="D2" s="7"/>
      <c r="E2" s="7"/>
      <c r="F2" s="7"/>
      <c r="G2" s="7"/>
      <c r="H2" s="7"/>
      <c r="I2" s="5"/>
      <c r="J2" s="155" t="s">
        <v>43</v>
      </c>
      <c r="K2" s="155"/>
      <c r="L2" s="155"/>
      <c r="M2" s="1"/>
    </row>
    <row r="3" spans="1:13" ht="15" customHeight="1">
      <c r="A3" s="62" t="s">
        <v>8</v>
      </c>
      <c r="B3" s="62" t="s">
        <v>38</v>
      </c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</row>
    <row r="4" spans="1:15" ht="15" customHeight="1">
      <c r="A4" s="62" t="s">
        <v>9</v>
      </c>
      <c r="B4" s="62" t="s">
        <v>39</v>
      </c>
      <c r="C4" s="62" t="s">
        <v>10</v>
      </c>
      <c r="D4" s="65" t="s">
        <v>11</v>
      </c>
      <c r="E4" s="62" t="s">
        <v>12</v>
      </c>
      <c r="F4" s="62" t="s">
        <v>13</v>
      </c>
      <c r="G4" s="62" t="s">
        <v>14</v>
      </c>
      <c r="H4" s="63"/>
      <c r="I4" s="62" t="s">
        <v>10</v>
      </c>
      <c r="J4" s="65" t="s">
        <v>11</v>
      </c>
      <c r="K4" s="62" t="s">
        <v>12</v>
      </c>
      <c r="L4" s="62" t="s">
        <v>13</v>
      </c>
      <c r="M4" s="62" t="s">
        <v>14</v>
      </c>
      <c r="N4" s="1"/>
      <c r="O4" s="1"/>
    </row>
    <row r="5" spans="1:15" ht="15">
      <c r="A5" s="55">
        <v>42</v>
      </c>
      <c r="B5" s="55" t="str">
        <f>IF(A5="","",VLOOKUP(A5,Entrants!$B$4:$D$104,3))</f>
        <v>TB</v>
      </c>
      <c r="C5" s="55">
        <v>1</v>
      </c>
      <c r="D5" s="54" t="str">
        <f>IF(A5="","",VLOOKUP(A5,Entrants!$B$4:$D$104,2))</f>
        <v>Lowes, Alison</v>
      </c>
      <c r="E5" s="57">
        <v>0.017430555555555557</v>
      </c>
      <c r="F5" s="57">
        <f>IF(A5="","",VLOOKUP(A5,Entrants!$B$4:$M$104,12))</f>
        <v>0.0024305555555555556</v>
      </c>
      <c r="G5" s="57">
        <f>IF(D5="","",E5-F5)</f>
        <v>0.015000000000000001</v>
      </c>
      <c r="H5" s="57"/>
      <c r="I5" s="8">
        <v>1</v>
      </c>
      <c r="J5" s="10" t="s">
        <v>72</v>
      </c>
      <c r="K5" s="9">
        <v>0.017951388888888888</v>
      </c>
      <c r="L5" s="9">
        <v>0.008159722222222223</v>
      </c>
      <c r="M5" s="9">
        <v>0.009791666666666666</v>
      </c>
      <c r="N5" s="9"/>
      <c r="O5" s="9"/>
    </row>
    <row r="6" spans="1:15" ht="15">
      <c r="A6" s="55">
        <v>3</v>
      </c>
      <c r="B6" s="55" t="str">
        <f>IF(A6="","",VLOOKUP(A6,Entrants!$B$4:$D$104,3))</f>
        <v>RR</v>
      </c>
      <c r="C6" s="8">
        <f>+C5+1</f>
        <v>2</v>
      </c>
      <c r="D6" s="54" t="str">
        <f>IF(A6="","",VLOOKUP(A6,Entrants!$B$4:$C$104,2))</f>
        <v>Baxter, Ian</v>
      </c>
      <c r="E6" s="57">
        <v>0.017499999999999998</v>
      </c>
      <c r="F6" s="57">
        <f>IF(A6="","",VLOOKUP(A6,Entrants!$B$4:$M$104,12))</f>
        <v>0.006076388888888889</v>
      </c>
      <c r="G6" s="57">
        <f aca="true" t="shared" si="0" ref="G6:G69">IF(D6="","",E6-F6)</f>
        <v>0.01142361111111111</v>
      </c>
      <c r="H6" s="57"/>
      <c r="I6" s="8">
        <v>2</v>
      </c>
      <c r="J6" s="10" t="s">
        <v>44</v>
      </c>
      <c r="K6" s="9">
        <v>0.01824074074074074</v>
      </c>
      <c r="L6" s="9">
        <v>0.008159722222222223</v>
      </c>
      <c r="M6" s="9">
        <v>0.010081018518518519</v>
      </c>
      <c r="N6" s="9"/>
      <c r="O6" s="9"/>
    </row>
    <row r="7" spans="1:15" ht="15">
      <c r="A7" s="55">
        <v>44</v>
      </c>
      <c r="B7" s="55" t="str">
        <f>IF(A7="","",VLOOKUP(A7,Entrants!$B$4:$D$104,3))</f>
        <v>TB</v>
      </c>
      <c r="C7" s="8">
        <f aca="true" t="shared" si="1" ref="C7:C57">+C6+1</f>
        <v>3</v>
      </c>
      <c r="D7" s="54" t="str">
        <f>IF(A7="","",VLOOKUP(A7,Entrants!$B$4:$C$104,2))</f>
        <v>Masterman, Hayley</v>
      </c>
      <c r="E7" s="57">
        <v>0.017557870370370373</v>
      </c>
      <c r="F7" s="57">
        <f>IF(A7="","",VLOOKUP(A7,Entrants!$B$4:$M$104,12))</f>
        <v>0.005208333333333333</v>
      </c>
      <c r="G7" s="57">
        <f t="shared" si="0"/>
        <v>0.01234953703703704</v>
      </c>
      <c r="H7" s="57"/>
      <c r="I7" s="8">
        <v>3</v>
      </c>
      <c r="J7" s="10" t="s">
        <v>247</v>
      </c>
      <c r="K7" s="9">
        <v>0.017951388888888888</v>
      </c>
      <c r="L7" s="9">
        <v>0.0078125</v>
      </c>
      <c r="M7" s="9">
        <v>0.010138888888888888</v>
      </c>
      <c r="N7" s="9"/>
      <c r="O7" s="9"/>
    </row>
    <row r="8" spans="1:15" ht="15">
      <c r="A8" s="55">
        <v>33</v>
      </c>
      <c r="B8" s="55" t="str">
        <f>IF(A8="","",VLOOKUP(A8,Entrants!$B$4:$D$104,3))</f>
        <v>TB</v>
      </c>
      <c r="C8" s="8">
        <f t="shared" si="1"/>
        <v>4</v>
      </c>
      <c r="D8" s="54" t="str">
        <f>IF(A8="","",VLOOKUP(A8,Entrants!$B$4:$C$104,2))</f>
        <v>Hunter, Susanne</v>
      </c>
      <c r="E8" s="57">
        <v>0.017685185185185182</v>
      </c>
      <c r="F8" s="57">
        <f>IF(A8="","",VLOOKUP(A8,Entrants!$B$4:$M$104,12))</f>
        <v>0.005555555555555556</v>
      </c>
      <c r="G8" s="57">
        <f t="shared" si="0"/>
        <v>0.012129629629629626</v>
      </c>
      <c r="H8" s="57"/>
      <c r="I8" s="8">
        <v>4</v>
      </c>
      <c r="J8" s="10" t="s">
        <v>186</v>
      </c>
      <c r="K8" s="9">
        <v>0.018055555555555557</v>
      </c>
      <c r="L8" s="9">
        <v>0.0078125</v>
      </c>
      <c r="M8" s="9">
        <v>0.010243055555555557</v>
      </c>
      <c r="N8" s="9"/>
      <c r="O8" s="9"/>
    </row>
    <row r="9" spans="1:15" ht="15">
      <c r="A9" s="55">
        <v>45</v>
      </c>
      <c r="B9" s="55" t="str">
        <f>IF(A9="","",VLOOKUP(A9,Entrants!$B$4:$D$104,3))</f>
        <v>MM</v>
      </c>
      <c r="C9" s="8">
        <f t="shared" si="1"/>
        <v>5</v>
      </c>
      <c r="D9" s="54" t="str">
        <f>IF(A9="","",VLOOKUP(A9,Entrants!$B$4:$C$104,2))</f>
        <v>McCabe, Terry</v>
      </c>
      <c r="E9" s="57">
        <v>0.017766203703703704</v>
      </c>
      <c r="F9" s="57">
        <f>IF(A9="","",VLOOKUP(A9,Entrants!$B$4:$M$104,12))</f>
        <v>0.005555555555555556</v>
      </c>
      <c r="G9" s="57">
        <f t="shared" si="0"/>
        <v>0.012210648148148148</v>
      </c>
      <c r="H9" s="57"/>
      <c r="I9" s="8">
        <v>5</v>
      </c>
      <c r="J9" s="10" t="s">
        <v>88</v>
      </c>
      <c r="K9" s="9">
        <v>0.017962962962962962</v>
      </c>
      <c r="L9" s="9">
        <v>0.007291666666666666</v>
      </c>
      <c r="M9" s="9">
        <v>0.010671296296296297</v>
      </c>
      <c r="N9" s="9"/>
      <c r="O9" s="9"/>
    </row>
    <row r="10" spans="1:15" ht="15">
      <c r="A10" s="55">
        <v>39</v>
      </c>
      <c r="B10" s="55" t="str">
        <f>IF(A10="","",VLOOKUP(A10,Entrants!$B$4:$D$104,3))</f>
        <v>TB</v>
      </c>
      <c r="C10" s="8">
        <f t="shared" si="1"/>
        <v>6</v>
      </c>
      <c r="D10" s="54" t="str">
        <f>IF(A10="","",VLOOKUP(A10,Entrants!$B$4:$C$104,2))</f>
        <v>Lemin, Julie</v>
      </c>
      <c r="E10" s="57">
        <v>0.01783564814814815</v>
      </c>
      <c r="F10" s="57">
        <f>IF(A10="","",VLOOKUP(A10,Entrants!$B$4:$M$104,12))</f>
        <v>0.004861111111111111</v>
      </c>
      <c r="G10" s="57">
        <f t="shared" si="0"/>
        <v>0.012974537037037038</v>
      </c>
      <c r="H10" s="57"/>
      <c r="I10" s="8">
        <v>6</v>
      </c>
      <c r="J10" s="10" t="s">
        <v>91</v>
      </c>
      <c r="K10" s="9">
        <v>0.018078703703703704</v>
      </c>
      <c r="L10" s="9">
        <v>0.007118055555555555</v>
      </c>
      <c r="M10" s="9">
        <v>0.01096064814814815</v>
      </c>
      <c r="N10" s="9"/>
      <c r="O10" s="9"/>
    </row>
    <row r="11" spans="1:15" ht="15">
      <c r="A11" s="55">
        <v>67</v>
      </c>
      <c r="B11" s="55" t="str">
        <f>IF(A11="","",VLOOKUP(A11,Entrants!$B$4:$D$104,3))</f>
        <v>SS</v>
      </c>
      <c r="C11" s="8">
        <f t="shared" si="1"/>
        <v>7</v>
      </c>
      <c r="D11" s="54" t="str">
        <f>IF(A11="","",VLOOKUP(A11,Entrants!$B$4:$C$104,2))</f>
        <v>Turnbull, Paul</v>
      </c>
      <c r="E11" s="57">
        <v>0.017870370370370373</v>
      </c>
      <c r="F11" s="57">
        <f>IF(A11="","",VLOOKUP(A11,Entrants!$B$4:$M$104,12))</f>
        <v>0.005729166666666667</v>
      </c>
      <c r="G11" s="57">
        <f t="shared" si="0"/>
        <v>0.012141203703703706</v>
      </c>
      <c r="H11" s="57"/>
      <c r="I11" s="8">
        <v>7</v>
      </c>
      <c r="J11" s="10" t="s">
        <v>93</v>
      </c>
      <c r="K11" s="9">
        <v>0.018449074074074073</v>
      </c>
      <c r="L11" s="9">
        <v>0.007291666666666666</v>
      </c>
      <c r="M11" s="9">
        <v>0.011157407407407408</v>
      </c>
      <c r="N11" s="9"/>
      <c r="O11" s="9"/>
    </row>
    <row r="12" spans="1:15" ht="15">
      <c r="A12" s="55">
        <v>76</v>
      </c>
      <c r="B12" s="55" t="str">
        <f>IF(A12="","",VLOOKUP(A12,Entrants!$B$4:$D$104,3))</f>
        <v>GT</v>
      </c>
      <c r="C12" s="8">
        <f t="shared" si="1"/>
        <v>8</v>
      </c>
      <c r="D12" s="54" t="str">
        <f>IF(A12="","",VLOOKUP(A12,Entrants!$B$4:$C$104,2))</f>
        <v>Scott, Martin</v>
      </c>
      <c r="E12" s="57">
        <v>0.017905092592592594</v>
      </c>
      <c r="F12" s="57">
        <f>IF(A12="","",VLOOKUP(A12,Entrants!$B$4:$M$104,12))</f>
        <v>0.005555555555555556</v>
      </c>
      <c r="G12" s="57">
        <f t="shared" si="0"/>
        <v>0.012349537037037037</v>
      </c>
      <c r="H12" s="57"/>
      <c r="I12" s="8">
        <v>8</v>
      </c>
      <c r="J12" s="10" t="s">
        <v>68</v>
      </c>
      <c r="K12" s="9">
        <v>0.018333333333333333</v>
      </c>
      <c r="L12" s="9">
        <v>0.007118055555555555</v>
      </c>
      <c r="M12" s="9">
        <v>0.011215277777777779</v>
      </c>
      <c r="N12" s="9"/>
      <c r="O12" s="9"/>
    </row>
    <row r="13" spans="1:15" ht="15">
      <c r="A13" s="55">
        <v>73</v>
      </c>
      <c r="B13" s="55" t="str">
        <f>IF(A13="","",VLOOKUP(A13,Entrants!$B$4:$D$104,3))</f>
        <v>YO</v>
      </c>
      <c r="C13" s="8">
        <f t="shared" si="1"/>
        <v>9</v>
      </c>
      <c r="D13" s="54" t="str">
        <f>IF(A13="","",VLOOKUP(A13,Entrants!$B$4:$C$104,2))</f>
        <v>Young, Kath</v>
      </c>
      <c r="E13" s="57">
        <v>0.017916666666666668</v>
      </c>
      <c r="F13" s="57">
        <f>IF(A13="","",VLOOKUP(A13,Entrants!$B$4:$M$104,12))</f>
        <v>0.005381944444444445</v>
      </c>
      <c r="G13" s="57">
        <f t="shared" si="0"/>
        <v>0.012534722222222221</v>
      </c>
      <c r="H13" s="57"/>
      <c r="I13" s="8">
        <v>9</v>
      </c>
      <c r="J13" s="10" t="s">
        <v>52</v>
      </c>
      <c r="K13" s="9">
        <v>0.01818287037037037</v>
      </c>
      <c r="L13" s="9">
        <v>0.006944444444444444</v>
      </c>
      <c r="M13" s="9">
        <v>0.011238425925925926</v>
      </c>
      <c r="N13" s="9"/>
      <c r="O13" s="9"/>
    </row>
    <row r="14" spans="1:15" ht="15">
      <c r="A14" s="55">
        <v>64</v>
      </c>
      <c r="B14" s="55" t="str">
        <f>IF(A14="","",VLOOKUP(A14,Entrants!$B$4:$D$104,3))</f>
        <v>RD</v>
      </c>
      <c r="C14" s="8">
        <f t="shared" si="1"/>
        <v>10</v>
      </c>
      <c r="D14" s="54" t="str">
        <f>IF(A14="","",VLOOKUP(A14,Entrants!$B$4:$C$104,2))</f>
        <v>Stone, Chris</v>
      </c>
      <c r="E14" s="57">
        <v>0.01792824074074074</v>
      </c>
      <c r="F14" s="57">
        <f>IF(A14="","",VLOOKUP(A14,Entrants!$B$4:$M$104,12))</f>
        <v>0.006423611111111112</v>
      </c>
      <c r="G14" s="57">
        <f t="shared" si="0"/>
        <v>0.011504629629629629</v>
      </c>
      <c r="H14" s="57"/>
      <c r="I14" s="8">
        <v>10</v>
      </c>
      <c r="J14" s="10" t="s">
        <v>64</v>
      </c>
      <c r="K14" s="9">
        <v>0.018125</v>
      </c>
      <c r="L14" s="9">
        <v>0.0067708333333333336</v>
      </c>
      <c r="M14" s="9">
        <v>0.011354166666666665</v>
      </c>
      <c r="N14" s="9"/>
      <c r="O14" s="9"/>
    </row>
    <row r="15" spans="1:15" ht="15">
      <c r="A15" s="55">
        <v>59</v>
      </c>
      <c r="B15" s="55" t="str">
        <f>IF(A15="","",VLOOKUP(A15,Entrants!$B$4:$D$104,3))</f>
        <v>CC</v>
      </c>
      <c r="C15" s="8">
        <f t="shared" si="1"/>
        <v>11</v>
      </c>
      <c r="D15" s="54" t="str">
        <f>IF(A15="","",VLOOKUP(A15,Entrants!$B$4:$C$104,2))</f>
        <v>Seccombe, Colin</v>
      </c>
      <c r="E15" s="57">
        <v>0.017939814814814815</v>
      </c>
      <c r="F15" s="57">
        <f>IF(A15="","",VLOOKUP(A15,Entrants!$B$4:$M$104,12))</f>
        <v>0.003298611111111111</v>
      </c>
      <c r="G15" s="57">
        <f t="shared" si="0"/>
        <v>0.014641203703703703</v>
      </c>
      <c r="H15" s="57"/>
      <c r="I15" s="8">
        <v>11</v>
      </c>
      <c r="J15" s="10" t="s">
        <v>46</v>
      </c>
      <c r="K15" s="9">
        <v>0.017499999999999998</v>
      </c>
      <c r="L15" s="9">
        <v>0.006076388888888889</v>
      </c>
      <c r="M15" s="9">
        <v>0.01142361111111111</v>
      </c>
      <c r="N15" s="9"/>
      <c r="O15" s="9"/>
    </row>
    <row r="16" spans="1:15" ht="15">
      <c r="A16" s="55">
        <v>84</v>
      </c>
      <c r="B16" s="55">
        <f>IF(A16="","",VLOOKUP(A16,Entrants!$B$4:$D$104,3))</f>
        <v>0</v>
      </c>
      <c r="C16" s="8">
        <f t="shared" si="1"/>
        <v>12</v>
      </c>
      <c r="D16" s="54" t="str">
        <f>IF(A16="","",VLOOKUP(A16,Entrants!$B$4:$C$104,2))</f>
        <v>Brown, James</v>
      </c>
      <c r="E16" s="57">
        <v>0.017951388888888888</v>
      </c>
      <c r="F16" s="57">
        <f>IF(A16="","",VLOOKUP(A16,Entrants!$B$4:$M$104,12))</f>
        <v>0.0078125</v>
      </c>
      <c r="G16" s="57">
        <f t="shared" si="0"/>
        <v>0.010138888888888888</v>
      </c>
      <c r="H16" s="57"/>
      <c r="I16" s="8">
        <v>12</v>
      </c>
      <c r="J16" s="10" t="s">
        <v>104</v>
      </c>
      <c r="K16" s="9">
        <v>0.018090277777777778</v>
      </c>
      <c r="L16" s="9">
        <v>0.006597222222222222</v>
      </c>
      <c r="M16" s="9">
        <v>0.011493055555555555</v>
      </c>
      <c r="N16" s="9"/>
      <c r="O16" s="9"/>
    </row>
    <row r="17" spans="1:15" ht="15">
      <c r="A17" s="55">
        <v>36</v>
      </c>
      <c r="B17" s="55" t="str">
        <f>IF(A17="","",VLOOKUP(A17,Entrants!$B$4:$D$104,3))</f>
        <v>BW</v>
      </c>
      <c r="C17" s="8">
        <f t="shared" si="1"/>
        <v>13</v>
      </c>
      <c r="D17" s="54" t="str">
        <f>IF(A17="","",VLOOKUP(A17,Entrants!$B$4:$C$104,2))</f>
        <v>Jansen, Jake</v>
      </c>
      <c r="E17" s="57">
        <v>0.017951388888888888</v>
      </c>
      <c r="F17" s="57">
        <f>IF(A17="","",VLOOKUP(A17,Entrants!$B$4:$M$104,12))</f>
        <v>0.008159722222222223</v>
      </c>
      <c r="G17" s="57">
        <f t="shared" si="0"/>
        <v>0.009791666666666666</v>
      </c>
      <c r="H17" s="57"/>
      <c r="I17" s="8">
        <v>13</v>
      </c>
      <c r="J17" s="10" t="s">
        <v>92</v>
      </c>
      <c r="K17" s="9">
        <v>0.01792824074074074</v>
      </c>
      <c r="L17" s="9">
        <v>0.006423611111111112</v>
      </c>
      <c r="M17" s="9">
        <v>0.011504629629629629</v>
      </c>
      <c r="N17" s="9"/>
      <c r="O17" s="9"/>
    </row>
    <row r="18" spans="1:15" ht="15">
      <c r="A18" s="55">
        <v>60</v>
      </c>
      <c r="B18" s="55" t="str">
        <f>IF(A18="","",VLOOKUP(A18,Entrants!$B$4:$D$104,3))</f>
        <v>BW</v>
      </c>
      <c r="C18" s="8">
        <f t="shared" si="1"/>
        <v>14</v>
      </c>
      <c r="D18" s="54" t="str">
        <f>IF(A18="","",VLOOKUP(A18,Entrants!$B$4:$C$104,2))</f>
        <v>Sheffer, Chris</v>
      </c>
      <c r="E18" s="57">
        <v>0.017962962962962962</v>
      </c>
      <c r="F18" s="57">
        <f>IF(A18="","",VLOOKUP(A18,Entrants!$B$4:$M$104,12))</f>
        <v>0.007291666666666666</v>
      </c>
      <c r="G18" s="57">
        <f t="shared" si="0"/>
        <v>0.010671296296296297</v>
      </c>
      <c r="H18" s="57"/>
      <c r="I18" s="8">
        <v>14</v>
      </c>
      <c r="J18" s="10" t="s">
        <v>60</v>
      </c>
      <c r="K18" s="9">
        <v>0.018935185185185183</v>
      </c>
      <c r="L18" s="9">
        <v>0.007291666666666666</v>
      </c>
      <c r="M18" s="9">
        <v>0.011643518518518518</v>
      </c>
      <c r="N18" s="9"/>
      <c r="O18" s="9"/>
    </row>
    <row r="19" spans="1:15" ht="15">
      <c r="A19" s="55">
        <v>34</v>
      </c>
      <c r="B19" s="55" t="str">
        <f>IF(A19="","",VLOOKUP(A19,Entrants!$B$4:$D$104,3))</f>
        <v>RR</v>
      </c>
      <c r="C19" s="8">
        <f t="shared" si="1"/>
        <v>15</v>
      </c>
      <c r="D19" s="54" t="str">
        <f>IF(A19="","",VLOOKUP(A19,Entrants!$B$4:$C$104,2))</f>
        <v>Ingram, Ron</v>
      </c>
      <c r="E19" s="57">
        <v>0.017997685185185186</v>
      </c>
      <c r="F19" s="57">
        <f>IF(A19="","",VLOOKUP(A19,Entrants!$B$4:$M$104,12))</f>
        <v>0.004513888888888889</v>
      </c>
      <c r="G19" s="57">
        <f t="shared" si="0"/>
        <v>0.013483796296296296</v>
      </c>
      <c r="H19" s="57"/>
      <c r="I19" s="8">
        <v>15</v>
      </c>
      <c r="J19" s="10" t="s">
        <v>101</v>
      </c>
      <c r="K19" s="9">
        <v>0.018657407407407407</v>
      </c>
      <c r="L19" s="9">
        <v>0.006944444444444444</v>
      </c>
      <c r="M19" s="9">
        <v>0.011712962962962963</v>
      </c>
      <c r="N19" s="9"/>
      <c r="O19" s="9"/>
    </row>
    <row r="20" spans="1:15" ht="15">
      <c r="A20" s="55">
        <v>10</v>
      </c>
      <c r="B20" s="55" t="str">
        <f>IF(A20="","",VLOOKUP(A20,Entrants!$B$4:$D$104,3))</f>
        <v>RR</v>
      </c>
      <c r="C20" s="8">
        <f t="shared" si="1"/>
        <v>16</v>
      </c>
      <c r="D20" s="54" t="str">
        <f>IF(A20="","",VLOOKUP(A20,Entrants!$B$4:$C$104,2))</f>
        <v>Christopher, Heather</v>
      </c>
      <c r="E20" s="57">
        <v>0.017997685185185186</v>
      </c>
      <c r="F20" s="57">
        <f>IF(A20="","",VLOOKUP(A20,Entrants!$B$4:$M$104,12))</f>
        <v>0.0062499999999999995</v>
      </c>
      <c r="G20" s="57">
        <f t="shared" si="0"/>
        <v>0.011747685185185187</v>
      </c>
      <c r="H20" s="57"/>
      <c r="I20" s="8">
        <v>16</v>
      </c>
      <c r="J20" s="10" t="s">
        <v>53</v>
      </c>
      <c r="K20" s="9">
        <v>0.017997685185185186</v>
      </c>
      <c r="L20" s="9">
        <v>0.0062499999999999995</v>
      </c>
      <c r="M20" s="9">
        <v>0.011747685185185187</v>
      </c>
      <c r="N20" s="9"/>
      <c r="O20" s="9"/>
    </row>
    <row r="21" spans="1:15" ht="15">
      <c r="A21" s="55">
        <v>22</v>
      </c>
      <c r="B21" s="55" t="str">
        <f>IF(A21="","",VLOOKUP(A21,Entrants!$B$4:$D$104,3))</f>
        <v>FT</v>
      </c>
      <c r="C21" s="8">
        <f t="shared" si="1"/>
        <v>17</v>
      </c>
      <c r="D21" s="54" t="str">
        <f>IF(A21="","",VLOOKUP(A21,Entrants!$B$4:$C$104,2))</f>
        <v>Freeman, Kevin</v>
      </c>
      <c r="E21" s="57">
        <v>0.017997685185185186</v>
      </c>
      <c r="F21" s="57">
        <f>IF(A21="","",VLOOKUP(A21,Entrants!$B$4:$M$104,12))</f>
        <v>0.006076388888888889</v>
      </c>
      <c r="G21" s="57">
        <f t="shared" si="0"/>
        <v>0.011921296296296298</v>
      </c>
      <c r="H21" s="57"/>
      <c r="I21" s="8">
        <v>17</v>
      </c>
      <c r="J21" s="10" t="s">
        <v>62</v>
      </c>
      <c r="K21" s="9">
        <v>0.017997685185185186</v>
      </c>
      <c r="L21" s="9">
        <v>0.006076388888888889</v>
      </c>
      <c r="M21" s="9">
        <v>0.011921296296296298</v>
      </c>
      <c r="N21" s="9"/>
      <c r="O21" s="9"/>
    </row>
    <row r="22" spans="1:15" ht="15">
      <c r="A22" s="55">
        <v>15</v>
      </c>
      <c r="B22" s="55" t="str">
        <f>IF(A22="","",VLOOKUP(A22,Entrants!$B$4:$D$104,3))</f>
        <v>GT</v>
      </c>
      <c r="C22" s="8">
        <f t="shared" si="1"/>
        <v>18</v>
      </c>
      <c r="D22" s="54" t="str">
        <f>IF(A22="","",VLOOKUP(A22,Entrants!$B$4:$C$104,2))</f>
        <v>Dickinson, Ralph</v>
      </c>
      <c r="E22" s="57">
        <v>0.018055555555555557</v>
      </c>
      <c r="F22" s="57">
        <f>IF(A22="","",VLOOKUP(A22,Entrants!$B$4:$M$104,12))</f>
        <v>0.005208333333333333</v>
      </c>
      <c r="G22" s="57">
        <f t="shared" si="0"/>
        <v>0.012847222222222225</v>
      </c>
      <c r="H22" s="57"/>
      <c r="I22" s="8">
        <v>18</v>
      </c>
      <c r="J22" s="10" t="s">
        <v>47</v>
      </c>
      <c r="K22" s="9">
        <v>0.018252314814814815</v>
      </c>
      <c r="L22" s="9">
        <v>0.0062499999999999995</v>
      </c>
      <c r="M22" s="9">
        <v>0.012002314814814816</v>
      </c>
      <c r="N22" s="9"/>
      <c r="O22" s="9"/>
    </row>
    <row r="23" spans="1:15" ht="15">
      <c r="A23" s="55">
        <v>52</v>
      </c>
      <c r="B23" s="55" t="str">
        <f>IF(A23="","",VLOOKUP(A23,Entrants!$B$4:$D$104,3))</f>
        <v>SS</v>
      </c>
      <c r="C23" s="8">
        <f t="shared" si="1"/>
        <v>19</v>
      </c>
      <c r="D23" s="54" t="str">
        <f>IF(A23="","",VLOOKUP(A23,Entrants!$B$4:$C$104,2))</f>
        <v>Povey, Scott</v>
      </c>
      <c r="E23" s="57">
        <v>0.018055555555555557</v>
      </c>
      <c r="F23" s="57">
        <f>IF(A23="","",VLOOKUP(A23,Entrants!$B$4:$M$104,12))</f>
        <v>0.0078125</v>
      </c>
      <c r="G23" s="57">
        <f t="shared" si="0"/>
        <v>0.010243055555555557</v>
      </c>
      <c r="H23" s="57"/>
      <c r="I23" s="8">
        <v>19</v>
      </c>
      <c r="J23" s="10" t="s">
        <v>59</v>
      </c>
      <c r="K23" s="9">
        <v>0.018460648148148146</v>
      </c>
      <c r="L23" s="9">
        <v>0.006423611111111112</v>
      </c>
      <c r="M23" s="9">
        <v>0.012037037037037034</v>
      </c>
      <c r="N23" s="9"/>
      <c r="O23" s="9"/>
    </row>
    <row r="24" spans="1:15" ht="15">
      <c r="A24" s="55">
        <v>29</v>
      </c>
      <c r="B24" s="55" t="str">
        <f>IF(A24="","",VLOOKUP(A24,Entrants!$B$4:$D$104,3))</f>
        <v>RD</v>
      </c>
      <c r="C24" s="8">
        <f t="shared" si="1"/>
        <v>20</v>
      </c>
      <c r="D24" s="54" t="str">
        <f>IF(A24="","",VLOOKUP(A24,Entrants!$B$4:$C$104,2))</f>
        <v>Herron, Aynsley</v>
      </c>
      <c r="E24" s="57">
        <v>0.01806712962962963</v>
      </c>
      <c r="F24" s="57">
        <f>IF(A24="","",VLOOKUP(A24,Entrants!$B$4:$M$104,12))</f>
        <v>0.004166666666666667</v>
      </c>
      <c r="G24" s="57">
        <f t="shared" si="0"/>
        <v>0.013900462962962965</v>
      </c>
      <c r="H24" s="57"/>
      <c r="I24" s="8">
        <v>20</v>
      </c>
      <c r="J24" s="10" t="s">
        <v>70</v>
      </c>
      <c r="K24" s="9">
        <v>0.017685185185185182</v>
      </c>
      <c r="L24" s="9">
        <v>0.005555555555555556</v>
      </c>
      <c r="M24" s="9">
        <v>0.012129629629629626</v>
      </c>
      <c r="N24" s="9"/>
      <c r="O24" s="9"/>
    </row>
    <row r="25" spans="1:15" ht="15">
      <c r="A25" s="55">
        <v>63</v>
      </c>
      <c r="B25" s="55" t="str">
        <f>IF(A25="","",VLOOKUP(A25,Entrants!$B$4:$D$104,3))</f>
        <v>FT</v>
      </c>
      <c r="C25" s="8">
        <f t="shared" si="1"/>
        <v>21</v>
      </c>
      <c r="D25" s="54" t="str">
        <f>IF(A25="","",VLOOKUP(A25,Entrants!$B$4:$C$104,2))</f>
        <v>Stewart, Graeme</v>
      </c>
      <c r="E25" s="57">
        <v>0.018078703703703704</v>
      </c>
      <c r="F25" s="57">
        <f>IF(A25="","",VLOOKUP(A25,Entrants!$B$4:$M$104,12))</f>
        <v>0.007118055555555555</v>
      </c>
      <c r="G25" s="57">
        <f t="shared" si="0"/>
        <v>0.01096064814814815</v>
      </c>
      <c r="H25" s="57"/>
      <c r="I25" s="8">
        <v>21</v>
      </c>
      <c r="J25" s="10" t="s">
        <v>117</v>
      </c>
      <c r="K25" s="9">
        <v>0.018564814814814815</v>
      </c>
      <c r="L25" s="9">
        <v>0.006423611111111112</v>
      </c>
      <c r="M25" s="9">
        <v>0.012141203703703703</v>
      </c>
      <c r="N25" s="9"/>
      <c r="O25" s="9"/>
    </row>
    <row r="26" spans="1:15" ht="15">
      <c r="A26" s="55">
        <v>72</v>
      </c>
      <c r="B26" s="55" t="str">
        <f>IF(A26="","",VLOOKUP(A26,Entrants!$B$4:$D$104,3))</f>
        <v>BW</v>
      </c>
      <c r="C26" s="8">
        <f t="shared" si="1"/>
        <v>22</v>
      </c>
      <c r="D26" s="54" t="str">
        <f>IF(A26="","",VLOOKUP(A26,Entrants!$B$4:$C$104,2))</f>
        <v>Woods, Joseph</v>
      </c>
      <c r="E26" s="57">
        <v>0.018090277777777778</v>
      </c>
      <c r="F26" s="57">
        <f>IF(A26="","",VLOOKUP(A26,Entrants!$B$4:$M$104,12))</f>
        <v>0.006597222222222222</v>
      </c>
      <c r="G26" s="57">
        <f t="shared" si="0"/>
        <v>0.011493055555555555</v>
      </c>
      <c r="H26" s="57"/>
      <c r="I26" s="8">
        <v>22</v>
      </c>
      <c r="J26" s="10" t="s">
        <v>94</v>
      </c>
      <c r="K26" s="9">
        <v>0.017870370370370373</v>
      </c>
      <c r="L26" s="9">
        <v>0.005729166666666667</v>
      </c>
      <c r="M26" s="9">
        <v>0.012141203703703706</v>
      </c>
      <c r="N26" s="9"/>
      <c r="O26" s="9"/>
    </row>
    <row r="27" spans="1:15" ht="15">
      <c r="A27" s="55">
        <v>48</v>
      </c>
      <c r="B27" s="55" t="str">
        <f>IF(A27="","",VLOOKUP(A27,Entrants!$B$4:$D$104,3))</f>
        <v>CC</v>
      </c>
      <c r="C27" s="8">
        <f t="shared" si="1"/>
        <v>23</v>
      </c>
      <c r="D27" s="54" t="str">
        <f>IF(A27="","",VLOOKUP(A27,Entrants!$B$4:$C$104,2))</f>
        <v>Palmer, Dawn</v>
      </c>
      <c r="E27" s="57">
        <v>0.018113425925925925</v>
      </c>
      <c r="F27" s="57">
        <f>IF(A27="","",VLOOKUP(A27,Entrants!$B$4:$M$104,12))</f>
        <v>0.005729166666666667</v>
      </c>
      <c r="G27" s="57">
        <f t="shared" si="0"/>
        <v>0.012384259259259258</v>
      </c>
      <c r="H27" s="57"/>
      <c r="I27" s="8">
        <v>23</v>
      </c>
      <c r="J27" s="10" t="s">
        <v>49</v>
      </c>
      <c r="K27" s="9">
        <v>0.01996527777777778</v>
      </c>
      <c r="L27" s="9">
        <v>0.0078125</v>
      </c>
      <c r="M27" s="9">
        <v>0.01215277777777778</v>
      </c>
      <c r="N27" s="9"/>
      <c r="O27" s="9"/>
    </row>
    <row r="28" spans="1:15" ht="15">
      <c r="A28" s="55">
        <v>24</v>
      </c>
      <c r="B28" s="55" t="str">
        <f>IF(A28="","",VLOOKUP(A28,Entrants!$B$4:$D$104,3))</f>
        <v>RR</v>
      </c>
      <c r="C28" s="8">
        <f t="shared" si="1"/>
        <v>24</v>
      </c>
      <c r="D28" s="54" t="str">
        <f>IF(A28="","",VLOOKUP(A28,Entrants!$B$4:$C$104,2))</f>
        <v>Gillespie, Steve</v>
      </c>
      <c r="E28" s="57">
        <v>0.018125</v>
      </c>
      <c r="F28" s="57">
        <f>IF(A28="","",VLOOKUP(A28,Entrants!$B$4:$M$104,12))</f>
        <v>0.0067708333333333336</v>
      </c>
      <c r="G28" s="57">
        <f t="shared" si="0"/>
        <v>0.011354166666666665</v>
      </c>
      <c r="H28" s="57"/>
      <c r="I28" s="8">
        <v>24</v>
      </c>
      <c r="J28" s="10" t="s">
        <v>48</v>
      </c>
      <c r="K28" s="9">
        <v>0.018414351851851852</v>
      </c>
      <c r="L28" s="9">
        <v>0.0062499999999999995</v>
      </c>
      <c r="M28" s="9">
        <v>0.012164351851851853</v>
      </c>
      <c r="N28" s="9"/>
      <c r="O28" s="9"/>
    </row>
    <row r="29" spans="1:15" ht="15">
      <c r="A29" s="55">
        <v>56</v>
      </c>
      <c r="B29" s="55" t="str">
        <f>IF(A29="","",VLOOKUP(A29,Entrants!$B$4:$D$104,3))</f>
        <v>AB</v>
      </c>
      <c r="C29" s="8">
        <f t="shared" si="1"/>
        <v>25</v>
      </c>
      <c r="D29" s="54" t="str">
        <f>IF(A29="","",VLOOKUP(A29,Entrants!$B$4:$C$104,2))</f>
        <v>Roberts, Dave</v>
      </c>
      <c r="E29" s="57">
        <v>0.01815972222222222</v>
      </c>
      <c r="F29" s="57">
        <f>IF(A29="","",VLOOKUP(A29,Entrants!$B$4:$M$104,12))</f>
        <v>0.005555555555555556</v>
      </c>
      <c r="G29" s="57">
        <f t="shared" si="0"/>
        <v>0.012604166666666663</v>
      </c>
      <c r="H29" s="57"/>
      <c r="I29" s="8">
        <v>25</v>
      </c>
      <c r="J29" s="10" t="s">
        <v>80</v>
      </c>
      <c r="K29" s="9">
        <v>0.017766203703703704</v>
      </c>
      <c r="L29" s="9">
        <v>0.005555555555555556</v>
      </c>
      <c r="M29" s="9">
        <v>0.012210648148148148</v>
      </c>
      <c r="N29" s="9"/>
      <c r="O29" s="9"/>
    </row>
    <row r="30" spans="1:15" ht="15">
      <c r="A30" s="55">
        <v>9</v>
      </c>
      <c r="B30" s="55" t="str">
        <f>IF(A30="","",VLOOKUP(A30,Entrants!$B$4:$D$104,3))</f>
        <v>CC</v>
      </c>
      <c r="C30" s="8">
        <f t="shared" si="1"/>
        <v>26</v>
      </c>
      <c r="D30" s="54" t="str">
        <f>IF(A30="","",VLOOKUP(A30,Entrants!$B$4:$C$104,2))</f>
        <v>Cairns, Steve</v>
      </c>
      <c r="E30" s="57">
        <v>0.01818287037037037</v>
      </c>
      <c r="F30" s="57">
        <f>IF(A30="","",VLOOKUP(A30,Entrants!$B$4:$M$104,12))</f>
        <v>0.006944444444444444</v>
      </c>
      <c r="G30" s="57">
        <f t="shared" si="0"/>
        <v>0.011238425925925926</v>
      </c>
      <c r="H30" s="57"/>
      <c r="I30" s="8">
        <v>26</v>
      </c>
      <c r="J30" s="10" t="s">
        <v>206</v>
      </c>
      <c r="K30" s="9">
        <v>0.017905092592592594</v>
      </c>
      <c r="L30" s="9">
        <v>0.005555555555555556</v>
      </c>
      <c r="M30" s="9">
        <v>0.012349537037037037</v>
      </c>
      <c r="N30" s="9"/>
      <c r="O30" s="9"/>
    </row>
    <row r="31" spans="1:15" ht="15">
      <c r="A31" s="55">
        <v>81</v>
      </c>
      <c r="B31" s="55">
        <f>IF(A31="","",VLOOKUP(A31,Entrants!$B$4:$D$104,3))</f>
        <v>0</v>
      </c>
      <c r="C31" s="8">
        <f t="shared" si="1"/>
        <v>27</v>
      </c>
      <c r="D31" s="54" t="str">
        <f>IF(A31="","",VLOOKUP(A31,Entrants!$B$4:$C$104,2))</f>
        <v>Singleton, Brian</v>
      </c>
      <c r="E31" s="57">
        <v>0.018206018518518517</v>
      </c>
      <c r="F31" s="57">
        <f>IF(A31="","",VLOOKUP(A31,Entrants!$B$4:$M$104,12))</f>
        <v>0.005729166666666667</v>
      </c>
      <c r="G31" s="57">
        <f t="shared" si="0"/>
        <v>0.01247685185185185</v>
      </c>
      <c r="H31" s="57"/>
      <c r="I31" s="8">
        <v>27</v>
      </c>
      <c r="J31" s="10" t="s">
        <v>79</v>
      </c>
      <c r="K31" s="9">
        <v>0.017557870370370373</v>
      </c>
      <c r="L31" s="9">
        <v>0.005208333333333333</v>
      </c>
      <c r="M31" s="9">
        <v>0.01234953703703704</v>
      </c>
      <c r="N31" s="9"/>
      <c r="O31" s="9"/>
    </row>
    <row r="32" spans="1:15" ht="15">
      <c r="A32" s="55">
        <v>2</v>
      </c>
      <c r="B32" s="55" t="str">
        <f>IF(A32="","",VLOOKUP(A32,Entrants!$B$4:$D$104,3))</f>
        <v>MM</v>
      </c>
      <c r="C32" s="8">
        <f t="shared" si="1"/>
        <v>28</v>
      </c>
      <c r="D32" s="54" t="str">
        <f>IF(A32="","",VLOOKUP(A32,Entrants!$B$4:$C$104,2))</f>
        <v>Barrass, Heather</v>
      </c>
      <c r="E32" s="57">
        <v>0.01824074074074074</v>
      </c>
      <c r="F32" s="57">
        <f>IF(A32="","",VLOOKUP(A32,Entrants!$B$4:$M$104,12))</f>
        <v>0.005381944444444445</v>
      </c>
      <c r="G32" s="57">
        <f t="shared" si="0"/>
        <v>0.012858796296296295</v>
      </c>
      <c r="H32" s="57"/>
      <c r="I32" s="8">
        <v>28</v>
      </c>
      <c r="J32" s="10" t="s">
        <v>82</v>
      </c>
      <c r="K32" s="9">
        <v>0.018113425925925925</v>
      </c>
      <c r="L32" s="9">
        <v>0.005729166666666667</v>
      </c>
      <c r="M32" s="9">
        <v>0.012384259259259258</v>
      </c>
      <c r="N32" s="9"/>
      <c r="O32" s="9"/>
    </row>
    <row r="33" spans="1:15" ht="15">
      <c r="A33" s="55">
        <v>1</v>
      </c>
      <c r="B33" s="55" t="str">
        <f>IF(A33="","",VLOOKUP(A33,Entrants!$B$4:$D$104,3))</f>
        <v>BB</v>
      </c>
      <c r="C33" s="8">
        <f t="shared" si="1"/>
        <v>29</v>
      </c>
      <c r="D33" s="54" t="str">
        <f>IF(A33="","",VLOOKUP(A33,Entrants!$B$4:$C$104,2))</f>
        <v>Barkley, Robby</v>
      </c>
      <c r="E33" s="57">
        <v>0.01824074074074074</v>
      </c>
      <c r="F33" s="57">
        <f>IF(A33="","",VLOOKUP(A33,Entrants!$B$4:$M$104,12))</f>
        <v>0.008159722222222223</v>
      </c>
      <c r="G33" s="57">
        <f t="shared" si="0"/>
        <v>0.010081018518518519</v>
      </c>
      <c r="H33" s="57"/>
      <c r="I33" s="8">
        <v>29</v>
      </c>
      <c r="J33" s="10" t="s">
        <v>244</v>
      </c>
      <c r="K33" s="9">
        <v>0.018206018518518517</v>
      </c>
      <c r="L33" s="9">
        <v>0.005729166666666667</v>
      </c>
      <c r="M33" s="9">
        <v>0.01247685185185185</v>
      </c>
      <c r="N33" s="9"/>
      <c r="O33" s="9"/>
    </row>
    <row r="34" spans="1:15" ht="15">
      <c r="A34" s="55">
        <v>4</v>
      </c>
      <c r="B34" s="55" t="str">
        <f>IF(A34="","",VLOOKUP(A34,Entrants!$B$4:$D$104,3))</f>
        <v>CC</v>
      </c>
      <c r="C34" s="8">
        <f t="shared" si="1"/>
        <v>30</v>
      </c>
      <c r="D34" s="54" t="str">
        <f>IF(A34="","",VLOOKUP(A34,Entrants!$B$4:$C$104,2))</f>
        <v>Baxter, Phillippa</v>
      </c>
      <c r="E34" s="57">
        <v>0.018252314814814815</v>
      </c>
      <c r="F34" s="57">
        <f>IF(A34="","",VLOOKUP(A34,Entrants!$B$4:$M$104,12))</f>
        <v>0.0062499999999999995</v>
      </c>
      <c r="G34" s="57">
        <f t="shared" si="0"/>
        <v>0.012002314814814816</v>
      </c>
      <c r="H34" s="57"/>
      <c r="I34" s="8">
        <v>30</v>
      </c>
      <c r="J34" s="10" t="s">
        <v>103</v>
      </c>
      <c r="K34" s="9">
        <v>0.017916666666666668</v>
      </c>
      <c r="L34" s="9">
        <v>0.005381944444444445</v>
      </c>
      <c r="M34" s="9">
        <v>0.012534722222222221</v>
      </c>
      <c r="N34" s="9"/>
      <c r="O34" s="9"/>
    </row>
    <row r="35" spans="1:15" ht="15">
      <c r="A35" s="55">
        <v>78</v>
      </c>
      <c r="B35" s="55" t="str">
        <f>IF(A35="","",VLOOKUP(A35,Entrants!$B$4:$D$104,3))</f>
        <v>YO</v>
      </c>
      <c r="C35" s="8">
        <f t="shared" si="1"/>
        <v>31</v>
      </c>
      <c r="D35" s="54" t="str">
        <f>IF(A35="","",VLOOKUP(A35,Entrants!$B$4:$C$104,2))</f>
        <v>Ramsay, Stephanie</v>
      </c>
      <c r="E35" s="57">
        <v>0.018275462962962962</v>
      </c>
      <c r="F35" s="57">
        <f>IF(A35="","",VLOOKUP(A35,Entrants!$B$4:$M$104,12))</f>
        <v>0.0031249999999999997</v>
      </c>
      <c r="G35" s="57">
        <f t="shared" si="0"/>
        <v>0.015150462962962963</v>
      </c>
      <c r="H35" s="57"/>
      <c r="I35" s="8">
        <v>31</v>
      </c>
      <c r="J35" s="10" t="s">
        <v>84</v>
      </c>
      <c r="K35" s="9">
        <v>0.01815972222222222</v>
      </c>
      <c r="L35" s="9">
        <v>0.005555555555555556</v>
      </c>
      <c r="M35" s="9">
        <v>0.012604166666666663</v>
      </c>
      <c r="N35" s="9"/>
      <c r="O35" s="9"/>
    </row>
    <row r="36" spans="1:15" ht="15">
      <c r="A36" s="55">
        <v>19</v>
      </c>
      <c r="B36" s="55" t="str">
        <f>IF(A36="","",VLOOKUP(A36,Entrants!$B$4:$D$104,3))</f>
        <v>GT</v>
      </c>
      <c r="C36" s="8">
        <f t="shared" si="1"/>
        <v>32</v>
      </c>
      <c r="D36" s="54" t="str">
        <f>IF(A36="","",VLOOKUP(A36,Entrants!$B$4:$C$104,2))</f>
        <v>Douglas, Louise</v>
      </c>
      <c r="E36" s="57">
        <v>0.018287037037037036</v>
      </c>
      <c r="F36" s="57">
        <f>IF(A36="","",VLOOKUP(A36,Entrants!$B$4:$M$104,12))</f>
        <v>0.002951388888888889</v>
      </c>
      <c r="G36" s="57">
        <f t="shared" si="0"/>
        <v>0.015335648148148147</v>
      </c>
      <c r="H36" s="57"/>
      <c r="I36" s="8">
        <v>32</v>
      </c>
      <c r="J36" s="10" t="s">
        <v>56</v>
      </c>
      <c r="K36" s="9">
        <v>0.018055555555555557</v>
      </c>
      <c r="L36" s="9">
        <v>0.005208333333333333</v>
      </c>
      <c r="M36" s="9">
        <v>0.012847222222222225</v>
      </c>
      <c r="N36" s="9"/>
      <c r="O36" s="9"/>
    </row>
    <row r="37" spans="1:15" ht="15">
      <c r="A37" s="55">
        <v>61</v>
      </c>
      <c r="B37" s="55" t="str">
        <f>IF(A37="","",VLOOKUP(A37,Entrants!$B$4:$D$104,3))</f>
        <v>RR</v>
      </c>
      <c r="C37" s="8">
        <f t="shared" si="1"/>
        <v>33</v>
      </c>
      <c r="D37" s="54" t="str">
        <f>IF(A37="","",VLOOKUP(A37,Entrants!$B$4:$C$104,2))</f>
        <v>Shillinglaw, Richard</v>
      </c>
      <c r="E37" s="57">
        <v>0.018287037037037036</v>
      </c>
      <c r="F37" s="57">
        <f>IF(A37="","",VLOOKUP(A37,Entrants!$B$4:$M$104,12))</f>
        <v>0.004513888888888889</v>
      </c>
      <c r="G37" s="57">
        <f t="shared" si="0"/>
        <v>0.013773148148148145</v>
      </c>
      <c r="H37" s="57"/>
      <c r="I37" s="8">
        <v>33</v>
      </c>
      <c r="J37" s="10" t="s">
        <v>45</v>
      </c>
      <c r="K37" s="9">
        <v>0.01824074074074074</v>
      </c>
      <c r="L37" s="9">
        <v>0.005381944444444445</v>
      </c>
      <c r="M37" s="9">
        <v>0.012858796296296295</v>
      </c>
      <c r="N37" s="9"/>
      <c r="O37" s="9"/>
    </row>
    <row r="38" spans="1:15" ht="15">
      <c r="A38" s="55">
        <v>31</v>
      </c>
      <c r="B38" s="55" t="str">
        <f>IF(A38="","",VLOOKUP(A38,Entrants!$B$4:$D$104,3))</f>
        <v>SS</v>
      </c>
      <c r="C38" s="8">
        <f t="shared" si="1"/>
        <v>34</v>
      </c>
      <c r="D38" s="54" t="str">
        <f>IF(A38="","",VLOOKUP(A38,Entrants!$B$4:$C$104,2))</f>
        <v>Holmback, Peter</v>
      </c>
      <c r="E38" s="57">
        <v>0.018333333333333333</v>
      </c>
      <c r="F38" s="57">
        <f>IF(A38="","",VLOOKUP(A38,Entrants!$B$4:$M$104,12))</f>
        <v>0.007118055555555555</v>
      </c>
      <c r="G38" s="57">
        <f t="shared" si="0"/>
        <v>0.011215277777777779</v>
      </c>
      <c r="H38" s="57"/>
      <c r="I38" s="8">
        <v>34</v>
      </c>
      <c r="J38" s="10" t="s">
        <v>74</v>
      </c>
      <c r="K38" s="9">
        <v>0.01783564814814815</v>
      </c>
      <c r="L38" s="9">
        <v>0.004861111111111111</v>
      </c>
      <c r="M38" s="9">
        <v>0.012974537037037038</v>
      </c>
      <c r="N38" s="9"/>
      <c r="O38" s="9"/>
    </row>
    <row r="39" spans="1:15" ht="15">
      <c r="A39" s="55">
        <v>5</v>
      </c>
      <c r="B39" s="55" t="str">
        <f>IF(A39="","",VLOOKUP(A39,Entrants!$B$4:$D$104,3))</f>
        <v>AB</v>
      </c>
      <c r="C39" s="8">
        <f t="shared" si="1"/>
        <v>35</v>
      </c>
      <c r="D39" s="54" t="str">
        <f>IF(A39="","",VLOOKUP(A39,Entrants!$B$4:$C$104,2))</f>
        <v>Bradley, Dave</v>
      </c>
      <c r="E39" s="57">
        <v>0.018414351851851852</v>
      </c>
      <c r="F39" s="57">
        <f>IF(A39="","",VLOOKUP(A39,Entrants!$B$4:$M$104,12))</f>
        <v>0.0062499999999999995</v>
      </c>
      <c r="G39" s="57">
        <f t="shared" si="0"/>
        <v>0.012164351851851853</v>
      </c>
      <c r="H39" s="57"/>
      <c r="I39" s="8">
        <v>35</v>
      </c>
      <c r="J39" s="10" t="s">
        <v>63</v>
      </c>
      <c r="K39" s="9">
        <v>0.01994212962962963</v>
      </c>
      <c r="L39" s="9">
        <v>0.006944444444444444</v>
      </c>
      <c r="M39" s="9">
        <v>0.012997685185185185</v>
      </c>
      <c r="N39" s="9"/>
      <c r="O39" s="9"/>
    </row>
    <row r="40" spans="1:15" ht="15">
      <c r="A40" s="55">
        <v>51</v>
      </c>
      <c r="B40" s="55" t="str">
        <f>IF(A40="","",VLOOKUP(A40,Entrants!$B$4:$D$104,3))</f>
        <v>TB</v>
      </c>
      <c r="C40" s="8">
        <f t="shared" si="1"/>
        <v>36</v>
      </c>
      <c r="D40" s="54" t="str">
        <f>IF(A40="","",VLOOKUP(A40,Entrants!$B$4:$C$104,2))</f>
        <v>Povey, Margaret</v>
      </c>
      <c r="E40" s="57">
        <v>0.0184375</v>
      </c>
      <c r="F40" s="57">
        <f>IF(A40="","",VLOOKUP(A40,Entrants!$B$4:$M$104,12))</f>
        <v>0.0020833333333333333</v>
      </c>
      <c r="G40" s="57">
        <f t="shared" si="0"/>
        <v>0.016354166666666666</v>
      </c>
      <c r="H40" s="57"/>
      <c r="I40" s="8">
        <v>36</v>
      </c>
      <c r="J40" s="10" t="s">
        <v>71</v>
      </c>
      <c r="K40" s="9">
        <v>0.017997685185185186</v>
      </c>
      <c r="L40" s="9">
        <v>0.004513888888888889</v>
      </c>
      <c r="M40" s="9">
        <v>0.013483796296296296</v>
      </c>
      <c r="N40" s="9"/>
      <c r="O40" s="9"/>
    </row>
    <row r="41" spans="1:15" ht="15">
      <c r="A41" s="55">
        <v>65</v>
      </c>
      <c r="B41" s="55" t="str">
        <f>IF(A41="","",VLOOKUP(A41,Entrants!$B$4:$D$104,3))</f>
        <v>BW</v>
      </c>
      <c r="C41" s="8">
        <f t="shared" si="1"/>
        <v>37</v>
      </c>
      <c r="D41" s="54" t="str">
        <f>IF(A41="","",VLOOKUP(A41,Entrants!$B$4:$C$104,2))</f>
        <v>Storey, Calum</v>
      </c>
      <c r="E41" s="57">
        <v>0.018449074074074073</v>
      </c>
      <c r="F41" s="57">
        <f>IF(A41="","",VLOOKUP(A41,Entrants!$B$4:$M$104,12))</f>
        <v>0.007291666666666666</v>
      </c>
      <c r="G41" s="57">
        <f t="shared" si="0"/>
        <v>0.011157407407407408</v>
      </c>
      <c r="H41" s="57"/>
      <c r="I41" s="8">
        <v>37</v>
      </c>
      <c r="J41" s="10" t="s">
        <v>50</v>
      </c>
      <c r="K41" s="9">
        <v>0.01851851851851852</v>
      </c>
      <c r="L41" s="9">
        <v>0.0050347222222222225</v>
      </c>
      <c r="M41" s="9">
        <v>0.0134837962962963</v>
      </c>
      <c r="N41" s="9"/>
      <c r="O41" s="9"/>
    </row>
    <row r="42" spans="1:15" ht="15">
      <c r="A42" s="55">
        <v>18</v>
      </c>
      <c r="B42" s="55" t="str">
        <f>IF(A42="","",VLOOKUP(A42,Entrants!$B$4:$D$104,3))</f>
        <v>SS</v>
      </c>
      <c r="C42" s="8">
        <f t="shared" si="1"/>
        <v>38</v>
      </c>
      <c r="D42" s="54" t="str">
        <f>IF(A42="","",VLOOKUP(A42,Entrants!$B$4:$C$104,2))</f>
        <v>Dodd, Shaun</v>
      </c>
      <c r="E42" s="57">
        <v>0.018460648148148146</v>
      </c>
      <c r="F42" s="57">
        <f>IF(A42="","",VLOOKUP(A42,Entrants!$B$4:$M$104,12))</f>
        <v>0.006423611111111112</v>
      </c>
      <c r="G42" s="57">
        <f t="shared" si="0"/>
        <v>0.012037037037037034</v>
      </c>
      <c r="H42" s="57"/>
      <c r="I42" s="8">
        <v>38</v>
      </c>
      <c r="J42" s="10" t="s">
        <v>89</v>
      </c>
      <c r="K42" s="9">
        <v>0.018287037037037036</v>
      </c>
      <c r="L42" s="9">
        <v>0.004513888888888889</v>
      </c>
      <c r="M42" s="9">
        <v>0.013773148148148145</v>
      </c>
      <c r="N42" s="9"/>
      <c r="O42" s="9"/>
    </row>
    <row r="43" spans="1:15" ht="15">
      <c r="A43" s="55">
        <v>7</v>
      </c>
      <c r="B43" s="55" t="str">
        <f>IF(A43="","",VLOOKUP(A43,Entrants!$B$4:$D$104,3))</f>
        <v>CC</v>
      </c>
      <c r="C43" s="8">
        <f t="shared" si="1"/>
        <v>39</v>
      </c>
      <c r="D43" s="54" t="str">
        <f>IF(A43="","",VLOOKUP(A43,Entrants!$B$4:$C$104,2))</f>
        <v>Bruce, Helen</v>
      </c>
      <c r="E43" s="57">
        <v>0.01851851851851852</v>
      </c>
      <c r="F43" s="57">
        <f>IF(A43="","",VLOOKUP(A43,Entrants!$B$4:$M$104,12))</f>
        <v>0.0050347222222222225</v>
      </c>
      <c r="G43" s="57">
        <f t="shared" si="0"/>
        <v>0.0134837962962963</v>
      </c>
      <c r="H43" s="57"/>
      <c r="I43" s="8">
        <v>39</v>
      </c>
      <c r="J43" s="10" t="s">
        <v>67</v>
      </c>
      <c r="K43" s="9">
        <v>0.01806712962962963</v>
      </c>
      <c r="L43" s="9">
        <v>0.004166666666666667</v>
      </c>
      <c r="M43" s="9">
        <v>0.013900462962962965</v>
      </c>
      <c r="N43" s="9"/>
      <c r="O43" s="9"/>
    </row>
    <row r="44" spans="1:15" ht="15">
      <c r="A44" s="55">
        <v>50</v>
      </c>
      <c r="B44" s="55" t="str">
        <f>IF(A44="","",VLOOKUP(A44,Entrants!$B$4:$D$104,3))</f>
        <v>RD</v>
      </c>
      <c r="C44" s="8">
        <f t="shared" si="1"/>
        <v>40</v>
      </c>
      <c r="D44" s="54" t="str">
        <f>IF(A44="","",VLOOKUP(A44,Entrants!$B$4:$C$104,2))</f>
        <v>Potts, David</v>
      </c>
      <c r="E44" s="57">
        <v>0.018564814814814815</v>
      </c>
      <c r="F44" s="57">
        <f>IF(A44="","",VLOOKUP(A44,Entrants!$B$4:$M$104,12))</f>
        <v>0.006423611111111112</v>
      </c>
      <c r="G44" s="57">
        <f t="shared" si="0"/>
        <v>0.012141203703703703</v>
      </c>
      <c r="H44" s="57"/>
      <c r="I44" s="8">
        <v>40</v>
      </c>
      <c r="J44" s="10" t="s">
        <v>87</v>
      </c>
      <c r="K44" s="9">
        <v>0.017939814814814815</v>
      </c>
      <c r="L44" s="9">
        <v>0.003298611111111111</v>
      </c>
      <c r="M44" s="9">
        <v>0.014641203703703703</v>
      </c>
      <c r="N44" s="9"/>
      <c r="O44" s="9"/>
    </row>
    <row r="45" spans="1:15" ht="15">
      <c r="A45" s="55">
        <v>47</v>
      </c>
      <c r="B45" s="55" t="str">
        <f>IF(A45="","",VLOOKUP(A45,Entrants!$B$4:$D$104,3))</f>
        <v>MM</v>
      </c>
      <c r="C45" s="8">
        <f t="shared" si="1"/>
        <v>41</v>
      </c>
      <c r="D45" s="54" t="str">
        <f>IF(A45="","",VLOOKUP(A45,Entrants!$B$4:$C$104,2))</f>
        <v>Nicholson, Mark</v>
      </c>
      <c r="E45" s="57">
        <v>0.018657407407407407</v>
      </c>
      <c r="F45" s="57">
        <f>IF(A45="","",VLOOKUP(A45,Entrants!$B$4:$M$104,12))</f>
        <v>0.006944444444444444</v>
      </c>
      <c r="G45" s="57">
        <f t="shared" si="0"/>
        <v>0.011712962962962963</v>
      </c>
      <c r="H45" s="57"/>
      <c r="I45" s="8">
        <v>41</v>
      </c>
      <c r="J45" s="10" t="s">
        <v>77</v>
      </c>
      <c r="K45" s="9">
        <v>0.017430555555555557</v>
      </c>
      <c r="L45" s="9">
        <v>0.0024305555555555556</v>
      </c>
      <c r="M45" s="9">
        <v>0.015000000000000001</v>
      </c>
      <c r="N45" s="9"/>
      <c r="O45" s="9"/>
    </row>
    <row r="46" spans="1:15" ht="15">
      <c r="A46" s="55">
        <v>20</v>
      </c>
      <c r="B46" s="55" t="str">
        <f>IF(A46="","",VLOOKUP(A46,Entrants!$B$4:$D$104,3))</f>
        <v>GT</v>
      </c>
      <c r="C46" s="8">
        <f t="shared" si="1"/>
        <v>42</v>
      </c>
      <c r="D46" s="54" t="str">
        <f>IF(A46="","",VLOOKUP(A46,Entrants!$B$4:$C$104,2))</f>
        <v>Dungworth, Joseph</v>
      </c>
      <c r="E46" s="57">
        <v>0.018935185185185183</v>
      </c>
      <c r="F46" s="57">
        <f>IF(A46="","",VLOOKUP(A46,Entrants!$B$4:$M$104,12))</f>
        <v>0.007291666666666666</v>
      </c>
      <c r="G46" s="57">
        <f t="shared" si="0"/>
        <v>0.011643518518518518</v>
      </c>
      <c r="H46" s="57"/>
      <c r="I46" s="8">
        <v>42</v>
      </c>
      <c r="J46" s="10" t="s">
        <v>214</v>
      </c>
      <c r="K46" s="9">
        <v>0.018275462962962962</v>
      </c>
      <c r="L46" s="9">
        <v>0.0031249999999999997</v>
      </c>
      <c r="M46" s="9">
        <v>0.015150462962962963</v>
      </c>
      <c r="N46" s="9"/>
      <c r="O46" s="9"/>
    </row>
    <row r="47" spans="1:15" ht="15">
      <c r="A47" s="55">
        <v>58</v>
      </c>
      <c r="B47" s="55" t="str">
        <f>IF(A47="","",VLOOKUP(A47,Entrants!$B$4:$D$104,3))</f>
        <v>AB</v>
      </c>
      <c r="C47" s="8">
        <f t="shared" si="1"/>
        <v>43</v>
      </c>
      <c r="D47" s="54" t="str">
        <f>IF(A47="","",VLOOKUP(A47,Entrants!$B$4:$C$104,2))</f>
        <v>Scott, Andrea</v>
      </c>
      <c r="E47" s="57">
        <v>0.01945601851851852</v>
      </c>
      <c r="F47" s="57">
        <f>IF(A47="","",VLOOKUP(A47,Entrants!$B$4:$M$104,12))</f>
        <v>0.002951388888888889</v>
      </c>
      <c r="G47" s="57">
        <f t="shared" si="0"/>
        <v>0.01650462962962963</v>
      </c>
      <c r="H47" s="57"/>
      <c r="I47" s="8">
        <v>43</v>
      </c>
      <c r="J47" s="10" t="s">
        <v>164</v>
      </c>
      <c r="K47" s="9">
        <v>0.018287037037037036</v>
      </c>
      <c r="L47" s="9">
        <v>0.002951388888888889</v>
      </c>
      <c r="M47" s="9">
        <v>0.015335648148148147</v>
      </c>
      <c r="N47" s="9"/>
      <c r="O47" s="9"/>
    </row>
    <row r="48" spans="1:15" ht="15">
      <c r="A48" s="55">
        <v>23</v>
      </c>
      <c r="B48" s="55" t="str">
        <f>IF(A48="","",VLOOKUP(A48,Entrants!$B$4:$D$104,3))</f>
        <v>YO</v>
      </c>
      <c r="C48" s="8">
        <f t="shared" si="1"/>
        <v>44</v>
      </c>
      <c r="D48" s="54" t="str">
        <f>IF(A48="","",VLOOKUP(A48,Entrants!$B$4:$C$104,2))</f>
        <v>Gaughan, Martin</v>
      </c>
      <c r="E48" s="57">
        <v>0.01994212962962963</v>
      </c>
      <c r="F48" s="57">
        <f>IF(A48="","",VLOOKUP(A48,Entrants!$B$4:$M$104,12))</f>
        <v>0.006944444444444444</v>
      </c>
      <c r="G48" s="57">
        <f t="shared" si="0"/>
        <v>0.012997685185185185</v>
      </c>
      <c r="H48" s="57"/>
      <c r="I48" s="8">
        <v>44</v>
      </c>
      <c r="J48" s="10" t="s">
        <v>116</v>
      </c>
      <c r="K48" s="9">
        <v>0.0184375</v>
      </c>
      <c r="L48" s="9">
        <v>0.0020833333333333333</v>
      </c>
      <c r="M48" s="9">
        <v>0.016354166666666666</v>
      </c>
      <c r="N48" s="9"/>
      <c r="O48" s="9"/>
    </row>
    <row r="49" spans="1:15" ht="15">
      <c r="A49" s="55">
        <v>6</v>
      </c>
      <c r="B49" s="55" t="str">
        <f>IF(A49="","",VLOOKUP(A49,Entrants!$B$4:$D$104,3))</f>
        <v>TB</v>
      </c>
      <c r="C49" s="8">
        <f t="shared" si="1"/>
        <v>45</v>
      </c>
      <c r="D49" s="54" t="str">
        <f>IF(A49="","",VLOOKUP(A49,Entrants!$B$4:$C$104,2))</f>
        <v>Brown, Peter</v>
      </c>
      <c r="E49" s="57">
        <v>0.01996527777777778</v>
      </c>
      <c r="F49" s="57">
        <f>IF(A49="","",VLOOKUP(A49,Entrants!$B$4:$M$104,12))</f>
        <v>0.0078125</v>
      </c>
      <c r="G49" s="57">
        <f t="shared" si="0"/>
        <v>0.01215277777777778</v>
      </c>
      <c r="H49" s="57"/>
      <c r="I49" s="8">
        <v>45</v>
      </c>
      <c r="J49" s="10" t="s">
        <v>86</v>
      </c>
      <c r="K49" s="9">
        <v>0.01945601851851852</v>
      </c>
      <c r="L49" s="9">
        <v>0.002951388888888889</v>
      </c>
      <c r="M49" s="9">
        <v>0.01650462962962963</v>
      </c>
      <c r="N49" s="9"/>
      <c r="O49" s="9"/>
    </row>
    <row r="50" spans="1:15" ht="15">
      <c r="A50" s="55"/>
      <c r="B50" s="55">
        <f>IF(A50="","",VLOOKUP(A50,Entrants!$B$4:$D$104,3))</f>
      </c>
      <c r="C50" s="8">
        <f t="shared" si="1"/>
        <v>46</v>
      </c>
      <c r="D50" s="54">
        <f>IF(A50="","",VLOOKUP(A50,Entrants!$B$4:$C$104,2))</f>
      </c>
      <c r="E50" s="57"/>
      <c r="F50" s="57">
        <f>IF(A50="","",VLOOKUP(A50,Entrants!$B$4:$M$104,12))</f>
      </c>
      <c r="G50" s="57">
        <f t="shared" si="0"/>
      </c>
      <c r="H50" s="57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55"/>
      <c r="B51" s="55">
        <f>IF(A51="","",VLOOKUP(A51,Entrants!$B$4:$D$104,3))</f>
      </c>
      <c r="C51" s="8">
        <f t="shared" si="1"/>
        <v>47</v>
      </c>
      <c r="D51" s="54">
        <f>IF(A51="","",VLOOKUP(A51,Entrants!$B$4:$C$104,2))</f>
      </c>
      <c r="E51" s="57"/>
      <c r="F51" s="57">
        <f>IF(A51="","",VLOOKUP(A51,Entrants!$B$4:$M$104,12))</f>
      </c>
      <c r="G51" s="57">
        <f t="shared" si="0"/>
      </c>
      <c r="H51" s="57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55"/>
      <c r="B52" s="55">
        <f>IF(A52="","",VLOOKUP(A52,Entrants!$B$4:$D$104,3))</f>
      </c>
      <c r="C52" s="8">
        <f t="shared" si="1"/>
        <v>48</v>
      </c>
      <c r="D52" s="54">
        <f>IF(A52="","",VLOOKUP(A52,Entrants!$B$4:$C$104,2))</f>
      </c>
      <c r="E52" s="57"/>
      <c r="F52" s="57">
        <f>IF(A52="","",VLOOKUP(A52,Entrants!$B$4:$M$104,12))</f>
      </c>
      <c r="G52" s="57">
        <f t="shared" si="0"/>
      </c>
      <c r="H52" s="57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55"/>
      <c r="B53" s="55">
        <f>IF(A53="","",VLOOKUP(A53,Entrants!$B$4:$D$104,3))</f>
      </c>
      <c r="C53" s="8">
        <f t="shared" si="1"/>
        <v>49</v>
      </c>
      <c r="D53" s="54">
        <f>IF(A53="","",VLOOKUP(A53,Entrants!$B$4:$C$104,2))</f>
      </c>
      <c r="E53" s="57"/>
      <c r="F53" s="57">
        <f>IF(A53="","",VLOOKUP(A53,Entrants!$B$4:$M$104,12))</f>
      </c>
      <c r="G53" s="57">
        <f t="shared" si="0"/>
      </c>
      <c r="H53" s="57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55"/>
      <c r="B54" s="55">
        <f>IF(A54="","",VLOOKUP(A54,Entrants!$B$4:$D$104,3))</f>
      </c>
      <c r="C54" s="8">
        <f t="shared" si="1"/>
        <v>50</v>
      </c>
      <c r="D54" s="54">
        <f>IF(A54="","",VLOOKUP(A54,Entrants!$B$4:$C$104,2))</f>
      </c>
      <c r="E54" s="57"/>
      <c r="F54" s="57">
        <f>IF(A54="","",VLOOKUP(A54,Entrants!$B$4:$M$104,12))</f>
      </c>
      <c r="G54" s="57">
        <f t="shared" si="0"/>
      </c>
      <c r="H54" s="57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60"/>
      <c r="O54" s="60"/>
    </row>
    <row r="55" spans="1:15" ht="15">
      <c r="A55" s="55"/>
      <c r="B55" s="55">
        <f>IF(A55="","",VLOOKUP(A55,Entrants!$B$4:$D$104,3))</f>
      </c>
      <c r="C55" s="8">
        <f t="shared" si="1"/>
        <v>51</v>
      </c>
      <c r="D55" s="54">
        <f>IF(A55="","",VLOOKUP(A55,Entrants!$B$4:$C$104,2))</f>
      </c>
      <c r="E55" s="57"/>
      <c r="F55" s="57">
        <f>IF(A55="","",VLOOKUP(A55,Entrants!$B$4:$M$104,12))</f>
      </c>
      <c r="G55" s="57">
        <f t="shared" si="0"/>
      </c>
      <c r="H55" s="57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60"/>
      <c r="O55" s="60"/>
    </row>
    <row r="56" spans="1:15" ht="15">
      <c r="A56" s="55"/>
      <c r="B56" s="55">
        <f>IF(A56="","",VLOOKUP(A56,Entrants!$B$4:$D$104,3))</f>
      </c>
      <c r="C56" s="8">
        <f t="shared" si="1"/>
        <v>52</v>
      </c>
      <c r="D56" s="54">
        <f>IF(A56="","",VLOOKUP(A56,Entrants!$B$4:$C$104,2))</f>
      </c>
      <c r="E56" s="57"/>
      <c r="F56" s="57">
        <f>IF(A56="","",VLOOKUP(A56,Entrants!$B$4:$M$104,12))</f>
      </c>
      <c r="G56" s="57">
        <f t="shared" si="0"/>
      </c>
      <c r="H56" s="57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60"/>
      <c r="O56" s="60"/>
    </row>
    <row r="57" spans="1:15" ht="15">
      <c r="A57" s="55"/>
      <c r="B57" s="55">
        <f>IF(A57="","",VLOOKUP(A57,Entrants!$B$4:$D$104,3))</f>
      </c>
      <c r="C57" s="8">
        <f t="shared" si="1"/>
        <v>53</v>
      </c>
      <c r="D57" s="54">
        <f>IF(A57="","",VLOOKUP(A57,Entrants!$B$4:$C$104,2))</f>
      </c>
      <c r="E57" s="57"/>
      <c r="F57" s="57">
        <f>IF(A57="","",VLOOKUP(A57,Entrants!$B$4:$M$104,12))</f>
      </c>
      <c r="G57" s="57">
        <f t="shared" si="0"/>
      </c>
      <c r="H57" s="57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60"/>
      <c r="O57" s="60"/>
    </row>
    <row r="58" spans="1:15" ht="15">
      <c r="A58" s="55"/>
      <c r="B58" s="55">
        <f>IF(A58="","",VLOOKUP(A58,Entrants!$B$4:$D$104,3))</f>
      </c>
      <c r="C58" s="55"/>
      <c r="D58" s="54">
        <f>IF(A58="","",VLOOKUP(A58,Entrants!$B$4:$C$104,2))</f>
      </c>
      <c r="E58" s="56"/>
      <c r="F58" s="57">
        <f>IF(A58="","",VLOOKUP(A58,Entrants!$B$4:$M$104,12))</f>
      </c>
      <c r="G58" s="57">
        <f t="shared" si="0"/>
      </c>
      <c r="H58" s="57"/>
      <c r="I58" s="8"/>
      <c r="J58" s="10" t="s">
        <v>15</v>
      </c>
      <c r="K58" s="9"/>
      <c r="L58" s="9" t="s">
        <v>15</v>
      </c>
      <c r="M58" s="9" t="s">
        <v>15</v>
      </c>
      <c r="N58" s="60"/>
      <c r="O58" s="60"/>
    </row>
    <row r="59" spans="1:15" ht="15">
      <c r="A59" s="55"/>
      <c r="B59" s="55">
        <f>IF(A59="","",VLOOKUP(A59,Entrants!$B$4:$D$104,3))</f>
      </c>
      <c r="C59" s="55"/>
      <c r="D59" s="54">
        <f>IF(A59="","",VLOOKUP(A59,Entrants!$B$4:$C$104,2))</f>
      </c>
      <c r="E59" s="56"/>
      <c r="F59" s="57">
        <f>IF(A59="","",VLOOKUP(A59,Entrants!$B$4:$M$104,12))</f>
      </c>
      <c r="G59" s="57">
        <f t="shared" si="0"/>
      </c>
      <c r="H59" s="57"/>
      <c r="I59" s="8"/>
      <c r="J59" s="10" t="s">
        <v>15</v>
      </c>
      <c r="K59" s="9"/>
      <c r="L59" s="9" t="s">
        <v>15</v>
      </c>
      <c r="M59" s="9" t="s">
        <v>15</v>
      </c>
      <c r="N59" s="60"/>
      <c r="O59" s="60"/>
    </row>
    <row r="60" spans="1:15" ht="15">
      <c r="A60" s="55"/>
      <c r="B60" s="55">
        <f>IF(A60="","",VLOOKUP(A60,Entrants!$B$4:$D$104,3))</f>
      </c>
      <c r="C60" s="55"/>
      <c r="D60" s="54">
        <f>IF(A60="","",VLOOKUP(A60,Entrants!$B$4:$C$104,2))</f>
      </c>
      <c r="E60" s="56"/>
      <c r="F60" s="57">
        <f>IF(A60="","",VLOOKUP(A60,Entrants!$B$4:$M$104,12))</f>
      </c>
      <c r="G60" s="57">
        <f t="shared" si="0"/>
      </c>
      <c r="H60" s="57"/>
      <c r="I60" s="8"/>
      <c r="J60" s="10" t="s">
        <v>15</v>
      </c>
      <c r="K60" s="9"/>
      <c r="L60" s="9" t="s">
        <v>15</v>
      </c>
      <c r="M60" s="9" t="s">
        <v>15</v>
      </c>
      <c r="N60" s="60"/>
      <c r="O60" s="60"/>
    </row>
    <row r="61" spans="1:15" ht="15">
      <c r="A61" s="55"/>
      <c r="B61" s="55">
        <f>IF(A61="","",VLOOKUP(A61,Entrants!$B$4:$D$104,3))</f>
      </c>
      <c r="C61" s="55"/>
      <c r="D61" s="54">
        <f>IF(A61="","",VLOOKUP(A61,Entrants!$B$4:$C$104,2))</f>
      </c>
      <c r="E61" s="56"/>
      <c r="F61" s="57">
        <f>IF(A61="","",VLOOKUP(A61,Entrants!$B$4:$M$104,12))</f>
      </c>
      <c r="G61" s="57">
        <f t="shared" si="0"/>
      </c>
      <c r="H61" s="57"/>
      <c r="I61" s="8"/>
      <c r="J61" s="10" t="s">
        <v>15</v>
      </c>
      <c r="K61" s="9"/>
      <c r="L61" s="9" t="s">
        <v>15</v>
      </c>
      <c r="M61" s="9" t="s">
        <v>15</v>
      </c>
      <c r="N61" s="60"/>
      <c r="O61" s="60"/>
    </row>
    <row r="62" spans="1:15" ht="15">
      <c r="A62" s="55"/>
      <c r="B62" s="55">
        <f>IF(A62="","",VLOOKUP(A62,Entrants!$B$4:$D$104,3))</f>
      </c>
      <c r="C62" s="55"/>
      <c r="D62" s="54">
        <f>IF(A62="","",VLOOKUP(A62,Entrants!$B$4:$C$104,2))</f>
      </c>
      <c r="E62" s="56"/>
      <c r="F62" s="57">
        <f>IF(A62="","",VLOOKUP(A62,Entrants!$B$4:$M$104,12))</f>
      </c>
      <c r="G62" s="57">
        <f t="shared" si="0"/>
      </c>
      <c r="H62" s="57"/>
      <c r="I62" s="8"/>
      <c r="J62" s="10" t="s">
        <v>15</v>
      </c>
      <c r="K62" s="9"/>
      <c r="L62" s="9" t="s">
        <v>15</v>
      </c>
      <c r="M62" s="9" t="s">
        <v>15</v>
      </c>
      <c r="N62" s="60"/>
      <c r="O62" s="60"/>
    </row>
    <row r="63" spans="1:15" ht="15">
      <c r="A63" s="55"/>
      <c r="B63" s="55">
        <f>IF(A63="","",VLOOKUP(A63,Entrants!$B$4:$D$104,3))</f>
      </c>
      <c r="C63" s="55"/>
      <c r="D63" s="54">
        <f>IF(A63="","",VLOOKUP(A63,Entrants!$B$4:$C$104,2))</f>
      </c>
      <c r="E63" s="56"/>
      <c r="F63" s="57">
        <f>IF(A63="","",VLOOKUP(A63,Entrants!$B$4:$M$104,12))</f>
      </c>
      <c r="G63" s="57">
        <f t="shared" si="0"/>
      </c>
      <c r="H63" s="57"/>
      <c r="I63" s="8"/>
      <c r="J63" s="10" t="s">
        <v>15</v>
      </c>
      <c r="K63" s="9"/>
      <c r="L63" s="9" t="s">
        <v>15</v>
      </c>
      <c r="M63" s="9" t="s">
        <v>15</v>
      </c>
      <c r="N63" s="60"/>
      <c r="O63" s="60"/>
    </row>
    <row r="64" spans="1:15" ht="15">
      <c r="A64" s="55"/>
      <c r="B64" s="55">
        <f>IF(A64="","",VLOOKUP(A64,Entrants!$B$4:$D$104,3))</f>
      </c>
      <c r="C64" s="55"/>
      <c r="D64" s="54">
        <f>IF(A64="","",VLOOKUP(A64,Entrants!$B$4:$C$104,2))</f>
      </c>
      <c r="E64" s="56"/>
      <c r="F64" s="57">
        <f>IF(A64="","",VLOOKUP(A64,Entrants!$B$4:$M$104,12))</f>
      </c>
      <c r="G64" s="57">
        <f t="shared" si="0"/>
      </c>
      <c r="H64" s="57"/>
      <c r="I64" s="8"/>
      <c r="J64" s="10" t="s">
        <v>15</v>
      </c>
      <c r="K64" s="9"/>
      <c r="L64" s="9" t="s">
        <v>15</v>
      </c>
      <c r="M64" s="9" t="s">
        <v>15</v>
      </c>
      <c r="N64" s="60"/>
      <c r="O64" s="60"/>
    </row>
    <row r="65" spans="1:15" ht="15">
      <c r="A65" s="55"/>
      <c r="B65" s="55">
        <f>IF(A65="","",VLOOKUP(A65,Entrants!$B$4:$D$104,3))</f>
      </c>
      <c r="C65" s="55"/>
      <c r="D65" s="54">
        <f>IF(A65="","",VLOOKUP(A65,Entrants!$B$4:$C$104,2))</f>
      </c>
      <c r="E65" s="56"/>
      <c r="F65" s="57">
        <f>IF(A65="","",VLOOKUP(A65,Entrants!$B$4:$M$104,12))</f>
      </c>
      <c r="G65" s="57">
        <f t="shared" si="0"/>
      </c>
      <c r="H65" s="57"/>
      <c r="I65" s="8"/>
      <c r="J65" s="10" t="s">
        <v>15</v>
      </c>
      <c r="K65" s="9"/>
      <c r="L65" s="9" t="s">
        <v>15</v>
      </c>
      <c r="M65" s="9" t="s">
        <v>15</v>
      </c>
      <c r="N65" s="60"/>
      <c r="O65" s="60"/>
    </row>
    <row r="66" spans="1:15" ht="15">
      <c r="A66" s="55"/>
      <c r="B66" s="55">
        <f>IF(A66="","",VLOOKUP(A66,Entrants!$B$4:$D$104,3))</f>
      </c>
      <c r="C66" s="55"/>
      <c r="D66" s="54">
        <f>IF(A66="","",VLOOKUP(A66,Entrants!$B$4:$C$104,2))</f>
      </c>
      <c r="E66" s="56"/>
      <c r="F66" s="57">
        <f>IF(A66="","",VLOOKUP(A66,Entrants!$B$4:$M$104,12))</f>
      </c>
      <c r="G66" s="57">
        <f t="shared" si="0"/>
      </c>
      <c r="H66" s="57"/>
      <c r="I66" s="8"/>
      <c r="J66" s="10" t="s">
        <v>15</v>
      </c>
      <c r="K66" s="9"/>
      <c r="L66" s="9" t="s">
        <v>15</v>
      </c>
      <c r="M66" s="9" t="s">
        <v>15</v>
      </c>
      <c r="N66" s="60"/>
      <c r="O66" s="60"/>
    </row>
    <row r="67" spans="1:15" ht="15">
      <c r="A67" s="55"/>
      <c r="B67" s="55">
        <f>IF(A67="","",VLOOKUP(A67,Entrants!$B$4:$D$104,3))</f>
      </c>
      <c r="C67" s="55"/>
      <c r="D67" s="54">
        <f>IF(A67="","",VLOOKUP(A67,Entrants!$B$4:$C$104,2))</f>
      </c>
      <c r="E67" s="56"/>
      <c r="F67" s="57">
        <f>IF(A67="","",VLOOKUP(A67,Entrants!$B$4:$M$104,12))</f>
      </c>
      <c r="G67" s="57">
        <f t="shared" si="0"/>
      </c>
      <c r="H67" s="57"/>
      <c r="I67" s="8"/>
      <c r="J67" s="10" t="s">
        <v>15</v>
      </c>
      <c r="K67" s="9"/>
      <c r="L67" s="9" t="s">
        <v>15</v>
      </c>
      <c r="M67" s="9" t="s">
        <v>15</v>
      </c>
      <c r="N67" s="60"/>
      <c r="O67" s="60"/>
    </row>
    <row r="68" spans="1:15" ht="15">
      <c r="A68" s="55"/>
      <c r="B68" s="55">
        <f>IF(A68="","",VLOOKUP(A68,Entrants!$B$4:$D$104,3))</f>
      </c>
      <c r="C68" s="55"/>
      <c r="D68" s="54">
        <f>IF(A68="","",VLOOKUP(A68,Entrants!$B$4:$C$104,2))</f>
      </c>
      <c r="E68" s="56"/>
      <c r="F68" s="57">
        <f>IF(A68="","",VLOOKUP(A68,Entrants!$B$4:$M$104,12))</f>
      </c>
      <c r="G68" s="57">
        <f t="shared" si="0"/>
      </c>
      <c r="H68" s="57"/>
      <c r="I68" s="8"/>
      <c r="J68" s="10" t="s">
        <v>15</v>
      </c>
      <c r="K68" s="9"/>
      <c r="L68" s="9" t="s">
        <v>15</v>
      </c>
      <c r="M68" s="9" t="s">
        <v>15</v>
      </c>
      <c r="N68" s="60"/>
      <c r="O68" s="60"/>
    </row>
    <row r="69" spans="1:15" ht="15">
      <c r="A69" s="55"/>
      <c r="B69" s="55">
        <f>IF(A69="","",VLOOKUP(A69,Entrants!$B$4:$D$104,3))</f>
      </c>
      <c r="C69" s="55"/>
      <c r="D69" s="54">
        <f>IF(A69="","",VLOOKUP(A69,Entrants!$B$4:$C$104,2))</f>
      </c>
      <c r="E69" s="56"/>
      <c r="F69" s="57">
        <f>IF(A69="","",VLOOKUP(A69,Entrants!$B$4:$M$104,12))</f>
      </c>
      <c r="G69" s="57">
        <f t="shared" si="0"/>
      </c>
      <c r="H69" s="57"/>
      <c r="I69" s="8"/>
      <c r="J69" s="10" t="s">
        <v>15</v>
      </c>
      <c r="K69" s="9"/>
      <c r="L69" s="9" t="s">
        <v>15</v>
      </c>
      <c r="M69" s="9" t="s">
        <v>15</v>
      </c>
      <c r="N69" s="60"/>
      <c r="O69" s="60"/>
    </row>
    <row r="70" spans="1:15" ht="15">
      <c r="A70" s="55"/>
      <c r="B70" s="55">
        <f>IF(A70="","",VLOOKUP(A70,Entrants!$B$4:$D$104,3))</f>
      </c>
      <c r="C70" s="55"/>
      <c r="D70" s="54">
        <f>IF(A70="","",VLOOKUP(A70,Entrants!$B$4:$C$104,2))</f>
      </c>
      <c r="E70" s="56"/>
      <c r="F70" s="57">
        <f>IF(A70="","",VLOOKUP(A70,Entrants!$B$4:$M$104,12))</f>
      </c>
      <c r="G70" s="57">
        <f aca="true" t="shared" si="2" ref="G70:G84">IF(D70="","",E70-F70)</f>
      </c>
      <c r="H70" s="57"/>
      <c r="I70" s="8"/>
      <c r="J70" s="10" t="s">
        <v>15</v>
      </c>
      <c r="K70" s="9"/>
      <c r="L70" s="9" t="s">
        <v>15</v>
      </c>
      <c r="M70" s="9" t="s">
        <v>15</v>
      </c>
      <c r="N70" s="60"/>
      <c r="O70" s="60"/>
    </row>
    <row r="71" spans="1:15" ht="15">
      <c r="A71" s="55"/>
      <c r="B71" s="55">
        <f>IF(A71="","",VLOOKUP(A71,Entrants!$B$4:$D$104,3))</f>
      </c>
      <c r="C71" s="55"/>
      <c r="D71" s="54">
        <f>IF(A71="","",VLOOKUP(A71,Entrants!$B$4:$C$104,2))</f>
      </c>
      <c r="E71" s="56"/>
      <c r="F71" s="57">
        <f>IF(A71="","",VLOOKUP(A71,Entrants!$B$4:$M$104,12))</f>
      </c>
      <c r="G71" s="57">
        <f t="shared" si="2"/>
      </c>
      <c r="H71" s="57"/>
      <c r="I71" s="8"/>
      <c r="J71" s="10" t="s">
        <v>15</v>
      </c>
      <c r="K71" s="9"/>
      <c r="L71" s="9" t="s">
        <v>15</v>
      </c>
      <c r="M71" s="9" t="s">
        <v>15</v>
      </c>
      <c r="N71" s="60"/>
      <c r="O71" s="60"/>
    </row>
    <row r="72" spans="1:15" ht="15">
      <c r="A72" s="55"/>
      <c r="B72" s="55">
        <f>IF(A72="","",VLOOKUP(A72,Entrants!$B$4:$D$104,3))</f>
      </c>
      <c r="C72" s="55"/>
      <c r="D72" s="54">
        <f>IF(A72="","",VLOOKUP(A72,Entrants!$B$4:$C$104,2))</f>
      </c>
      <c r="E72" s="56"/>
      <c r="F72" s="57">
        <f>IF(A72="","",VLOOKUP(A72,Entrants!$B$4:$M$104,12))</f>
      </c>
      <c r="G72" s="57">
        <f t="shared" si="2"/>
      </c>
      <c r="H72" s="57"/>
      <c r="I72" s="8"/>
      <c r="J72" s="10" t="s">
        <v>15</v>
      </c>
      <c r="K72" s="9"/>
      <c r="L72" s="9" t="s">
        <v>15</v>
      </c>
      <c r="M72" s="9" t="s">
        <v>15</v>
      </c>
      <c r="N72" s="60"/>
      <c r="O72" s="60"/>
    </row>
    <row r="73" spans="1:15" ht="15">
      <c r="A73" s="55"/>
      <c r="B73" s="55">
        <f>IF(A73="","",VLOOKUP(A73,Entrants!$B$4:$D$104,3))</f>
      </c>
      <c r="C73" s="55"/>
      <c r="D73" s="54">
        <f>IF(A73="","",VLOOKUP(A73,Entrants!$B$4:$C$104,2))</f>
      </c>
      <c r="E73" s="56"/>
      <c r="F73" s="57">
        <f>IF(A73="","",VLOOKUP(A73,Entrants!$B$4:$M$104,12))</f>
      </c>
      <c r="G73" s="57">
        <f t="shared" si="2"/>
      </c>
      <c r="H73" s="57"/>
      <c r="I73" s="8"/>
      <c r="J73" s="10" t="s">
        <v>15</v>
      </c>
      <c r="K73" s="9"/>
      <c r="L73" s="9" t="s">
        <v>15</v>
      </c>
      <c r="M73" s="9" t="s">
        <v>15</v>
      </c>
      <c r="N73" s="60"/>
      <c r="O73" s="60"/>
    </row>
    <row r="74" spans="1:15" ht="15">
      <c r="A74" s="55"/>
      <c r="B74" s="55">
        <f>IF(A74="","",VLOOKUP(A74,Entrants!$B$4:$D$104,3))</f>
      </c>
      <c r="C74" s="55"/>
      <c r="D74" s="54">
        <f>IF(A74="","",VLOOKUP(A74,Entrants!$B$4:$C$104,2))</f>
      </c>
      <c r="E74" s="56"/>
      <c r="F74" s="57">
        <f>IF(A74="","",VLOOKUP(A74,Entrants!$B$4:$M$104,12))</f>
      </c>
      <c r="G74" s="57">
        <f t="shared" si="2"/>
      </c>
      <c r="H74" s="57"/>
      <c r="I74" s="8"/>
      <c r="J74" s="10" t="s">
        <v>15</v>
      </c>
      <c r="K74" s="9"/>
      <c r="L74" s="9" t="s">
        <v>15</v>
      </c>
      <c r="M74" s="9" t="s">
        <v>15</v>
      </c>
      <c r="N74" s="60"/>
      <c r="O74" s="60"/>
    </row>
    <row r="75" spans="1:15" ht="15">
      <c r="A75" s="55"/>
      <c r="B75" s="55">
        <f>IF(A75="","",VLOOKUP(A75,Entrants!$B$4:$D$104,3))</f>
      </c>
      <c r="C75" s="55"/>
      <c r="D75" s="54">
        <f>IF(A75="","",VLOOKUP(A75,Entrants!$B$4:$C$104,2))</f>
      </c>
      <c r="E75" s="56"/>
      <c r="F75" s="57">
        <f>IF(A75="","",VLOOKUP(A75,Entrants!$B$4:$M$104,12))</f>
      </c>
      <c r="G75" s="57">
        <f t="shared" si="2"/>
      </c>
      <c r="H75" s="57"/>
      <c r="I75" s="8"/>
      <c r="J75" s="10" t="s">
        <v>15</v>
      </c>
      <c r="K75" s="9"/>
      <c r="L75" s="9" t="s">
        <v>15</v>
      </c>
      <c r="M75" s="9" t="s">
        <v>15</v>
      </c>
      <c r="N75" s="60"/>
      <c r="O75" s="60"/>
    </row>
    <row r="76" spans="1:15" ht="15">
      <c r="A76" s="55"/>
      <c r="B76" s="55">
        <f>IF(A76="","",VLOOKUP(A76,Entrants!$B$4:$D$104,3))</f>
      </c>
      <c r="C76" s="55"/>
      <c r="D76" s="54">
        <f>IF(A76="","",VLOOKUP(A76,Entrants!$B$4:$C$104,2))</f>
      </c>
      <c r="E76" s="56"/>
      <c r="F76" s="57">
        <f>IF(A76="","",VLOOKUP(A76,Entrants!$B$4:$M$104,12))</f>
      </c>
      <c r="G76" s="57">
        <f t="shared" si="2"/>
      </c>
      <c r="H76" s="57"/>
      <c r="I76" s="8"/>
      <c r="J76" s="10" t="s">
        <v>15</v>
      </c>
      <c r="K76" s="9"/>
      <c r="L76" s="9" t="s">
        <v>15</v>
      </c>
      <c r="M76" s="9" t="s">
        <v>15</v>
      </c>
      <c r="N76" s="60"/>
      <c r="O76" s="60"/>
    </row>
    <row r="77" spans="1:15" ht="15">
      <c r="A77" s="55"/>
      <c r="B77" s="55">
        <f>IF(A77="","",VLOOKUP(A77,Entrants!$B$4:$D$104,3))</f>
      </c>
      <c r="C77" s="55"/>
      <c r="D77" s="54">
        <f>IF(A77="","",VLOOKUP(A77,Entrants!$B$4:$C$104,2))</f>
      </c>
      <c r="E77" s="56"/>
      <c r="F77" s="57">
        <f>IF(A77="","",VLOOKUP(A77,Entrants!$B$4:$M$104,12))</f>
      </c>
      <c r="G77" s="57">
        <f t="shared" si="2"/>
      </c>
      <c r="H77" s="57"/>
      <c r="I77" s="8"/>
      <c r="J77" s="10" t="s">
        <v>15</v>
      </c>
      <c r="K77" s="9"/>
      <c r="L77" s="9" t="s">
        <v>15</v>
      </c>
      <c r="M77" s="9" t="s">
        <v>15</v>
      </c>
      <c r="N77" s="60"/>
      <c r="O77" s="60"/>
    </row>
    <row r="78" spans="1:15" ht="15">
      <c r="A78" s="55"/>
      <c r="B78" s="55">
        <f>IF(A78="","",VLOOKUP(A78,Entrants!$B$4:$D$104,3))</f>
      </c>
      <c r="C78" s="55"/>
      <c r="D78" s="54">
        <f>IF(A78="","",VLOOKUP(A78,Entrants!$B$4:$C$104,2))</f>
      </c>
      <c r="E78" s="56"/>
      <c r="F78" s="57">
        <f>IF(A78="","",VLOOKUP(A78,Entrants!$B$4:$M$104,12))</f>
      </c>
      <c r="G78" s="57">
        <f t="shared" si="2"/>
      </c>
      <c r="H78" s="57"/>
      <c r="I78" s="8"/>
      <c r="J78" s="10" t="s">
        <v>15</v>
      </c>
      <c r="K78" s="9"/>
      <c r="L78" s="9" t="s">
        <v>15</v>
      </c>
      <c r="M78" s="9" t="s">
        <v>15</v>
      </c>
      <c r="N78" s="60"/>
      <c r="O78" s="60"/>
    </row>
    <row r="79" spans="1:15" ht="15">
      <c r="A79" s="55"/>
      <c r="B79" s="55">
        <f>IF(A79="","",VLOOKUP(A79,Entrants!$B$4:$D$104,3))</f>
      </c>
      <c r="C79" s="55"/>
      <c r="D79" s="54">
        <f>IF(A79="","",VLOOKUP(A79,Entrants!$B$4:$C$104,2))</f>
      </c>
      <c r="E79" s="56"/>
      <c r="F79" s="57">
        <f>IF(A79="","",VLOOKUP(A79,Entrants!$B$4:$M$104,12))</f>
      </c>
      <c r="G79" s="57">
        <f t="shared" si="2"/>
      </c>
      <c r="H79" s="57"/>
      <c r="I79" s="8"/>
      <c r="J79" s="10" t="s">
        <v>15</v>
      </c>
      <c r="K79" s="9"/>
      <c r="L79" s="9" t="s">
        <v>15</v>
      </c>
      <c r="M79" s="9" t="s">
        <v>15</v>
      </c>
      <c r="N79" s="60"/>
      <c r="O79" s="60"/>
    </row>
    <row r="80" spans="2:13" ht="15">
      <c r="B80" s="55">
        <f>IF(A80="","",VLOOKUP(A80,Entrants!$B$4:$D$104,3))</f>
      </c>
      <c r="C80" s="55"/>
      <c r="D80" s="11">
        <f>IF(A80="","",VLOOKUP(A80,Entrants!$B$4:$C$87,2))</f>
      </c>
      <c r="F80" s="57">
        <f>IF(A80="","",VLOOKUP(A80,Entrants!$B$4:$M$104,12))</f>
      </c>
      <c r="G80" s="57">
        <f t="shared" si="2"/>
      </c>
      <c r="I80" s="8"/>
      <c r="J80" s="10" t="s">
        <v>15</v>
      </c>
      <c r="K80" s="9"/>
      <c r="L80" s="9" t="s">
        <v>15</v>
      </c>
      <c r="M80" s="9" t="s">
        <v>15</v>
      </c>
    </row>
    <row r="81" spans="2:13" ht="15">
      <c r="B81" s="55">
        <f>IF(A81="","",VLOOKUP(A81,Entrants!$B$4:$D$104,3))</f>
      </c>
      <c r="C81" s="55"/>
      <c r="D81" s="11">
        <f>IF(A81="","",VLOOKUP(A81,Entrants!$B$4:$C$87,2))</f>
      </c>
      <c r="F81" s="57">
        <f>IF(A81="","",VLOOKUP(A81,Entrants!$B$4:$M$104,12))</f>
      </c>
      <c r="G81" s="57">
        <f t="shared" si="2"/>
      </c>
      <c r="I81" s="8"/>
      <c r="J81" s="10" t="s">
        <v>15</v>
      </c>
      <c r="K81" s="9"/>
      <c r="L81" s="9" t="s">
        <v>15</v>
      </c>
      <c r="M81" s="9" t="s">
        <v>15</v>
      </c>
    </row>
    <row r="82" spans="2:13" ht="15">
      <c r="B82" s="55">
        <f>IF(A82="","",VLOOKUP(A82,Entrants!$B$4:$D$104,3))</f>
      </c>
      <c r="C82" s="55"/>
      <c r="D82" s="11">
        <f>IF(A82="","",VLOOKUP(A82,Entrants!$B$4:$C$87,2))</f>
      </c>
      <c r="F82" s="57">
        <f>IF(A82="","",VLOOKUP(A82,Entrants!$B$4:$M$104,12))</f>
      </c>
      <c r="G82" s="57">
        <f t="shared" si="2"/>
      </c>
      <c r="I82" s="8"/>
      <c r="J82" s="10" t="s">
        <v>15</v>
      </c>
      <c r="K82" s="9"/>
      <c r="L82" s="9" t="s">
        <v>15</v>
      </c>
      <c r="M82" s="9" t="s">
        <v>15</v>
      </c>
    </row>
    <row r="83" spans="2:13" ht="15">
      <c r="B83" s="55">
        <f>IF(A83="","",VLOOKUP(A83,Entrants!$B$4:$D$104,3))</f>
      </c>
      <c r="C83" s="55"/>
      <c r="D83" s="11">
        <f>IF(A83="","",VLOOKUP(A83,Entrants!$B$4:$C$87,2))</f>
      </c>
      <c r="F83" s="57">
        <f>IF(A83="","",VLOOKUP(A83,Entrants!$B$4:$M$104,12))</f>
      </c>
      <c r="G83" s="57">
        <f t="shared" si="2"/>
      </c>
      <c r="I83" s="8"/>
      <c r="J83" s="10" t="s">
        <v>15</v>
      </c>
      <c r="K83" s="9"/>
      <c r="L83" s="9" t="s">
        <v>15</v>
      </c>
      <c r="M83" s="9" t="s">
        <v>15</v>
      </c>
    </row>
    <row r="84" spans="2:13" ht="15">
      <c r="B84" s="55">
        <f>IF(A84="","",VLOOKUP(A84,Entrants!$B$4:$D$104,3))</f>
      </c>
      <c r="C84" s="55"/>
      <c r="D84" s="11">
        <f>IF(A84="","",VLOOKUP(A84,Entrants!$B$4:$C$87,2))</f>
      </c>
      <c r="F84" s="57">
        <f>IF(A84="","",VLOOKUP(A84,Entrants!$B$4:$M$104,12))</f>
      </c>
      <c r="G84" s="57">
        <f t="shared" si="2"/>
      </c>
      <c r="I84" s="8"/>
      <c r="J84" s="10" t="s">
        <v>15</v>
      </c>
      <c r="K84" s="9"/>
      <c r="L84" s="9" t="s">
        <v>15</v>
      </c>
      <c r="M84" s="9" t="s">
        <v>15</v>
      </c>
    </row>
    <row r="85" spans="4:10" ht="12.75">
      <c r="D85" s="11">
        <f>IF(A85="","",VLOOKUP(A85,Entrants!$B$4:$C$87,2))</f>
      </c>
    </row>
    <row r="86" spans="4:10" ht="12.75">
      <c r="D86" s="11">
        <f>IF(A86="","",VLOOKUP(A86,Entrants!$B$4:$C$87,2))</f>
      </c>
    </row>
    <row r="87" spans="4:10" ht="12.75">
      <c r="D87" s="11">
        <f>IF(A87="","",VLOOKUP(A87,Entrants!$B$4:$C$87,2))</f>
      </c>
    </row>
    <row r="88" spans="4:10" ht="12.75">
      <c r="D88" s="11">
        <f>IF(A88="","",VLOOKUP(A88,Entrants!$B$4:$C$87,2))</f>
      </c>
    </row>
    <row r="89" spans="4:10" ht="12.75">
      <c r="D89" s="11">
        <f>IF(A89="","",VLOOKUP(A89,Entrants!$B$4:$C$87,2))</f>
      </c>
    </row>
    <row r="90" spans="4:10" ht="12.75">
      <c r="D90" s="11">
        <f>IF(A90="","",VLOOKUP(A90,Entrants!$B$4:$C$87,2))</f>
      </c>
    </row>
  </sheetData>
  <sheetProtection/>
  <mergeCells count="1">
    <mergeCell ref="J2:L2"/>
  </mergeCells>
  <printOptions/>
  <pageMargins left="0.5118110236220472" right="1.5748031496062993" top="0.3937007874015748" bottom="0.5511811023622047" header="0.3937007874015748" footer="0.5118110236220472"/>
  <pageSetup fitToHeight="1" fitToWidth="1" horizontalDpi="300" verticalDpi="300" orientation="portrait" paperSize="9" scale="3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90"/>
  <sheetViews>
    <sheetView zoomScale="75" zoomScaleNormal="75" zoomScalePageLayoutView="0" workbookViewId="0" topLeftCell="A1">
      <selection activeCell="F6" sqref="F6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112</v>
      </c>
      <c r="B1" s="68"/>
      <c r="C1" s="7"/>
      <c r="D1" s="7"/>
      <c r="E1" s="68"/>
      <c r="F1" s="7"/>
      <c r="G1" s="7"/>
      <c r="H1" s="7"/>
      <c r="I1" s="5"/>
      <c r="J1" s="7"/>
      <c r="L1" s="1"/>
      <c r="M1" s="1"/>
    </row>
    <row r="2" spans="1:13" ht="20.25" customHeight="1">
      <c r="A2" s="68"/>
      <c r="B2" s="68"/>
      <c r="C2" s="7"/>
      <c r="D2" s="7"/>
      <c r="E2" s="68"/>
      <c r="F2" s="7"/>
      <c r="G2" s="7"/>
      <c r="H2" s="7"/>
      <c r="I2" s="5"/>
      <c r="J2" s="155" t="s">
        <v>43</v>
      </c>
      <c r="K2" s="155"/>
      <c r="L2" s="155"/>
      <c r="M2" s="1"/>
    </row>
    <row r="3" spans="1:13" ht="15" customHeight="1">
      <c r="A3" s="62" t="s">
        <v>8</v>
      </c>
      <c r="B3" s="62" t="s">
        <v>38</v>
      </c>
      <c r="C3" s="63"/>
      <c r="D3" s="64"/>
      <c r="E3" s="63"/>
      <c r="F3" s="63"/>
      <c r="G3" s="63"/>
      <c r="H3" s="63"/>
      <c r="I3" s="63"/>
      <c r="J3" s="63"/>
      <c r="K3" s="63"/>
      <c r="L3" s="63"/>
      <c r="M3" s="63"/>
    </row>
    <row r="4" spans="1:15" ht="15" customHeight="1">
      <c r="A4" s="62" t="s">
        <v>9</v>
      </c>
      <c r="B4" s="62" t="s">
        <v>39</v>
      </c>
      <c r="C4" s="62" t="s">
        <v>10</v>
      </c>
      <c r="D4" s="65" t="s">
        <v>11</v>
      </c>
      <c r="E4" s="62" t="s">
        <v>12</v>
      </c>
      <c r="F4" s="62" t="s">
        <v>13</v>
      </c>
      <c r="G4" s="62" t="s">
        <v>14</v>
      </c>
      <c r="H4" s="63"/>
      <c r="I4" s="62" t="s">
        <v>10</v>
      </c>
      <c r="J4" s="65" t="s">
        <v>11</v>
      </c>
      <c r="K4" s="62" t="s">
        <v>12</v>
      </c>
      <c r="L4" s="62" t="s">
        <v>13</v>
      </c>
      <c r="M4" s="62" t="s">
        <v>14</v>
      </c>
      <c r="N4" s="1"/>
      <c r="O4" s="1"/>
    </row>
    <row r="5" spans="1:15" ht="15">
      <c r="A5" s="55">
        <v>7</v>
      </c>
      <c r="B5" s="55" t="str">
        <f>IF(A5="","",VLOOKUP(A5,Entrants!$B$4:$D$104,3))</f>
        <v>CC</v>
      </c>
      <c r="C5" s="55">
        <v>1</v>
      </c>
      <c r="D5" s="54" t="str">
        <f>IF(A5="","",VLOOKUP(A5,Entrants!$B$4:$D$104,2))</f>
        <v>Bruce, Helen</v>
      </c>
      <c r="E5" s="57">
        <v>0.016944444444444443</v>
      </c>
      <c r="F5" s="57">
        <f>IF(A5="","",VLOOKUP(A5,Entrants!$B$4:$N$104,13))</f>
        <v>0.0046875</v>
      </c>
      <c r="G5" s="57">
        <f>IF(D5="","",E5-F5)</f>
        <v>0.012256944444444442</v>
      </c>
      <c r="H5" s="57"/>
      <c r="I5" s="8">
        <v>1</v>
      </c>
      <c r="J5" s="10" t="s">
        <v>72</v>
      </c>
      <c r="K5" s="9">
        <v>0.017777777777777778</v>
      </c>
      <c r="L5" s="9">
        <v>0.008159722222222223</v>
      </c>
      <c r="M5" s="9">
        <v>0.009618055555555555</v>
      </c>
      <c r="N5" s="9"/>
      <c r="O5" s="9"/>
    </row>
    <row r="6" spans="1:15" ht="15">
      <c r="A6" s="55">
        <v>51</v>
      </c>
      <c r="B6" s="55" t="str">
        <f>IF(A6="","",VLOOKUP(A6,Entrants!$B$4:$D$104,3))</f>
        <v>TB</v>
      </c>
      <c r="C6" s="8">
        <f>+C5+1</f>
        <v>2</v>
      </c>
      <c r="D6" s="54" t="str">
        <f>IF(A6="","",VLOOKUP(A6,Entrants!$B$4:$C$104,2))</f>
        <v>Povey, Margaret</v>
      </c>
      <c r="E6" s="57">
        <v>0.017280092592592593</v>
      </c>
      <c r="F6" s="57">
        <f>IF(A6="","",VLOOKUP(A6,Entrants!$B$4:$N$104,13))</f>
        <v>0.0019097222222222222</v>
      </c>
      <c r="G6" s="57">
        <f aca="true" t="shared" si="0" ref="G6:G69">IF(D6="","",E6-F6)</f>
        <v>0.015370370370370371</v>
      </c>
      <c r="H6" s="57"/>
      <c r="I6" s="8">
        <v>2</v>
      </c>
      <c r="J6" s="10" t="s">
        <v>247</v>
      </c>
      <c r="K6" s="9">
        <v>0.017916666666666668</v>
      </c>
      <c r="L6" s="9">
        <v>0.0078125</v>
      </c>
      <c r="M6" s="9">
        <v>0.010104166666666668</v>
      </c>
      <c r="N6" s="9"/>
      <c r="O6" s="9"/>
    </row>
    <row r="7" spans="1:15" ht="15">
      <c r="A7" s="55">
        <v>39</v>
      </c>
      <c r="B7" s="55" t="str">
        <f>IF(A7="","",VLOOKUP(A7,Entrants!$B$4:$D$104,3))</f>
        <v>TB</v>
      </c>
      <c r="C7" s="8">
        <f aca="true" t="shared" si="1" ref="C7:C61">+C6+1</f>
        <v>3</v>
      </c>
      <c r="D7" s="54" t="str">
        <f>IF(A7="","",VLOOKUP(A7,Entrants!$B$4:$C$104,2))</f>
        <v>Lemin, Julie</v>
      </c>
      <c r="E7" s="57">
        <v>0.017291666666666667</v>
      </c>
      <c r="F7" s="57">
        <f>IF(A7="","",VLOOKUP(A7,Entrants!$B$4:$N$104,13))</f>
        <v>0.004861111111111111</v>
      </c>
      <c r="G7" s="57">
        <f t="shared" si="0"/>
        <v>0.012430555555555556</v>
      </c>
      <c r="H7" s="57"/>
      <c r="I7" s="8">
        <v>3</v>
      </c>
      <c r="J7" s="10" t="s">
        <v>88</v>
      </c>
      <c r="K7" s="9">
        <v>0.01747685185185185</v>
      </c>
      <c r="L7" s="9">
        <v>0.007291666666666666</v>
      </c>
      <c r="M7" s="9">
        <v>0.010185185185185186</v>
      </c>
      <c r="N7" s="9"/>
      <c r="O7" s="9"/>
    </row>
    <row r="8" spans="1:15" ht="15">
      <c r="A8" s="55">
        <v>72</v>
      </c>
      <c r="B8" s="55" t="str">
        <f>IF(A8="","",VLOOKUP(A8,Entrants!$B$4:$D$104,3))</f>
        <v>BW</v>
      </c>
      <c r="C8" s="8">
        <f t="shared" si="1"/>
        <v>4</v>
      </c>
      <c r="D8" s="54" t="str">
        <f>IF(A8="","",VLOOKUP(A8,Entrants!$B$4:$C$104,2))</f>
        <v>Woods, Joseph</v>
      </c>
      <c r="E8" s="57">
        <v>0.01730324074074074</v>
      </c>
      <c r="F8" s="57">
        <f>IF(A8="","",VLOOKUP(A8,Entrants!$B$4:$N$104,13))</f>
        <v>0.006423611111111112</v>
      </c>
      <c r="G8" s="57">
        <f t="shared" si="0"/>
        <v>0.010879629629629628</v>
      </c>
      <c r="H8" s="57"/>
      <c r="I8" s="8">
        <v>4</v>
      </c>
      <c r="J8" s="10" t="s">
        <v>90</v>
      </c>
      <c r="K8" s="9">
        <v>0.0178125</v>
      </c>
      <c r="L8" s="9">
        <v>0.007465277777777778</v>
      </c>
      <c r="M8" s="9">
        <v>0.01034722222222222</v>
      </c>
      <c r="N8" s="9"/>
      <c r="O8" s="9"/>
    </row>
    <row r="9" spans="1:15" ht="15">
      <c r="A9" s="55">
        <v>59</v>
      </c>
      <c r="B9" s="55" t="str">
        <f>IF(A9="","",VLOOKUP(A9,Entrants!$B$4:$D$104,3))</f>
        <v>CC</v>
      </c>
      <c r="C9" s="8">
        <f t="shared" si="1"/>
        <v>5</v>
      </c>
      <c r="D9" s="54" t="str">
        <f>IF(A9="","",VLOOKUP(A9,Entrants!$B$4:$C$104,2))</f>
        <v>Seccombe, Colin</v>
      </c>
      <c r="E9" s="57">
        <v>0.017372685185185185</v>
      </c>
      <c r="F9" s="57">
        <f>IF(A9="","",VLOOKUP(A9,Entrants!$B$4:$N$104,13))</f>
        <v>0.003298611111111111</v>
      </c>
      <c r="G9" s="57">
        <f t="shared" si="0"/>
        <v>0.014074074074074074</v>
      </c>
      <c r="H9" s="57"/>
      <c r="I9" s="8">
        <v>5</v>
      </c>
      <c r="J9" s="10" t="s">
        <v>49</v>
      </c>
      <c r="K9" s="9">
        <v>0.017997685185185186</v>
      </c>
      <c r="L9" s="9">
        <v>0.007638888888888889</v>
      </c>
      <c r="M9" s="9">
        <v>0.010358796296296297</v>
      </c>
      <c r="N9" s="9"/>
      <c r="O9" s="9"/>
    </row>
    <row r="10" spans="1:15" ht="15">
      <c r="A10" s="55">
        <v>56</v>
      </c>
      <c r="B10" s="55" t="str">
        <f>IF(A10="","",VLOOKUP(A10,Entrants!$B$4:$D$104,3))</f>
        <v>AB</v>
      </c>
      <c r="C10" s="8">
        <f t="shared" si="1"/>
        <v>6</v>
      </c>
      <c r="D10" s="54" t="str">
        <f>IF(A10="","",VLOOKUP(A10,Entrants!$B$4:$C$104,2))</f>
        <v>Roberts, Dave</v>
      </c>
      <c r="E10" s="57">
        <v>0.017407407407407406</v>
      </c>
      <c r="F10" s="57">
        <f>IF(A10="","",VLOOKUP(A10,Entrants!$B$4:$N$104,13))</f>
        <v>0.005381944444444445</v>
      </c>
      <c r="G10" s="57">
        <f t="shared" si="0"/>
        <v>0.01202546296296296</v>
      </c>
      <c r="H10" s="57"/>
      <c r="I10" s="8">
        <v>6</v>
      </c>
      <c r="J10" s="10" t="s">
        <v>246</v>
      </c>
      <c r="K10" s="9">
        <v>0.01758101851851852</v>
      </c>
      <c r="L10" s="9">
        <v>0.006944444444444444</v>
      </c>
      <c r="M10" s="9">
        <v>0.010636574074074076</v>
      </c>
      <c r="N10" s="9"/>
      <c r="O10" s="9"/>
    </row>
    <row r="11" spans="1:15" ht="15">
      <c r="A11" s="55">
        <v>5</v>
      </c>
      <c r="B11" s="55" t="str">
        <f>IF(A11="","",VLOOKUP(A11,Entrants!$B$4:$D$104,3))</f>
        <v>AB</v>
      </c>
      <c r="C11" s="8">
        <f t="shared" si="1"/>
        <v>7</v>
      </c>
      <c r="D11" s="54" t="str">
        <f>IF(A11="","",VLOOKUP(A11,Entrants!$B$4:$C$104,2))</f>
        <v>Bradley, Dave</v>
      </c>
      <c r="E11" s="57">
        <v>0.01744212962962963</v>
      </c>
      <c r="F11" s="57">
        <f>IF(A11="","",VLOOKUP(A11,Entrants!$B$4:$N$104,13))</f>
        <v>0.006076388888888889</v>
      </c>
      <c r="G11" s="57">
        <f t="shared" si="0"/>
        <v>0.011365740740740742</v>
      </c>
      <c r="H11" s="57"/>
      <c r="I11" s="8">
        <v>7</v>
      </c>
      <c r="J11" s="10" t="s">
        <v>60</v>
      </c>
      <c r="K11" s="9">
        <v>0.017905092592592594</v>
      </c>
      <c r="L11" s="9">
        <v>0.007118055555555555</v>
      </c>
      <c r="M11" s="9">
        <v>0.01078703703703704</v>
      </c>
      <c r="N11" s="9"/>
      <c r="O11" s="9"/>
    </row>
    <row r="12" spans="1:15" ht="15">
      <c r="A12" s="55">
        <v>50</v>
      </c>
      <c r="B12" s="55" t="str">
        <f>IF(A12="","",VLOOKUP(A12,Entrants!$B$4:$D$104,3))</f>
        <v>RD</v>
      </c>
      <c r="C12" s="8">
        <f t="shared" si="1"/>
        <v>8</v>
      </c>
      <c r="D12" s="54" t="str">
        <f>IF(A12="","",VLOOKUP(A12,Entrants!$B$4:$C$104,2))</f>
        <v>Potts, David</v>
      </c>
      <c r="E12" s="57">
        <v>0.017453703703703704</v>
      </c>
      <c r="F12" s="57">
        <f>IF(A12="","",VLOOKUP(A12,Entrants!$B$4:$N$104,13))</f>
        <v>0.0062499999999999995</v>
      </c>
      <c r="G12" s="57">
        <f t="shared" si="0"/>
        <v>0.011203703703703705</v>
      </c>
      <c r="H12" s="57"/>
      <c r="I12" s="8">
        <v>8</v>
      </c>
      <c r="J12" s="10" t="s">
        <v>224</v>
      </c>
      <c r="K12" s="9">
        <v>0.017592592592592594</v>
      </c>
      <c r="L12" s="9">
        <v>0.0067708333333333336</v>
      </c>
      <c r="M12" s="9">
        <v>0.01082175925925926</v>
      </c>
      <c r="N12" s="9"/>
      <c r="O12" s="9"/>
    </row>
    <row r="13" spans="1:15" ht="15">
      <c r="A13" s="55">
        <v>60</v>
      </c>
      <c r="B13" s="55" t="str">
        <f>IF(A13="","",VLOOKUP(A13,Entrants!$B$4:$D$104,3))</f>
        <v>BW</v>
      </c>
      <c r="C13" s="8">
        <f t="shared" si="1"/>
        <v>9</v>
      </c>
      <c r="D13" s="54" t="str">
        <f>IF(A13="","",VLOOKUP(A13,Entrants!$B$4:$C$104,2))</f>
        <v>Sheffer, Chris</v>
      </c>
      <c r="E13" s="57">
        <v>0.01747685185185185</v>
      </c>
      <c r="F13" s="57">
        <f>IF(A13="","",VLOOKUP(A13,Entrants!$B$4:$N$104,13))</f>
        <v>0.007291666666666666</v>
      </c>
      <c r="G13" s="57">
        <f t="shared" si="0"/>
        <v>0.010185185185185186</v>
      </c>
      <c r="H13" s="57"/>
      <c r="I13" s="8">
        <v>9</v>
      </c>
      <c r="J13" s="10" t="s">
        <v>93</v>
      </c>
      <c r="K13" s="9">
        <v>0.01778935185185185</v>
      </c>
      <c r="L13" s="9">
        <v>0.006944444444444444</v>
      </c>
      <c r="M13" s="9">
        <v>0.010844907407407407</v>
      </c>
      <c r="N13" s="9"/>
      <c r="O13" s="9"/>
    </row>
    <row r="14" spans="1:15" ht="15">
      <c r="A14" s="55">
        <v>15</v>
      </c>
      <c r="B14" s="55" t="str">
        <f>IF(A14="","",VLOOKUP(A14,Entrants!$B$4:$D$104,3))</f>
        <v>GT</v>
      </c>
      <c r="C14" s="8">
        <f t="shared" si="1"/>
        <v>10</v>
      </c>
      <c r="D14" s="54" t="str">
        <f>IF(A14="","",VLOOKUP(A14,Entrants!$B$4:$C$104,2))</f>
        <v>Dickinson, Ralph</v>
      </c>
      <c r="E14" s="57">
        <v>0.017499999999999998</v>
      </c>
      <c r="F14" s="57">
        <f>IF(A14="","",VLOOKUP(A14,Entrants!$B$4:$N$104,13))</f>
        <v>0.0050347222222222225</v>
      </c>
      <c r="G14" s="57">
        <f t="shared" si="0"/>
        <v>0.012465277777777777</v>
      </c>
      <c r="H14" s="57"/>
      <c r="I14" s="8">
        <v>10</v>
      </c>
      <c r="J14" s="10" t="s">
        <v>104</v>
      </c>
      <c r="K14" s="9">
        <v>0.01730324074074074</v>
      </c>
      <c r="L14" s="9">
        <v>0.006423611111111112</v>
      </c>
      <c r="M14" s="9">
        <v>0.010879629629629628</v>
      </c>
      <c r="N14" s="9"/>
      <c r="O14" s="9"/>
    </row>
    <row r="15" spans="1:15" ht="15">
      <c r="A15" s="55">
        <v>10</v>
      </c>
      <c r="B15" s="55" t="str">
        <f>IF(A15="","",VLOOKUP(A15,Entrants!$B$4:$D$104,3))</f>
        <v>RR</v>
      </c>
      <c r="C15" s="8">
        <f t="shared" si="1"/>
        <v>11</v>
      </c>
      <c r="D15" s="54" t="str">
        <f>IF(A15="","",VLOOKUP(A15,Entrants!$B$4:$C$104,2))</f>
        <v>Christopher, Heather</v>
      </c>
      <c r="E15" s="57">
        <v>0.017511574074074072</v>
      </c>
      <c r="F15" s="57">
        <f>IF(A15="","",VLOOKUP(A15,Entrants!$B$4:$N$104,13))</f>
        <v>0.0062499999999999995</v>
      </c>
      <c r="G15" s="57">
        <f t="shared" si="0"/>
        <v>0.011261574074074073</v>
      </c>
      <c r="H15" s="57"/>
      <c r="I15" s="8">
        <v>11</v>
      </c>
      <c r="J15" s="10" t="s">
        <v>101</v>
      </c>
      <c r="K15" s="9">
        <v>0.017534722222222222</v>
      </c>
      <c r="L15" s="9">
        <v>0.006597222222222222</v>
      </c>
      <c r="M15" s="9">
        <v>0.0109375</v>
      </c>
      <c r="N15" s="9"/>
      <c r="O15" s="9"/>
    </row>
    <row r="16" spans="1:15" ht="15">
      <c r="A16" s="55">
        <v>47</v>
      </c>
      <c r="B16" s="55" t="str">
        <f>IF(A16="","",VLOOKUP(A16,Entrants!$B$4:$D$104,3))</f>
        <v>MM</v>
      </c>
      <c r="C16" s="8">
        <f t="shared" si="1"/>
        <v>12</v>
      </c>
      <c r="D16" s="54" t="str">
        <f>IF(A16="","",VLOOKUP(A16,Entrants!$B$4:$C$104,2))</f>
        <v>Nicholson, Mark</v>
      </c>
      <c r="E16" s="57">
        <v>0.017534722222222222</v>
      </c>
      <c r="F16" s="57">
        <f>IF(A16="","",VLOOKUP(A16,Entrants!$B$4:$N$104,13))</f>
        <v>0.006597222222222222</v>
      </c>
      <c r="G16" s="57">
        <f t="shared" si="0"/>
        <v>0.0109375</v>
      </c>
      <c r="H16" s="57"/>
      <c r="I16" s="8">
        <v>12</v>
      </c>
      <c r="J16" s="10" t="s">
        <v>64</v>
      </c>
      <c r="K16" s="9">
        <v>0.017569444444444447</v>
      </c>
      <c r="L16" s="9">
        <v>0.006597222222222222</v>
      </c>
      <c r="M16" s="9">
        <v>0.010972222222222223</v>
      </c>
      <c r="N16" s="9"/>
      <c r="O16" s="9"/>
    </row>
    <row r="17" spans="1:15" ht="15">
      <c r="A17" s="55">
        <v>41</v>
      </c>
      <c r="B17" s="55" t="str">
        <f>IF(A17="","",VLOOKUP(A17,Entrants!$B$4:$D$104,3))</f>
        <v>RR</v>
      </c>
      <c r="C17" s="8">
        <f t="shared" si="1"/>
        <v>13</v>
      </c>
      <c r="D17" s="54" t="str">
        <f>IF(A17="","",VLOOKUP(A17,Entrants!$B$4:$C$104,2))</f>
        <v>Lonsdale, Davina</v>
      </c>
      <c r="E17" s="57">
        <v>0.017534722222222222</v>
      </c>
      <c r="F17" s="57">
        <f>IF(A17="","",VLOOKUP(A17,Entrants!$B$4:$N$104,13))</f>
        <v>0.003993055555555556</v>
      </c>
      <c r="G17" s="57">
        <f t="shared" si="0"/>
        <v>0.013541666666666667</v>
      </c>
      <c r="H17" s="57"/>
      <c r="I17" s="8">
        <v>13</v>
      </c>
      <c r="J17" s="10" t="s">
        <v>46</v>
      </c>
      <c r="K17" s="9">
        <v>0.017627314814814814</v>
      </c>
      <c r="L17" s="9">
        <v>0.006423611111111112</v>
      </c>
      <c r="M17" s="9">
        <v>0.011203703703703702</v>
      </c>
      <c r="N17" s="9"/>
      <c r="O17" s="9"/>
    </row>
    <row r="18" spans="1:15" ht="15">
      <c r="A18" s="55">
        <v>33</v>
      </c>
      <c r="B18" s="55" t="str">
        <f>IF(A18="","",VLOOKUP(A18,Entrants!$B$4:$D$104,3))</f>
        <v>TB</v>
      </c>
      <c r="C18" s="8">
        <f t="shared" si="1"/>
        <v>14</v>
      </c>
      <c r="D18" s="54" t="str">
        <f>IF(A18="","",VLOOKUP(A18,Entrants!$B$4:$C$104,2))</f>
        <v>Hunter, Susanne</v>
      </c>
      <c r="E18" s="57">
        <v>0.017557870370370373</v>
      </c>
      <c r="F18" s="57">
        <f>IF(A18="","",VLOOKUP(A18,Entrants!$B$4:$N$104,13))</f>
        <v>0.005729166666666667</v>
      </c>
      <c r="G18" s="57">
        <f t="shared" si="0"/>
        <v>0.011828703703703706</v>
      </c>
      <c r="H18" s="57"/>
      <c r="I18" s="8">
        <v>14</v>
      </c>
      <c r="J18" s="10" t="s">
        <v>117</v>
      </c>
      <c r="K18" s="9">
        <v>0.017453703703703704</v>
      </c>
      <c r="L18" s="9">
        <v>0.0062499999999999995</v>
      </c>
      <c r="M18" s="9">
        <v>0.011203703703703705</v>
      </c>
      <c r="N18" s="9"/>
      <c r="O18" s="9"/>
    </row>
    <row r="19" spans="1:15" ht="15">
      <c r="A19" s="55">
        <v>24</v>
      </c>
      <c r="B19" s="55" t="str">
        <f>IF(A19="","",VLOOKUP(A19,Entrants!$B$4:$D$104,3))</f>
        <v>RR</v>
      </c>
      <c r="C19" s="8">
        <f t="shared" si="1"/>
        <v>15</v>
      </c>
      <c r="D19" s="54" t="str">
        <f>IF(A19="","",VLOOKUP(A19,Entrants!$B$4:$C$104,2))</f>
        <v>Gillespie, Steve</v>
      </c>
      <c r="E19" s="57">
        <v>0.017569444444444447</v>
      </c>
      <c r="F19" s="57">
        <f>IF(A19="","",VLOOKUP(A19,Entrants!$B$4:$N$104,13))</f>
        <v>0.006597222222222222</v>
      </c>
      <c r="G19" s="57">
        <f t="shared" si="0"/>
        <v>0.010972222222222223</v>
      </c>
      <c r="H19" s="57"/>
      <c r="I19" s="8">
        <v>15</v>
      </c>
      <c r="J19" s="10" t="s">
        <v>53</v>
      </c>
      <c r="K19" s="9">
        <v>0.017511574074074072</v>
      </c>
      <c r="L19" s="9">
        <v>0.0062499999999999995</v>
      </c>
      <c r="M19" s="9">
        <v>0.011261574074074073</v>
      </c>
      <c r="N19" s="9"/>
      <c r="O19" s="9"/>
    </row>
    <row r="20" spans="1:15" ht="15">
      <c r="A20" s="55">
        <v>61</v>
      </c>
      <c r="B20" s="55" t="str">
        <f>IF(A20="","",VLOOKUP(A20,Entrants!$B$4:$D$104,3))</f>
        <v>RR</v>
      </c>
      <c r="C20" s="8">
        <f t="shared" si="1"/>
        <v>16</v>
      </c>
      <c r="D20" s="54" t="str">
        <f>IF(A20="","",VLOOKUP(A20,Entrants!$B$4:$C$104,2))</f>
        <v>Shillinglaw, Richard</v>
      </c>
      <c r="E20" s="57">
        <v>0.017569444444444447</v>
      </c>
      <c r="F20" s="57">
        <f>IF(A20="","",VLOOKUP(A20,Entrants!$B$4:$N$104,13))</f>
        <v>0.004340277777777778</v>
      </c>
      <c r="G20" s="57">
        <f t="shared" si="0"/>
        <v>0.013229166666666669</v>
      </c>
      <c r="H20" s="57"/>
      <c r="I20" s="8">
        <v>16</v>
      </c>
      <c r="J20" s="10" t="s">
        <v>248</v>
      </c>
      <c r="K20" s="9">
        <v>0.01792824074074074</v>
      </c>
      <c r="L20" s="9">
        <v>0.006597222222222222</v>
      </c>
      <c r="M20" s="9">
        <v>0.011331018518518518</v>
      </c>
      <c r="N20" s="9"/>
      <c r="O20" s="9"/>
    </row>
    <row r="21" spans="1:15" ht="15">
      <c r="A21" s="55">
        <v>83</v>
      </c>
      <c r="B21" s="55">
        <f>IF(A21="","",VLOOKUP(A21,Entrants!$B$4:$D$104,3))</f>
        <v>0</v>
      </c>
      <c r="C21" s="8">
        <f t="shared" si="1"/>
        <v>17</v>
      </c>
      <c r="D21" s="54" t="str">
        <f>IF(A21="","",VLOOKUP(A21,Entrants!$B$4:$C$104,2))</f>
        <v>Davidson, Ricky</v>
      </c>
      <c r="E21" s="57">
        <v>0.01758101851851852</v>
      </c>
      <c r="F21" s="57">
        <f>IF(A21="","",VLOOKUP(A21,Entrants!$B$4:$N$104,13))</f>
        <v>0.006944444444444444</v>
      </c>
      <c r="G21" s="57">
        <f t="shared" si="0"/>
        <v>0.010636574074074076</v>
      </c>
      <c r="H21" s="57"/>
      <c r="I21" s="8">
        <v>17</v>
      </c>
      <c r="J21" s="10" t="s">
        <v>48</v>
      </c>
      <c r="K21" s="9">
        <v>0.01744212962962963</v>
      </c>
      <c r="L21" s="9">
        <v>0.006076388888888889</v>
      </c>
      <c r="M21" s="9">
        <v>0.011365740740740742</v>
      </c>
      <c r="N21" s="9"/>
      <c r="O21" s="9"/>
    </row>
    <row r="22" spans="1:15" ht="15">
      <c r="A22" s="55">
        <v>45</v>
      </c>
      <c r="B22" s="55" t="str">
        <f>IF(A22="","",VLOOKUP(A22,Entrants!$B$4:$D$104,3))</f>
        <v>MM</v>
      </c>
      <c r="C22" s="8">
        <f t="shared" si="1"/>
        <v>18</v>
      </c>
      <c r="D22" s="54" t="str">
        <f>IF(A22="","",VLOOKUP(A22,Entrants!$B$4:$C$104,2))</f>
        <v>McCabe, Terry</v>
      </c>
      <c r="E22" s="57">
        <v>0.017592592592592594</v>
      </c>
      <c r="F22" s="57">
        <f>IF(A22="","",VLOOKUP(A22,Entrants!$B$4:$N$104,13))</f>
        <v>0.005729166666666667</v>
      </c>
      <c r="G22" s="57">
        <f t="shared" si="0"/>
        <v>0.011863425925925927</v>
      </c>
      <c r="H22" s="57"/>
      <c r="I22" s="8">
        <v>18</v>
      </c>
      <c r="J22" s="10" t="s">
        <v>47</v>
      </c>
      <c r="K22" s="9">
        <v>0.01761574074074074</v>
      </c>
      <c r="L22" s="9">
        <v>0.006076388888888889</v>
      </c>
      <c r="M22" s="9">
        <v>0.011539351851851853</v>
      </c>
      <c r="N22" s="9"/>
      <c r="O22" s="9"/>
    </row>
    <row r="23" spans="1:15" ht="15">
      <c r="A23" s="55">
        <v>79</v>
      </c>
      <c r="B23" s="55" t="str">
        <f>IF(A23="","",VLOOKUP(A23,Entrants!$B$4:$D$104,3))</f>
        <v>YO</v>
      </c>
      <c r="C23" s="8">
        <f t="shared" si="1"/>
        <v>19</v>
      </c>
      <c r="D23" s="54" t="str">
        <f>IF(A23="","",VLOOKUP(A23,Entrants!$B$4:$C$104,2))</f>
        <v>Young, James</v>
      </c>
      <c r="E23" s="57">
        <v>0.017592592592592594</v>
      </c>
      <c r="F23" s="57">
        <f>IF(A23="","",VLOOKUP(A23,Entrants!$B$4:$N$104,13))</f>
        <v>0.0067708333333333336</v>
      </c>
      <c r="G23" s="57">
        <f t="shared" si="0"/>
        <v>0.01082175925925926</v>
      </c>
      <c r="H23" s="57"/>
      <c r="I23" s="8">
        <v>19</v>
      </c>
      <c r="J23" s="10" t="s">
        <v>70</v>
      </c>
      <c r="K23" s="9">
        <v>0.017557870370370373</v>
      </c>
      <c r="L23" s="9">
        <v>0.005729166666666667</v>
      </c>
      <c r="M23" s="9">
        <v>0.011828703703703706</v>
      </c>
      <c r="N23" s="9"/>
      <c r="O23" s="9"/>
    </row>
    <row r="24" spans="1:15" ht="15">
      <c r="A24" s="55">
        <v>4</v>
      </c>
      <c r="B24" s="55" t="str">
        <f>IF(A24="","",VLOOKUP(A24,Entrants!$B$4:$D$104,3))</f>
        <v>CC</v>
      </c>
      <c r="C24" s="8">
        <f t="shared" si="1"/>
        <v>20</v>
      </c>
      <c r="D24" s="54" t="str">
        <f>IF(A24="","",VLOOKUP(A24,Entrants!$B$4:$C$104,2))</f>
        <v>Baxter, Phillippa</v>
      </c>
      <c r="E24" s="57">
        <v>0.01761574074074074</v>
      </c>
      <c r="F24" s="57">
        <f>IF(A24="","",VLOOKUP(A24,Entrants!$B$4:$N$104,13))</f>
        <v>0.006076388888888889</v>
      </c>
      <c r="G24" s="57">
        <f t="shared" si="0"/>
        <v>0.011539351851851853</v>
      </c>
      <c r="H24" s="57"/>
      <c r="I24" s="8">
        <v>20</v>
      </c>
      <c r="J24" s="10" t="s">
        <v>80</v>
      </c>
      <c r="K24" s="9">
        <v>0.017592592592592594</v>
      </c>
      <c r="L24" s="9">
        <v>0.005729166666666667</v>
      </c>
      <c r="M24" s="9">
        <v>0.011863425925925927</v>
      </c>
      <c r="N24" s="9"/>
      <c r="O24" s="9"/>
    </row>
    <row r="25" spans="1:15" ht="15">
      <c r="A25" s="55">
        <v>3</v>
      </c>
      <c r="B25" s="55" t="str">
        <f>IF(A25="","",VLOOKUP(A25,Entrants!$B$4:$D$104,3))</f>
        <v>RR</v>
      </c>
      <c r="C25" s="8">
        <f t="shared" si="1"/>
        <v>21</v>
      </c>
      <c r="D25" s="54" t="str">
        <f>IF(A25="","",VLOOKUP(A25,Entrants!$B$4:$C$104,2))</f>
        <v>Baxter, Ian</v>
      </c>
      <c r="E25" s="57">
        <v>0.017627314814814814</v>
      </c>
      <c r="F25" s="57">
        <f>IF(A25="","",VLOOKUP(A25,Entrants!$B$4:$N$104,13))</f>
        <v>0.006423611111111112</v>
      </c>
      <c r="G25" s="57">
        <f t="shared" si="0"/>
        <v>0.011203703703703702</v>
      </c>
      <c r="H25" s="57"/>
      <c r="I25" s="8">
        <v>21</v>
      </c>
      <c r="J25" s="10" t="s">
        <v>62</v>
      </c>
      <c r="K25" s="9">
        <v>0.017951388888888888</v>
      </c>
      <c r="L25" s="9">
        <v>0.006076388888888889</v>
      </c>
      <c r="M25" s="9">
        <v>0.011875</v>
      </c>
      <c r="N25" s="9"/>
      <c r="O25" s="9"/>
    </row>
    <row r="26" spans="1:15" ht="15">
      <c r="A26" s="55">
        <v>76</v>
      </c>
      <c r="B26" s="55" t="str">
        <f>IF(A26="","",VLOOKUP(A26,Entrants!$B$4:$D$104,3))</f>
        <v>GT</v>
      </c>
      <c r="C26" s="8">
        <f t="shared" si="1"/>
        <v>22</v>
      </c>
      <c r="D26" s="54" t="str">
        <f>IF(A26="","",VLOOKUP(A26,Entrants!$B$4:$C$104,2))</f>
        <v>Scott, Martin</v>
      </c>
      <c r="E26" s="57">
        <v>0.017662037037037035</v>
      </c>
      <c r="F26" s="57">
        <f>IF(A26="","",VLOOKUP(A26,Entrants!$B$4:$N$104,13))</f>
        <v>0.005555555555555556</v>
      </c>
      <c r="G26" s="57">
        <f t="shared" si="0"/>
        <v>0.012106481481481478</v>
      </c>
      <c r="H26" s="57"/>
      <c r="I26" s="8">
        <v>22</v>
      </c>
      <c r="J26" s="10" t="s">
        <v>95</v>
      </c>
      <c r="K26" s="9">
        <v>0.018449074074074073</v>
      </c>
      <c r="L26" s="9">
        <v>0.006423611111111112</v>
      </c>
      <c r="M26" s="9">
        <v>0.01202546296296296</v>
      </c>
      <c r="N26" s="9"/>
      <c r="O26" s="9"/>
    </row>
    <row r="27" spans="1:15" ht="15">
      <c r="A27" s="55">
        <v>42</v>
      </c>
      <c r="B27" s="55" t="str">
        <f>IF(A27="","",VLOOKUP(A27,Entrants!$B$4:$D$104,3))</f>
        <v>TB</v>
      </c>
      <c r="C27" s="8">
        <f t="shared" si="1"/>
        <v>23</v>
      </c>
      <c r="D27" s="54" t="str">
        <f>IF(A27="","",VLOOKUP(A27,Entrants!$B$4:$C$104,2))</f>
        <v>Lowes, Alison</v>
      </c>
      <c r="E27" s="57">
        <v>0.01767361111111111</v>
      </c>
      <c r="F27" s="57">
        <f>IF(A27="","",VLOOKUP(A27,Entrants!$B$4:$N$104,13))</f>
        <v>0.002777777777777778</v>
      </c>
      <c r="G27" s="57">
        <f t="shared" si="0"/>
        <v>0.01489583333333333</v>
      </c>
      <c r="H27" s="57"/>
      <c r="I27" s="8">
        <v>23</v>
      </c>
      <c r="J27" s="10" t="s">
        <v>84</v>
      </c>
      <c r="K27" s="9">
        <v>0.017407407407407406</v>
      </c>
      <c r="L27" s="9">
        <v>0.005381944444444445</v>
      </c>
      <c r="M27" s="9">
        <v>0.01202546296296296</v>
      </c>
      <c r="N27" s="9"/>
      <c r="O27" s="9"/>
    </row>
    <row r="28" spans="1:15" ht="15">
      <c r="A28" s="55">
        <v>73</v>
      </c>
      <c r="B28" s="55" t="str">
        <f>IF(A28="","",VLOOKUP(A28,Entrants!$B$4:$D$104,3))</f>
        <v>YO</v>
      </c>
      <c r="C28" s="8">
        <f t="shared" si="1"/>
        <v>24</v>
      </c>
      <c r="D28" s="54" t="str">
        <f>IF(A28="","",VLOOKUP(A28,Entrants!$B$4:$C$104,2))</f>
        <v>Young, Kath</v>
      </c>
      <c r="E28" s="57">
        <v>0.017708333333333333</v>
      </c>
      <c r="F28" s="57">
        <f>IF(A28="","",VLOOKUP(A28,Entrants!$B$4:$N$104,13))</f>
        <v>0.005381944444444445</v>
      </c>
      <c r="G28" s="57">
        <f t="shared" si="0"/>
        <v>0.012326388888888887</v>
      </c>
      <c r="H28" s="57"/>
      <c r="I28" s="8">
        <v>24</v>
      </c>
      <c r="J28" s="10" t="s">
        <v>206</v>
      </c>
      <c r="K28" s="9">
        <v>0.017662037037037035</v>
      </c>
      <c r="L28" s="9">
        <v>0.005555555555555556</v>
      </c>
      <c r="M28" s="9">
        <v>0.012106481481481478</v>
      </c>
      <c r="N28" s="9"/>
      <c r="O28" s="9"/>
    </row>
    <row r="29" spans="1:15" ht="15">
      <c r="A29" s="55">
        <v>36</v>
      </c>
      <c r="B29" s="55" t="str">
        <f>IF(A29="","",VLOOKUP(A29,Entrants!$B$4:$D$104,3))</f>
        <v>BW</v>
      </c>
      <c r="C29" s="8">
        <f t="shared" si="1"/>
        <v>25</v>
      </c>
      <c r="D29" s="54" t="str">
        <f>IF(A29="","",VLOOKUP(A29,Entrants!$B$4:$C$104,2))</f>
        <v>Jansen, Jake</v>
      </c>
      <c r="E29" s="57">
        <v>0.017777777777777778</v>
      </c>
      <c r="F29" s="57">
        <f>IF(A29="","",VLOOKUP(A29,Entrants!$B$4:$N$104,13))</f>
        <v>0.008159722222222223</v>
      </c>
      <c r="G29" s="57">
        <f t="shared" si="0"/>
        <v>0.009618055555555555</v>
      </c>
      <c r="H29" s="57"/>
      <c r="I29" s="8">
        <v>25</v>
      </c>
      <c r="J29" s="10" t="s">
        <v>244</v>
      </c>
      <c r="K29" s="9">
        <v>0.017800925925925925</v>
      </c>
      <c r="L29" s="9">
        <v>0.005555555555555556</v>
      </c>
      <c r="M29" s="9">
        <v>0.012245370370370368</v>
      </c>
      <c r="N29" s="9"/>
      <c r="O29" s="9"/>
    </row>
    <row r="30" spans="1:15" ht="15">
      <c r="A30" s="55">
        <v>65</v>
      </c>
      <c r="B30" s="55" t="str">
        <f>IF(A30="","",VLOOKUP(A30,Entrants!$B$4:$D$104,3))</f>
        <v>BW</v>
      </c>
      <c r="C30" s="8">
        <f t="shared" si="1"/>
        <v>26</v>
      </c>
      <c r="D30" s="54" t="str">
        <f>IF(A30="","",VLOOKUP(A30,Entrants!$B$4:$C$104,2))</f>
        <v>Storey, Calum</v>
      </c>
      <c r="E30" s="57">
        <v>0.01778935185185185</v>
      </c>
      <c r="F30" s="57">
        <f>IF(A30="","",VLOOKUP(A30,Entrants!$B$4:$N$104,13))</f>
        <v>0.006944444444444444</v>
      </c>
      <c r="G30" s="57">
        <f t="shared" si="0"/>
        <v>0.010844907407407407</v>
      </c>
      <c r="H30" s="57"/>
      <c r="I30" s="8">
        <v>26</v>
      </c>
      <c r="J30" s="10" t="s">
        <v>50</v>
      </c>
      <c r="K30" s="9">
        <v>0.016944444444444443</v>
      </c>
      <c r="L30" s="9">
        <v>0.0046875</v>
      </c>
      <c r="M30" s="9">
        <v>0.012256944444444442</v>
      </c>
      <c r="N30" s="9"/>
      <c r="O30" s="9"/>
    </row>
    <row r="31" spans="1:15" ht="15">
      <c r="A31" s="55">
        <v>81</v>
      </c>
      <c r="B31" s="55">
        <f>IF(A31="","",VLOOKUP(A31,Entrants!$B$4:$D$104,3))</f>
        <v>0</v>
      </c>
      <c r="C31" s="8">
        <f t="shared" si="1"/>
        <v>27</v>
      </c>
      <c r="D31" s="54" t="str">
        <f>IF(A31="","",VLOOKUP(A31,Entrants!$B$4:$C$104,2))</f>
        <v>Singleton, Brian</v>
      </c>
      <c r="E31" s="57">
        <v>0.017800925925925925</v>
      </c>
      <c r="F31" s="57">
        <f>IF(A31="","",VLOOKUP(A31,Entrants!$B$4:$N$104,13))</f>
        <v>0.005555555555555556</v>
      </c>
      <c r="G31" s="57">
        <f t="shared" si="0"/>
        <v>0.012245370370370368</v>
      </c>
      <c r="H31" s="57"/>
      <c r="I31" s="8">
        <v>27</v>
      </c>
      <c r="J31" s="10" t="s">
        <v>103</v>
      </c>
      <c r="K31" s="9">
        <v>0.017708333333333333</v>
      </c>
      <c r="L31" s="9">
        <v>0.005381944444444445</v>
      </c>
      <c r="M31" s="9">
        <v>0.012326388888888887</v>
      </c>
      <c r="N31" s="9"/>
      <c r="O31" s="9"/>
    </row>
    <row r="32" spans="1:15" ht="15">
      <c r="A32" s="55">
        <v>62</v>
      </c>
      <c r="B32" s="55" t="str">
        <f>IF(A32="","",VLOOKUP(A32,Entrants!$B$4:$D$104,3))</f>
        <v>AB</v>
      </c>
      <c r="C32" s="8">
        <f t="shared" si="1"/>
        <v>28</v>
      </c>
      <c r="D32" s="54" t="str">
        <f>IF(A32="","",VLOOKUP(A32,Entrants!$B$4:$C$104,2))</f>
        <v>Smith, Dale</v>
      </c>
      <c r="E32" s="57">
        <v>0.0178125</v>
      </c>
      <c r="F32" s="57">
        <f>IF(A32="","",VLOOKUP(A32,Entrants!$B$4:$N$104,13))</f>
        <v>0.007465277777777778</v>
      </c>
      <c r="G32" s="57">
        <f t="shared" si="0"/>
        <v>0.01034722222222222</v>
      </c>
      <c r="H32" s="57"/>
      <c r="I32" s="8">
        <v>28</v>
      </c>
      <c r="J32" s="10" t="s">
        <v>74</v>
      </c>
      <c r="K32" s="9">
        <v>0.017291666666666667</v>
      </c>
      <c r="L32" s="9">
        <v>0.004861111111111111</v>
      </c>
      <c r="M32" s="9">
        <v>0.012430555555555556</v>
      </c>
      <c r="N32" s="9"/>
      <c r="O32" s="9"/>
    </row>
    <row r="33" spans="1:15" ht="15">
      <c r="A33" s="55">
        <v>20</v>
      </c>
      <c r="B33" s="55" t="str">
        <f>IF(A33="","",VLOOKUP(A33,Entrants!$B$4:$D$104,3))</f>
        <v>GT</v>
      </c>
      <c r="C33" s="8">
        <f t="shared" si="1"/>
        <v>29</v>
      </c>
      <c r="D33" s="54" t="str">
        <f>IF(A33="","",VLOOKUP(A33,Entrants!$B$4:$C$104,2))</f>
        <v>Dungworth, Joseph</v>
      </c>
      <c r="E33" s="57">
        <v>0.017905092592592594</v>
      </c>
      <c r="F33" s="57">
        <f>IF(A33="","",VLOOKUP(A33,Entrants!$B$4:$N$104,13))</f>
        <v>0.007118055555555555</v>
      </c>
      <c r="G33" s="57">
        <f t="shared" si="0"/>
        <v>0.01078703703703704</v>
      </c>
      <c r="H33" s="57"/>
      <c r="I33" s="8">
        <v>29</v>
      </c>
      <c r="J33" s="10" t="s">
        <v>56</v>
      </c>
      <c r="K33" s="9">
        <v>0.017499999999999998</v>
      </c>
      <c r="L33" s="9">
        <v>0.0050347222222222225</v>
      </c>
      <c r="M33" s="9">
        <v>0.012465277777777777</v>
      </c>
      <c r="N33" s="9"/>
      <c r="O33" s="9"/>
    </row>
    <row r="34" spans="1:15" ht="15">
      <c r="A34" s="55">
        <v>84</v>
      </c>
      <c r="B34" s="55">
        <f>IF(A34="","",VLOOKUP(A34,Entrants!$B$4:$D$104,3))</f>
        <v>0</v>
      </c>
      <c r="C34" s="8">
        <f t="shared" si="1"/>
        <v>30</v>
      </c>
      <c r="D34" s="54" t="str">
        <f>IF(A34="","",VLOOKUP(A34,Entrants!$B$4:$C$104,2))</f>
        <v>Brown, James</v>
      </c>
      <c r="E34" s="57">
        <v>0.017916666666666668</v>
      </c>
      <c r="F34" s="57">
        <f>IF(A34="","",VLOOKUP(A34,Entrants!$B$4:$N$104,13))</f>
        <v>0.0078125</v>
      </c>
      <c r="G34" s="57">
        <f t="shared" si="0"/>
        <v>0.010104166666666668</v>
      </c>
      <c r="H34" s="57"/>
      <c r="I34" s="8">
        <v>30</v>
      </c>
      <c r="J34" s="10" t="s">
        <v>79</v>
      </c>
      <c r="K34" s="9">
        <v>0.018368055555555554</v>
      </c>
      <c r="L34" s="9">
        <v>0.005555555555555556</v>
      </c>
      <c r="M34" s="9">
        <v>0.012812499999999998</v>
      </c>
      <c r="N34" s="9"/>
      <c r="O34" s="9"/>
    </row>
    <row r="35" spans="1:15" ht="15">
      <c r="A35" s="55">
        <v>85</v>
      </c>
      <c r="B35" s="55">
        <f>IF(A35="","",VLOOKUP(A35,Entrants!$B$4:$D$104,3))</f>
        <v>0</v>
      </c>
      <c r="C35" s="8">
        <f t="shared" si="1"/>
        <v>31</v>
      </c>
      <c r="D35" s="54" t="str">
        <f>IF(A35="","",VLOOKUP(A35,Entrants!$B$4:$C$104,2))</f>
        <v>Hedley, Charlie</v>
      </c>
      <c r="E35" s="57">
        <v>0.01792824074074074</v>
      </c>
      <c r="F35" s="57">
        <f>IF(A35="","",VLOOKUP(A35,Entrants!$B$4:$N$104,13))</f>
        <v>0.006597222222222222</v>
      </c>
      <c r="G35" s="57">
        <f t="shared" si="0"/>
        <v>0.011331018518518518</v>
      </c>
      <c r="H35" s="57"/>
      <c r="I35" s="8">
        <v>31</v>
      </c>
      <c r="J35" s="10" t="s">
        <v>45</v>
      </c>
      <c r="K35" s="9">
        <v>0.018171296296296297</v>
      </c>
      <c r="L35" s="9">
        <v>0.005208333333333333</v>
      </c>
      <c r="M35" s="9">
        <v>0.012962962962962964</v>
      </c>
      <c r="N35" s="9"/>
      <c r="O35" s="9"/>
    </row>
    <row r="36" spans="1:15" ht="15">
      <c r="A36" s="55">
        <v>22</v>
      </c>
      <c r="B36" s="55" t="str">
        <f>IF(A36="","",VLOOKUP(A36,Entrants!$B$4:$D$104,3))</f>
        <v>FT</v>
      </c>
      <c r="C36" s="8">
        <f t="shared" si="1"/>
        <v>32</v>
      </c>
      <c r="D36" s="54" t="str">
        <f>IF(A36="","",VLOOKUP(A36,Entrants!$B$4:$C$104,2))</f>
        <v>Freeman, Kevin</v>
      </c>
      <c r="E36" s="57">
        <v>0.017951388888888888</v>
      </c>
      <c r="F36" s="57">
        <f>IF(A36="","",VLOOKUP(A36,Entrants!$B$4:$N$104,13))</f>
        <v>0.006076388888888889</v>
      </c>
      <c r="G36" s="57">
        <f t="shared" si="0"/>
        <v>0.011875</v>
      </c>
      <c r="H36" s="57"/>
      <c r="I36" s="8">
        <v>32</v>
      </c>
      <c r="J36" s="10" t="s">
        <v>78</v>
      </c>
      <c r="K36" s="9">
        <v>0.019085648148148147</v>
      </c>
      <c r="L36" s="9">
        <v>0.006076388888888889</v>
      </c>
      <c r="M36" s="9">
        <v>0.013009259259259259</v>
      </c>
      <c r="N36" s="9"/>
      <c r="O36" s="9"/>
    </row>
    <row r="37" spans="1:15" ht="15">
      <c r="A37" s="55">
        <v>6</v>
      </c>
      <c r="B37" s="55" t="str">
        <f>IF(A37="","",VLOOKUP(A37,Entrants!$B$4:$D$104,3))</f>
        <v>TB</v>
      </c>
      <c r="C37" s="8">
        <f t="shared" si="1"/>
        <v>33</v>
      </c>
      <c r="D37" s="54" t="str">
        <f>IF(A37="","",VLOOKUP(A37,Entrants!$B$4:$C$104,2))</f>
        <v>Brown, Peter</v>
      </c>
      <c r="E37" s="57">
        <v>0.017997685185185186</v>
      </c>
      <c r="F37" s="57">
        <f>IF(A37="","",VLOOKUP(A37,Entrants!$B$4:$N$104,13))</f>
        <v>0.007638888888888889</v>
      </c>
      <c r="G37" s="57">
        <f t="shared" si="0"/>
        <v>0.010358796296296297</v>
      </c>
      <c r="H37" s="57"/>
      <c r="I37" s="8">
        <v>33</v>
      </c>
      <c r="J37" s="10" t="s">
        <v>89</v>
      </c>
      <c r="K37" s="9">
        <v>0.017569444444444447</v>
      </c>
      <c r="L37" s="9">
        <v>0.004340277777777778</v>
      </c>
      <c r="M37" s="9">
        <v>0.013229166666666669</v>
      </c>
      <c r="N37" s="9"/>
      <c r="O37" s="9"/>
    </row>
    <row r="38" spans="1:15" ht="15">
      <c r="A38" s="55">
        <v>2</v>
      </c>
      <c r="B38" s="55" t="str">
        <f>IF(A38="","",VLOOKUP(A38,Entrants!$B$4:$D$104,3))</f>
        <v>MM</v>
      </c>
      <c r="C38" s="8">
        <f t="shared" si="1"/>
        <v>34</v>
      </c>
      <c r="D38" s="54" t="str">
        <f>IF(A38="","",VLOOKUP(A38,Entrants!$B$4:$C$104,2))</f>
        <v>Barrass, Heather</v>
      </c>
      <c r="E38" s="57">
        <v>0.018171296296296297</v>
      </c>
      <c r="F38" s="57">
        <f>IF(A38="","",VLOOKUP(A38,Entrants!$B$4:$N$104,13))</f>
        <v>0.005208333333333333</v>
      </c>
      <c r="G38" s="57">
        <f t="shared" si="0"/>
        <v>0.012962962962962964</v>
      </c>
      <c r="H38" s="57"/>
      <c r="I38" s="8">
        <v>34</v>
      </c>
      <c r="J38" s="10" t="s">
        <v>76</v>
      </c>
      <c r="K38" s="9">
        <v>0.017534722222222222</v>
      </c>
      <c r="L38" s="9">
        <v>0.003993055555555556</v>
      </c>
      <c r="M38" s="9">
        <v>0.013541666666666667</v>
      </c>
      <c r="N38" s="9"/>
      <c r="O38" s="9"/>
    </row>
    <row r="39" spans="1:15" ht="15">
      <c r="A39" s="55">
        <v>44</v>
      </c>
      <c r="B39" s="55" t="str">
        <f>IF(A39="","",VLOOKUP(A39,Entrants!$B$4:$D$104,3))</f>
        <v>TB</v>
      </c>
      <c r="C39" s="8">
        <f t="shared" si="1"/>
        <v>35</v>
      </c>
      <c r="D39" s="54" t="str">
        <f>IF(A39="","",VLOOKUP(A39,Entrants!$B$4:$C$104,2))</f>
        <v>Masterman, Hayley</v>
      </c>
      <c r="E39" s="57">
        <v>0.018368055555555554</v>
      </c>
      <c r="F39" s="57">
        <f>IF(A39="","",VLOOKUP(A39,Entrants!$B$4:$N$104,13))</f>
        <v>0.005555555555555556</v>
      </c>
      <c r="G39" s="57">
        <f t="shared" si="0"/>
        <v>0.012812499999999998</v>
      </c>
      <c r="H39" s="57"/>
      <c r="I39" s="8">
        <v>35</v>
      </c>
      <c r="J39" s="10" t="s">
        <v>87</v>
      </c>
      <c r="K39" s="9">
        <v>0.017372685185185185</v>
      </c>
      <c r="L39" s="9">
        <v>0.003298611111111111</v>
      </c>
      <c r="M39" s="9">
        <v>0.014074074074074074</v>
      </c>
      <c r="N39" s="9"/>
      <c r="O39" s="9"/>
    </row>
    <row r="40" spans="1:15" ht="15">
      <c r="A40" s="55">
        <v>19</v>
      </c>
      <c r="B40" s="55" t="str">
        <f>IF(A40="","",VLOOKUP(A40,Entrants!$B$4:$D$104,3))</f>
        <v>GT</v>
      </c>
      <c r="C40" s="8">
        <f t="shared" si="1"/>
        <v>36</v>
      </c>
      <c r="D40" s="54" t="str">
        <f>IF(A40="","",VLOOKUP(A40,Entrants!$B$4:$C$104,2))</f>
        <v>Douglas, Louise</v>
      </c>
      <c r="E40" s="57">
        <v>0.0184375</v>
      </c>
      <c r="F40" s="57">
        <f>IF(A40="","",VLOOKUP(A40,Entrants!$B$4:$N$104,13))</f>
        <v>0.002777777777777778</v>
      </c>
      <c r="G40" s="57">
        <f t="shared" si="0"/>
        <v>0.01565972222222222</v>
      </c>
      <c r="H40" s="57"/>
      <c r="I40" s="8">
        <v>36</v>
      </c>
      <c r="J40" s="10" t="s">
        <v>77</v>
      </c>
      <c r="K40" s="9">
        <v>0.01767361111111111</v>
      </c>
      <c r="L40" s="9">
        <v>0.002777777777777778</v>
      </c>
      <c r="M40" s="9">
        <v>0.01489583333333333</v>
      </c>
      <c r="N40" s="9"/>
      <c r="O40" s="9"/>
    </row>
    <row r="41" spans="1:15" ht="15">
      <c r="A41" s="55">
        <v>68</v>
      </c>
      <c r="B41" s="55" t="str">
        <f>IF(A41="","",VLOOKUP(A41,Entrants!$B$4:$D$104,3))</f>
        <v>AB</v>
      </c>
      <c r="C41" s="8">
        <f t="shared" si="1"/>
        <v>37</v>
      </c>
      <c r="D41" s="54" t="str">
        <f>IF(A41="","",VLOOKUP(A41,Entrants!$B$4:$C$104,2))</f>
        <v>Walker, Steve</v>
      </c>
      <c r="E41" s="57">
        <v>0.018449074074074073</v>
      </c>
      <c r="F41" s="57">
        <f>IF(A41="","",VLOOKUP(A41,Entrants!$B$4:$N$104,13))</f>
        <v>0.006423611111111112</v>
      </c>
      <c r="G41" s="57">
        <f t="shared" si="0"/>
        <v>0.01202546296296296</v>
      </c>
      <c r="H41" s="57"/>
      <c r="I41" s="8">
        <v>37</v>
      </c>
      <c r="J41" s="10" t="s">
        <v>116</v>
      </c>
      <c r="K41" s="9">
        <v>0.017280092592592593</v>
      </c>
      <c r="L41" s="9">
        <v>0.0019097222222222222</v>
      </c>
      <c r="M41" s="9">
        <v>0.015370370370370371</v>
      </c>
      <c r="N41" s="9"/>
      <c r="O41" s="9"/>
    </row>
    <row r="42" spans="1:15" ht="15">
      <c r="A42" s="55">
        <v>78</v>
      </c>
      <c r="B42" s="55" t="str">
        <f>IF(A42="","",VLOOKUP(A42,Entrants!$B$4:$D$104,3))</f>
        <v>YO</v>
      </c>
      <c r="C42" s="8">
        <f t="shared" si="1"/>
        <v>38</v>
      </c>
      <c r="D42" s="54" t="str">
        <f>IF(A42="","",VLOOKUP(A42,Entrants!$B$4:$C$104,2))</f>
        <v>Ramsay, Stephanie</v>
      </c>
      <c r="E42" s="57">
        <v>0.018506944444444444</v>
      </c>
      <c r="F42" s="57">
        <f>IF(A42="","",VLOOKUP(A42,Entrants!$B$4:$N$104,13))</f>
        <v>0.002951388888888889</v>
      </c>
      <c r="G42" s="57">
        <f t="shared" si="0"/>
        <v>0.015555555555555555</v>
      </c>
      <c r="H42" s="57"/>
      <c r="I42" s="8">
        <v>38</v>
      </c>
      <c r="J42" s="10" t="s">
        <v>214</v>
      </c>
      <c r="K42" s="9">
        <v>0.018506944444444444</v>
      </c>
      <c r="L42" s="9">
        <v>0.002951388888888889</v>
      </c>
      <c r="M42" s="9">
        <v>0.015555555555555555</v>
      </c>
      <c r="N42" s="9"/>
      <c r="O42" s="9"/>
    </row>
    <row r="43" spans="1:15" ht="15">
      <c r="A43" s="55">
        <v>58</v>
      </c>
      <c r="B43" s="55" t="str">
        <f>IF(A43="","",VLOOKUP(A43,Entrants!$B$4:$D$104,3))</f>
        <v>AB</v>
      </c>
      <c r="C43" s="8">
        <f t="shared" si="1"/>
        <v>39</v>
      </c>
      <c r="D43" s="54" t="str">
        <f>IF(A43="","",VLOOKUP(A43,Entrants!$B$4:$C$104,2))</f>
        <v>Scott, Andrea</v>
      </c>
      <c r="E43" s="57">
        <v>0.01866898148148148</v>
      </c>
      <c r="F43" s="57">
        <f>IF(A43="","",VLOOKUP(A43,Entrants!$B$4:$N$104,13))</f>
        <v>0.0026041666666666665</v>
      </c>
      <c r="G43" s="57">
        <f t="shared" si="0"/>
        <v>0.016064814814814813</v>
      </c>
      <c r="H43" s="57"/>
      <c r="I43" s="8">
        <v>39</v>
      </c>
      <c r="J43" s="10" t="s">
        <v>164</v>
      </c>
      <c r="K43" s="9">
        <v>0.0184375</v>
      </c>
      <c r="L43" s="9">
        <v>0.002777777777777778</v>
      </c>
      <c r="M43" s="9">
        <v>0.01565972222222222</v>
      </c>
      <c r="N43" s="9"/>
      <c r="O43" s="9"/>
    </row>
    <row r="44" spans="1:15" ht="15">
      <c r="A44" s="55">
        <v>43</v>
      </c>
      <c r="B44" s="55" t="str">
        <f>IF(A44="","",VLOOKUP(A44,Entrants!$B$4:$D$104,3))</f>
        <v>RD</v>
      </c>
      <c r="C44" s="8">
        <f t="shared" si="1"/>
        <v>40</v>
      </c>
      <c r="D44" s="54" t="str">
        <f>IF(A44="","",VLOOKUP(A44,Entrants!$B$4:$C$104,2))</f>
        <v>Mallon, John</v>
      </c>
      <c r="E44" s="57">
        <v>0.019085648148148147</v>
      </c>
      <c r="F44" s="57">
        <f>IF(A44="","",VLOOKUP(A44,Entrants!$B$4:$N$104,13))</f>
        <v>0.006076388888888889</v>
      </c>
      <c r="G44" s="57">
        <f t="shared" si="0"/>
        <v>0.013009259259259259</v>
      </c>
      <c r="H44" s="57"/>
      <c r="I44" s="8">
        <v>40</v>
      </c>
      <c r="J44" s="10" t="s">
        <v>86</v>
      </c>
      <c r="K44" s="9">
        <v>0.01866898148148148</v>
      </c>
      <c r="L44" s="9">
        <v>0.0026041666666666665</v>
      </c>
      <c r="M44" s="9">
        <v>0.016064814814814813</v>
      </c>
      <c r="N44" s="9"/>
      <c r="O44" s="9"/>
    </row>
    <row r="45" spans="1:15" ht="15">
      <c r="A45" s="55"/>
      <c r="B45" s="55">
        <f>IF(A45="","",VLOOKUP(A45,Entrants!$B$4:$D$104,3))</f>
      </c>
      <c r="C45" s="8">
        <f t="shared" si="1"/>
        <v>41</v>
      </c>
      <c r="D45" s="54">
        <f>IF(A45="","",VLOOKUP(A45,Entrants!$B$4:$C$104,2))</f>
      </c>
      <c r="E45" s="57"/>
      <c r="F45" s="57">
        <f>IF(A45="","",VLOOKUP(A45,Entrants!$B$4:$N$104,13))</f>
      </c>
      <c r="G45" s="57">
        <f t="shared" si="0"/>
      </c>
      <c r="H45" s="57"/>
      <c r="I45" s="8">
        <v>41</v>
      </c>
      <c r="J45" s="10" t="s">
        <v>15</v>
      </c>
      <c r="K45" s="9"/>
      <c r="L45" s="9" t="s">
        <v>15</v>
      </c>
      <c r="M45" s="9" t="s">
        <v>15</v>
      </c>
      <c r="N45" s="9"/>
      <c r="O45" s="9"/>
    </row>
    <row r="46" spans="1:15" ht="15">
      <c r="A46" s="55"/>
      <c r="B46" s="55">
        <f>IF(A46="","",VLOOKUP(A46,Entrants!$B$4:$D$104,3))</f>
      </c>
      <c r="C46" s="8">
        <f t="shared" si="1"/>
        <v>42</v>
      </c>
      <c r="D46" s="54">
        <f>IF(A46="","",VLOOKUP(A46,Entrants!$B$4:$C$104,2))</f>
      </c>
      <c r="E46" s="57"/>
      <c r="F46" s="57">
        <f>IF(A46="","",VLOOKUP(A46,Entrants!$B$4:$N$104,13))</f>
      </c>
      <c r="G46" s="57">
        <f t="shared" si="0"/>
      </c>
      <c r="H46" s="57"/>
      <c r="I46" s="8">
        <v>42</v>
      </c>
      <c r="J46" s="10" t="s">
        <v>15</v>
      </c>
      <c r="K46" s="9"/>
      <c r="L46" s="9" t="s">
        <v>15</v>
      </c>
      <c r="M46" s="9" t="s">
        <v>15</v>
      </c>
      <c r="N46" s="9"/>
      <c r="O46" s="9"/>
    </row>
    <row r="47" spans="1:15" ht="15">
      <c r="A47" s="55"/>
      <c r="B47" s="55">
        <f>IF(A47="","",VLOOKUP(A47,Entrants!$B$4:$D$104,3))</f>
      </c>
      <c r="C47" s="8">
        <f t="shared" si="1"/>
        <v>43</v>
      </c>
      <c r="D47" s="54">
        <f>IF(A47="","",VLOOKUP(A47,Entrants!$B$4:$C$104,2))</f>
      </c>
      <c r="E47" s="57"/>
      <c r="F47" s="57">
        <f>IF(A47="","",VLOOKUP(A47,Entrants!$B$4:$N$104,13))</f>
      </c>
      <c r="G47" s="57">
        <f t="shared" si="0"/>
      </c>
      <c r="H47" s="57"/>
      <c r="I47" s="8">
        <v>43</v>
      </c>
      <c r="J47" s="10" t="s">
        <v>15</v>
      </c>
      <c r="K47" s="9"/>
      <c r="L47" s="9" t="s">
        <v>15</v>
      </c>
      <c r="M47" s="9" t="s">
        <v>15</v>
      </c>
      <c r="N47" s="9"/>
      <c r="O47" s="9"/>
    </row>
    <row r="48" spans="1:15" ht="15">
      <c r="A48" s="55"/>
      <c r="B48" s="55">
        <f>IF(A48="","",VLOOKUP(A48,Entrants!$B$4:$D$104,3))</f>
      </c>
      <c r="C48" s="8">
        <f t="shared" si="1"/>
        <v>44</v>
      </c>
      <c r="D48" s="54">
        <f>IF(A48="","",VLOOKUP(A48,Entrants!$B$4:$C$104,2))</f>
      </c>
      <c r="E48" s="57"/>
      <c r="F48" s="57">
        <f>IF(A48="","",VLOOKUP(A48,Entrants!$B$4:$N$104,13))</f>
      </c>
      <c r="G48" s="57">
        <f t="shared" si="0"/>
      </c>
      <c r="H48" s="57"/>
      <c r="I48" s="8">
        <v>44</v>
      </c>
      <c r="J48" s="10" t="s">
        <v>15</v>
      </c>
      <c r="K48" s="9"/>
      <c r="L48" s="9" t="s">
        <v>15</v>
      </c>
      <c r="M48" s="9" t="s">
        <v>15</v>
      </c>
      <c r="N48" s="9"/>
      <c r="O48" s="9"/>
    </row>
    <row r="49" spans="1:15" ht="15">
      <c r="A49" s="55"/>
      <c r="B49" s="55">
        <f>IF(A49="","",VLOOKUP(A49,Entrants!$B$4:$D$104,3))</f>
      </c>
      <c r="C49" s="8">
        <f t="shared" si="1"/>
        <v>45</v>
      </c>
      <c r="D49" s="54">
        <f>IF(A49="","",VLOOKUP(A49,Entrants!$B$4:$C$104,2))</f>
      </c>
      <c r="E49" s="57"/>
      <c r="F49" s="57">
        <f>IF(A49="","",VLOOKUP(A49,Entrants!$B$4:$N$104,13))</f>
      </c>
      <c r="G49" s="57">
        <f t="shared" si="0"/>
      </c>
      <c r="H49" s="57"/>
      <c r="I49" s="8">
        <v>45</v>
      </c>
      <c r="J49" s="10" t="s">
        <v>15</v>
      </c>
      <c r="K49" s="9"/>
      <c r="L49" s="9" t="s">
        <v>15</v>
      </c>
      <c r="M49" s="9" t="s">
        <v>15</v>
      </c>
      <c r="N49" s="9"/>
      <c r="O49" s="9"/>
    </row>
    <row r="50" spans="1:15" ht="15">
      <c r="A50" s="55"/>
      <c r="B50" s="55">
        <f>IF(A50="","",VLOOKUP(A50,Entrants!$B$4:$D$104,3))</f>
      </c>
      <c r="C50" s="8">
        <f t="shared" si="1"/>
        <v>46</v>
      </c>
      <c r="D50" s="54">
        <f>IF(A50="","",VLOOKUP(A50,Entrants!$B$4:$C$104,2))</f>
      </c>
      <c r="E50" s="57"/>
      <c r="F50" s="57">
        <f>IF(A50="","",VLOOKUP(A50,Entrants!$B$4:$N$104,13))</f>
      </c>
      <c r="G50" s="57">
        <f t="shared" si="0"/>
      </c>
      <c r="H50" s="57"/>
      <c r="I50" s="8">
        <v>46</v>
      </c>
      <c r="J50" s="10" t="s">
        <v>15</v>
      </c>
      <c r="K50" s="9"/>
      <c r="L50" s="9" t="s">
        <v>15</v>
      </c>
      <c r="M50" s="9" t="s">
        <v>15</v>
      </c>
      <c r="N50" s="9"/>
      <c r="O50" s="9"/>
    </row>
    <row r="51" spans="1:15" ht="15">
      <c r="A51" s="55"/>
      <c r="B51" s="55">
        <f>IF(A51="","",VLOOKUP(A51,Entrants!$B$4:$D$104,3))</f>
      </c>
      <c r="C51" s="8">
        <f t="shared" si="1"/>
        <v>47</v>
      </c>
      <c r="D51" s="54">
        <f>IF(A51="","",VLOOKUP(A51,Entrants!$B$4:$C$104,2))</f>
      </c>
      <c r="E51" s="57"/>
      <c r="F51" s="57">
        <f>IF(A51="","",VLOOKUP(A51,Entrants!$B$4:$N$104,13))</f>
      </c>
      <c r="G51" s="57">
        <f t="shared" si="0"/>
      </c>
      <c r="H51" s="57"/>
      <c r="I51" s="8">
        <v>47</v>
      </c>
      <c r="J51" s="10" t="s">
        <v>15</v>
      </c>
      <c r="K51" s="9"/>
      <c r="L51" s="9" t="s">
        <v>15</v>
      </c>
      <c r="M51" s="9" t="s">
        <v>15</v>
      </c>
      <c r="N51" s="9"/>
      <c r="O51" s="9"/>
    </row>
    <row r="52" spans="1:15" ht="15">
      <c r="A52" s="55"/>
      <c r="B52" s="55">
        <f>IF(A52="","",VLOOKUP(A52,Entrants!$B$4:$D$104,3))</f>
      </c>
      <c r="C52" s="8">
        <f t="shared" si="1"/>
        <v>48</v>
      </c>
      <c r="D52" s="54">
        <f>IF(A52="","",VLOOKUP(A52,Entrants!$B$4:$C$104,2))</f>
      </c>
      <c r="E52" s="57"/>
      <c r="F52" s="57">
        <f>IF(A52="","",VLOOKUP(A52,Entrants!$B$4:$N$104,13))</f>
      </c>
      <c r="G52" s="57">
        <f t="shared" si="0"/>
      </c>
      <c r="H52" s="57"/>
      <c r="I52" s="8">
        <v>48</v>
      </c>
      <c r="J52" s="10" t="s">
        <v>15</v>
      </c>
      <c r="K52" s="9"/>
      <c r="L52" s="9" t="s">
        <v>15</v>
      </c>
      <c r="M52" s="9" t="s">
        <v>15</v>
      </c>
      <c r="N52" s="9"/>
      <c r="O52" s="9"/>
    </row>
    <row r="53" spans="1:15" ht="15">
      <c r="A53" s="55"/>
      <c r="B53" s="55">
        <f>IF(A53="","",VLOOKUP(A53,Entrants!$B$4:$D$104,3))</f>
      </c>
      <c r="C53" s="8">
        <f t="shared" si="1"/>
        <v>49</v>
      </c>
      <c r="D53" s="54">
        <f>IF(A53="","",VLOOKUP(A53,Entrants!$B$4:$C$104,2))</f>
      </c>
      <c r="E53" s="57"/>
      <c r="F53" s="57">
        <f>IF(A53="","",VLOOKUP(A53,Entrants!$B$4:$N$104,13))</f>
      </c>
      <c r="G53" s="57">
        <f t="shared" si="0"/>
      </c>
      <c r="H53" s="57"/>
      <c r="I53" s="8">
        <v>49</v>
      </c>
      <c r="J53" s="10" t="s">
        <v>15</v>
      </c>
      <c r="K53" s="9"/>
      <c r="L53" s="9" t="s">
        <v>15</v>
      </c>
      <c r="M53" s="9" t="s">
        <v>15</v>
      </c>
      <c r="N53" s="9"/>
      <c r="O53" s="9"/>
    </row>
    <row r="54" spans="1:15" ht="15">
      <c r="A54" s="55"/>
      <c r="B54" s="55">
        <f>IF(A54="","",VLOOKUP(A54,Entrants!$B$4:$D$104,3))</f>
      </c>
      <c r="C54" s="8">
        <f t="shared" si="1"/>
        <v>50</v>
      </c>
      <c r="D54" s="54">
        <f>IF(A54="","",VLOOKUP(A54,Entrants!$B$4:$C$104,2))</f>
      </c>
      <c r="E54" s="57"/>
      <c r="F54" s="57">
        <f>IF(A54="","",VLOOKUP(A54,Entrants!$B$4:$N$104,13))</f>
      </c>
      <c r="G54" s="57">
        <f t="shared" si="0"/>
      </c>
      <c r="H54" s="57"/>
      <c r="I54" s="8">
        <v>50</v>
      </c>
      <c r="J54" s="10" t="s">
        <v>15</v>
      </c>
      <c r="K54" s="9"/>
      <c r="L54" s="9" t="s">
        <v>15</v>
      </c>
      <c r="M54" s="9" t="s">
        <v>15</v>
      </c>
      <c r="N54" s="9"/>
      <c r="O54" s="9"/>
    </row>
    <row r="55" spans="1:15" ht="15">
      <c r="A55" s="55"/>
      <c r="B55" s="55">
        <f>IF(A55="","",VLOOKUP(A55,Entrants!$B$4:$D$104,3))</f>
      </c>
      <c r="C55" s="8">
        <f t="shared" si="1"/>
        <v>51</v>
      </c>
      <c r="D55" s="54">
        <f>IF(A55="","",VLOOKUP(A55,Entrants!$B$4:$C$104,2))</f>
      </c>
      <c r="E55" s="57"/>
      <c r="F55" s="57">
        <f>IF(A55="","",VLOOKUP(A55,Entrants!$B$4:$N$104,13))</f>
      </c>
      <c r="G55" s="57">
        <f t="shared" si="0"/>
      </c>
      <c r="H55" s="57"/>
      <c r="I55" s="8">
        <v>51</v>
      </c>
      <c r="J55" s="10" t="s">
        <v>15</v>
      </c>
      <c r="K55" s="9"/>
      <c r="L55" s="9" t="s">
        <v>15</v>
      </c>
      <c r="M55" s="9" t="s">
        <v>15</v>
      </c>
      <c r="N55" s="60"/>
      <c r="O55" s="60"/>
    </row>
    <row r="56" spans="1:15" ht="15">
      <c r="A56" s="55"/>
      <c r="B56" s="55">
        <f>IF(A56="","",VLOOKUP(A56,Entrants!$B$4:$D$104,3))</f>
      </c>
      <c r="C56" s="8">
        <f t="shared" si="1"/>
        <v>52</v>
      </c>
      <c r="D56" s="54">
        <f>IF(A56="","",VLOOKUP(A56,Entrants!$B$4:$C$104,2))</f>
      </c>
      <c r="E56" s="57"/>
      <c r="F56" s="57">
        <f>IF(A56="","",VLOOKUP(A56,Entrants!$B$4:$N$104,13))</f>
      </c>
      <c r="G56" s="57">
        <f t="shared" si="0"/>
      </c>
      <c r="H56" s="57"/>
      <c r="I56" s="8">
        <v>52</v>
      </c>
      <c r="J56" s="10" t="s">
        <v>15</v>
      </c>
      <c r="K56" s="9"/>
      <c r="L56" s="9" t="s">
        <v>15</v>
      </c>
      <c r="M56" s="9" t="s">
        <v>15</v>
      </c>
      <c r="N56" s="60"/>
      <c r="O56" s="60"/>
    </row>
    <row r="57" spans="1:15" ht="15">
      <c r="A57" s="55"/>
      <c r="B57" s="55">
        <f>IF(A57="","",VLOOKUP(A57,Entrants!$B$4:$D$104,3))</f>
      </c>
      <c r="C57" s="8">
        <f t="shared" si="1"/>
        <v>53</v>
      </c>
      <c r="D57" s="54">
        <f>IF(A57="","",VLOOKUP(A57,Entrants!$B$4:$C$104,2))</f>
      </c>
      <c r="E57" s="57"/>
      <c r="F57" s="57">
        <f>IF(A57="","",VLOOKUP(A57,Entrants!$B$4:$N$104,13))</f>
      </c>
      <c r="G57" s="57">
        <f t="shared" si="0"/>
      </c>
      <c r="H57" s="57"/>
      <c r="I57" s="8">
        <v>53</v>
      </c>
      <c r="J57" s="10" t="s">
        <v>15</v>
      </c>
      <c r="K57" s="9"/>
      <c r="L57" s="9" t="s">
        <v>15</v>
      </c>
      <c r="M57" s="9" t="s">
        <v>15</v>
      </c>
      <c r="N57" s="60"/>
      <c r="O57" s="60"/>
    </row>
    <row r="58" spans="1:15" ht="15">
      <c r="A58" s="55"/>
      <c r="B58" s="55">
        <f>IF(A58="","",VLOOKUP(A58,Entrants!$B$4:$D$104,3))</f>
      </c>
      <c r="C58" s="8">
        <f t="shared" si="1"/>
        <v>54</v>
      </c>
      <c r="D58" s="54">
        <f>IF(A58="","",VLOOKUP(A58,Entrants!$B$4:$C$104,2))</f>
      </c>
      <c r="E58" s="57"/>
      <c r="F58" s="57">
        <f>IF(A58="","",VLOOKUP(A58,Entrants!$B$4:$N$104,13))</f>
      </c>
      <c r="G58" s="57">
        <f t="shared" si="0"/>
      </c>
      <c r="H58" s="57"/>
      <c r="I58" s="8">
        <v>54</v>
      </c>
      <c r="J58" s="10" t="s">
        <v>15</v>
      </c>
      <c r="K58" s="9"/>
      <c r="L58" s="9" t="s">
        <v>15</v>
      </c>
      <c r="M58" s="9" t="s">
        <v>15</v>
      </c>
      <c r="N58" s="60"/>
      <c r="O58" s="60"/>
    </row>
    <row r="59" spans="1:15" ht="15">
      <c r="A59" s="55"/>
      <c r="B59" s="55">
        <f>IF(A59="","",VLOOKUP(A59,Entrants!$B$4:$D$104,3))</f>
      </c>
      <c r="C59" s="8">
        <f t="shared" si="1"/>
        <v>55</v>
      </c>
      <c r="D59" s="54">
        <f>IF(A59="","",VLOOKUP(A59,Entrants!$B$4:$C$104,2))</f>
      </c>
      <c r="E59" s="57"/>
      <c r="F59" s="57">
        <f>IF(A59="","",VLOOKUP(A59,Entrants!$B$4:$N$104,13))</f>
      </c>
      <c r="G59" s="57">
        <f t="shared" si="0"/>
      </c>
      <c r="H59" s="57"/>
      <c r="I59" s="8">
        <v>55</v>
      </c>
      <c r="J59" s="10" t="s">
        <v>15</v>
      </c>
      <c r="K59" s="9"/>
      <c r="L59" s="9" t="s">
        <v>15</v>
      </c>
      <c r="M59" s="9" t="s">
        <v>15</v>
      </c>
      <c r="N59" s="60"/>
      <c r="O59" s="60"/>
    </row>
    <row r="60" spans="1:15" ht="15">
      <c r="A60" s="55"/>
      <c r="B60" s="55">
        <f>IF(A60="","",VLOOKUP(A60,Entrants!$B$4:$D$104,3))</f>
      </c>
      <c r="C60" s="8">
        <f t="shared" si="1"/>
        <v>56</v>
      </c>
      <c r="D60" s="54">
        <f>IF(A60="","",VLOOKUP(A60,Entrants!$B$4:$C$104,2))</f>
      </c>
      <c r="E60" s="57"/>
      <c r="F60" s="57">
        <f>IF(A60="","",VLOOKUP(A60,Entrants!$B$4:$N$104,13))</f>
      </c>
      <c r="G60" s="57">
        <f t="shared" si="0"/>
      </c>
      <c r="H60" s="57"/>
      <c r="I60" s="8">
        <v>56</v>
      </c>
      <c r="J60" s="10" t="s">
        <v>15</v>
      </c>
      <c r="K60" s="9"/>
      <c r="L60" s="9" t="s">
        <v>15</v>
      </c>
      <c r="M60" s="9" t="s">
        <v>15</v>
      </c>
      <c r="N60" s="60"/>
      <c r="O60" s="60"/>
    </row>
    <row r="61" spans="1:15" ht="15">
      <c r="A61" s="55"/>
      <c r="B61" s="55">
        <f>IF(A61="","",VLOOKUP(A61,Entrants!$B$4:$D$104,3))</f>
      </c>
      <c r="C61" s="8">
        <f t="shared" si="1"/>
        <v>57</v>
      </c>
      <c r="D61" s="54">
        <f>IF(A61="","",VLOOKUP(A61,Entrants!$B$4:$C$104,2))</f>
      </c>
      <c r="E61" s="57"/>
      <c r="F61" s="57">
        <f>IF(A61="","",VLOOKUP(A61,Entrants!$B$4:$N$104,13))</f>
      </c>
      <c r="G61" s="57">
        <f t="shared" si="0"/>
      </c>
      <c r="H61" s="57"/>
      <c r="I61" s="8">
        <v>57</v>
      </c>
      <c r="J61" s="10" t="s">
        <v>15</v>
      </c>
      <c r="K61" s="9"/>
      <c r="L61" s="9" t="s">
        <v>15</v>
      </c>
      <c r="M61" s="9" t="s">
        <v>15</v>
      </c>
      <c r="N61" s="60"/>
      <c r="O61" s="60"/>
    </row>
    <row r="62" spans="1:15" ht="15">
      <c r="A62" s="55"/>
      <c r="B62" s="55">
        <f>IF(A62="","",VLOOKUP(A62,Entrants!$B$4:$D$104,3))</f>
      </c>
      <c r="C62" s="55"/>
      <c r="D62" s="54">
        <f>IF(A62="","",VLOOKUP(A62,Entrants!$B$4:$C$104,2))</f>
      </c>
      <c r="E62" s="57"/>
      <c r="F62" s="57">
        <f>IF(A62="","",VLOOKUP(A62,Entrants!$B$4:$N$104,13))</f>
      </c>
      <c r="G62" s="57">
        <f t="shared" si="0"/>
      </c>
      <c r="H62" s="57"/>
      <c r="I62" s="8">
        <v>58</v>
      </c>
      <c r="J62" s="10" t="s">
        <v>15</v>
      </c>
      <c r="K62" s="9"/>
      <c r="L62" s="9" t="s">
        <v>15</v>
      </c>
      <c r="M62" s="9" t="s">
        <v>15</v>
      </c>
      <c r="N62" s="60"/>
      <c r="O62" s="60"/>
    </row>
    <row r="63" spans="1:15" ht="15">
      <c r="A63" s="55"/>
      <c r="B63" s="55">
        <f>IF(A63="","",VLOOKUP(A63,Entrants!$B$4:$D$104,3))</f>
      </c>
      <c r="C63" s="55"/>
      <c r="D63" s="54">
        <f>IF(A63="","",VLOOKUP(A63,Entrants!$B$4:$C$104,2))</f>
      </c>
      <c r="E63" s="57"/>
      <c r="F63" s="57">
        <f>IF(A63="","",VLOOKUP(A63,Entrants!$B$4:$N$104,13))</f>
      </c>
      <c r="G63" s="57">
        <f t="shared" si="0"/>
      </c>
      <c r="H63" s="57"/>
      <c r="I63" s="8">
        <v>59</v>
      </c>
      <c r="J63" s="10" t="s">
        <v>15</v>
      </c>
      <c r="K63" s="9"/>
      <c r="L63" s="9" t="s">
        <v>15</v>
      </c>
      <c r="M63" s="9" t="s">
        <v>15</v>
      </c>
      <c r="N63" s="60"/>
      <c r="O63" s="60"/>
    </row>
    <row r="64" spans="1:15" ht="15">
      <c r="A64" s="55"/>
      <c r="B64" s="55">
        <f>IF(A64="","",VLOOKUP(A64,Entrants!$B$4:$D$104,3))</f>
      </c>
      <c r="C64" s="55"/>
      <c r="D64" s="54">
        <f>IF(A64="","",VLOOKUP(A64,Entrants!$B$4:$C$104,2))</f>
      </c>
      <c r="E64" s="57"/>
      <c r="F64" s="57">
        <f>IF(A64="","",VLOOKUP(A64,Entrants!$B$4:$N$104,13))</f>
      </c>
      <c r="G64" s="57">
        <f t="shared" si="0"/>
      </c>
      <c r="H64" s="57"/>
      <c r="I64" s="8">
        <v>60</v>
      </c>
      <c r="J64" s="10" t="s">
        <v>15</v>
      </c>
      <c r="K64" s="9"/>
      <c r="L64" s="9" t="s">
        <v>15</v>
      </c>
      <c r="M64" s="9" t="s">
        <v>15</v>
      </c>
      <c r="N64" s="60"/>
      <c r="O64" s="60"/>
    </row>
    <row r="65" spans="1:15" ht="15">
      <c r="A65" s="55"/>
      <c r="B65" s="55">
        <f>IF(A65="","",VLOOKUP(A65,Entrants!$B$4:$D$104,3))</f>
      </c>
      <c r="C65" s="55"/>
      <c r="D65" s="54">
        <f>IF(A65="","",VLOOKUP(A65,Entrants!$B$4:$C$104,2))</f>
      </c>
      <c r="E65" s="57"/>
      <c r="F65" s="57">
        <f>IF(A65="","",VLOOKUP(A65,Entrants!$B$4:$N$104,13))</f>
      </c>
      <c r="G65" s="57">
        <f t="shared" si="0"/>
      </c>
      <c r="H65" s="57"/>
      <c r="I65" s="8">
        <v>61</v>
      </c>
      <c r="J65" s="10" t="s">
        <v>15</v>
      </c>
      <c r="K65" s="9"/>
      <c r="L65" s="9" t="s">
        <v>15</v>
      </c>
      <c r="M65" s="9" t="s">
        <v>15</v>
      </c>
      <c r="N65" s="60"/>
      <c r="O65" s="60"/>
    </row>
    <row r="66" spans="1:15" ht="15">
      <c r="A66" s="55"/>
      <c r="B66" s="55">
        <f>IF(A66="","",VLOOKUP(A66,Entrants!$B$4:$D$104,3))</f>
      </c>
      <c r="C66" s="55"/>
      <c r="D66" s="54">
        <f>IF(A66="","",VLOOKUP(A66,Entrants!$B$4:$C$104,2))</f>
      </c>
      <c r="E66" s="57"/>
      <c r="F66" s="57">
        <f>IF(A66="","",VLOOKUP(A66,Entrants!$B$4:$N$104,13))</f>
      </c>
      <c r="G66" s="57">
        <f t="shared" si="0"/>
      </c>
      <c r="H66" s="57"/>
      <c r="I66" s="8">
        <v>62</v>
      </c>
      <c r="J66" s="10" t="s">
        <v>15</v>
      </c>
      <c r="K66" s="9"/>
      <c r="L66" s="9" t="s">
        <v>15</v>
      </c>
      <c r="M66" s="9" t="s">
        <v>15</v>
      </c>
      <c r="N66" s="60"/>
      <c r="O66" s="60"/>
    </row>
    <row r="67" spans="1:15" ht="15">
      <c r="A67" s="55"/>
      <c r="B67" s="55">
        <f>IF(A67="","",VLOOKUP(A67,Entrants!$B$4:$D$104,3))</f>
      </c>
      <c r="C67" s="55"/>
      <c r="D67" s="54">
        <f>IF(A67="","",VLOOKUP(A67,Entrants!$B$4:$C$104,2))</f>
      </c>
      <c r="E67" s="57"/>
      <c r="F67" s="57">
        <f>IF(A67="","",VLOOKUP(A67,Entrants!$B$4:$N$104,13))</f>
      </c>
      <c r="G67" s="57">
        <f t="shared" si="0"/>
      </c>
      <c r="H67" s="57"/>
      <c r="I67" s="8">
        <v>63</v>
      </c>
      <c r="J67" s="10" t="s">
        <v>15</v>
      </c>
      <c r="K67" s="9"/>
      <c r="L67" s="9" t="s">
        <v>15</v>
      </c>
      <c r="M67" s="9" t="s">
        <v>15</v>
      </c>
      <c r="N67" s="60"/>
      <c r="O67" s="60"/>
    </row>
    <row r="68" spans="1:15" ht="15">
      <c r="A68" s="55"/>
      <c r="B68" s="55">
        <f>IF(A68="","",VLOOKUP(A68,Entrants!$B$4:$D$104,3))</f>
      </c>
      <c r="C68" s="55"/>
      <c r="D68" s="54">
        <f>IF(A68="","",VLOOKUP(A68,Entrants!$B$4:$C$104,2))</f>
      </c>
      <c r="E68" s="57"/>
      <c r="F68" s="57">
        <f>IF(A68="","",VLOOKUP(A68,Entrants!$B$4:$N$104,13))</f>
      </c>
      <c r="G68" s="57">
        <f t="shared" si="0"/>
      </c>
      <c r="H68" s="57"/>
      <c r="I68" s="8">
        <v>64</v>
      </c>
      <c r="J68" s="10" t="s">
        <v>15</v>
      </c>
      <c r="K68" s="9"/>
      <c r="L68" s="9" t="s">
        <v>15</v>
      </c>
      <c r="M68" s="9" t="s">
        <v>15</v>
      </c>
      <c r="N68" s="60"/>
      <c r="O68" s="60"/>
    </row>
    <row r="69" spans="1:15" ht="15">
      <c r="A69" s="55"/>
      <c r="B69" s="55">
        <f>IF(A69="","",VLOOKUP(A69,Entrants!$B$4:$D$104,3))</f>
      </c>
      <c r="C69" s="55"/>
      <c r="D69" s="54">
        <f>IF(A69="","",VLOOKUP(A69,Entrants!$B$4:$C$104,2))</f>
      </c>
      <c r="E69" s="57"/>
      <c r="F69" s="57">
        <f>IF(A69="","",VLOOKUP(A69,Entrants!$B$4:$N$104,13))</f>
      </c>
      <c r="G69" s="57">
        <f t="shared" si="0"/>
      </c>
      <c r="H69" s="57"/>
      <c r="I69" s="8">
        <v>65</v>
      </c>
      <c r="J69" s="10" t="s">
        <v>15</v>
      </c>
      <c r="K69" s="9"/>
      <c r="L69" s="9" t="s">
        <v>15</v>
      </c>
      <c r="M69" s="9" t="s">
        <v>15</v>
      </c>
      <c r="N69" s="60"/>
      <c r="O69" s="60"/>
    </row>
    <row r="70" spans="1:15" ht="15">
      <c r="A70" s="55"/>
      <c r="B70" s="55">
        <f>IF(A70="","",VLOOKUP(A70,Entrants!$B$4:$D$104,3))</f>
      </c>
      <c r="C70" s="55"/>
      <c r="D70" s="54">
        <f>IF(A70="","",VLOOKUP(A70,Entrants!$B$4:$C$104,2))</f>
      </c>
      <c r="E70" s="57"/>
      <c r="F70" s="57">
        <f>IF(A70="","",VLOOKUP(A70,Entrants!$B$4:$N$104,13))</f>
      </c>
      <c r="G70" s="57">
        <f aca="true" t="shared" si="2" ref="G70:G84">IF(D70="","",E70-F70)</f>
      </c>
      <c r="H70" s="57"/>
      <c r="I70" s="8">
        <v>66</v>
      </c>
      <c r="J70" s="10" t="s">
        <v>15</v>
      </c>
      <c r="K70" s="9"/>
      <c r="L70" s="9" t="s">
        <v>15</v>
      </c>
      <c r="M70" s="9" t="s">
        <v>15</v>
      </c>
      <c r="N70" s="60"/>
      <c r="O70" s="60"/>
    </row>
    <row r="71" spans="1:15" ht="15">
      <c r="A71" s="55"/>
      <c r="B71" s="55">
        <f>IF(A71="","",VLOOKUP(A71,Entrants!$B$4:$D$104,3))</f>
      </c>
      <c r="C71" s="55"/>
      <c r="D71" s="54">
        <f>IF(A71="","",VLOOKUP(A71,Entrants!$B$4:$C$104,2))</f>
      </c>
      <c r="E71" s="57"/>
      <c r="F71" s="57">
        <f>IF(A71="","",VLOOKUP(A71,Entrants!$B$4:$N$104,13))</f>
      </c>
      <c r="G71" s="57">
        <f t="shared" si="2"/>
      </c>
      <c r="H71" s="57"/>
      <c r="I71" s="8">
        <v>67</v>
      </c>
      <c r="J71" s="10" t="s">
        <v>15</v>
      </c>
      <c r="K71" s="9"/>
      <c r="L71" s="9" t="s">
        <v>15</v>
      </c>
      <c r="M71" s="9" t="s">
        <v>15</v>
      </c>
      <c r="N71" s="60"/>
      <c r="O71" s="60"/>
    </row>
    <row r="72" spans="1:15" ht="15">
      <c r="A72" s="55"/>
      <c r="B72" s="55">
        <f>IF(A72="","",VLOOKUP(A72,Entrants!$B$4:$D$104,3))</f>
      </c>
      <c r="C72" s="55"/>
      <c r="D72" s="54">
        <f>IF(A72="","",VLOOKUP(A72,Entrants!$B$4:$C$104,2))</f>
      </c>
      <c r="E72" s="57"/>
      <c r="F72" s="57">
        <f>IF(A72="","",VLOOKUP(A72,Entrants!$B$4:$N$104,13))</f>
      </c>
      <c r="G72" s="57">
        <f t="shared" si="2"/>
      </c>
      <c r="H72" s="57"/>
      <c r="I72" s="8">
        <v>68</v>
      </c>
      <c r="J72" s="10" t="s">
        <v>15</v>
      </c>
      <c r="K72" s="9"/>
      <c r="L72" s="9" t="s">
        <v>15</v>
      </c>
      <c r="M72" s="9" t="s">
        <v>15</v>
      </c>
      <c r="N72" s="60"/>
      <c r="O72" s="60"/>
    </row>
    <row r="73" spans="1:15" ht="15">
      <c r="A73" s="55"/>
      <c r="B73" s="55">
        <f>IF(A73="","",VLOOKUP(A73,Entrants!$B$4:$D$104,3))</f>
      </c>
      <c r="C73" s="55"/>
      <c r="D73" s="54">
        <f>IF(A73="","",VLOOKUP(A73,Entrants!$B$4:$C$104,2))</f>
      </c>
      <c r="E73" s="57"/>
      <c r="F73" s="57">
        <f>IF(A73="","",VLOOKUP(A73,Entrants!$B$4:$N$104,13))</f>
      </c>
      <c r="G73" s="57">
        <f t="shared" si="2"/>
      </c>
      <c r="H73" s="57"/>
      <c r="I73" s="8">
        <v>69</v>
      </c>
      <c r="J73" s="10" t="s">
        <v>15</v>
      </c>
      <c r="K73" s="9"/>
      <c r="L73" s="9" t="s">
        <v>15</v>
      </c>
      <c r="M73" s="9" t="s">
        <v>15</v>
      </c>
      <c r="N73" s="60"/>
      <c r="O73" s="60"/>
    </row>
    <row r="74" spans="1:15" ht="15">
      <c r="A74" s="55"/>
      <c r="B74" s="55">
        <f>IF(A74="","",VLOOKUP(A74,Entrants!$B$4:$D$104,3))</f>
      </c>
      <c r="C74" s="55"/>
      <c r="D74" s="54">
        <f>IF(A74="","",VLOOKUP(A74,Entrants!$B$4:$C$104,2))</f>
      </c>
      <c r="E74" s="57"/>
      <c r="F74" s="57">
        <f>IF(A74="","",VLOOKUP(A74,Entrants!$B$4:$N$104,13))</f>
      </c>
      <c r="G74" s="57">
        <f t="shared" si="2"/>
      </c>
      <c r="H74" s="57"/>
      <c r="I74" s="8">
        <v>70</v>
      </c>
      <c r="J74" s="10" t="s">
        <v>15</v>
      </c>
      <c r="K74" s="9"/>
      <c r="L74" s="9" t="s">
        <v>15</v>
      </c>
      <c r="M74" s="9" t="s">
        <v>15</v>
      </c>
      <c r="N74" s="60"/>
      <c r="O74" s="60"/>
    </row>
    <row r="75" spans="1:15" ht="15">
      <c r="A75" s="55"/>
      <c r="B75" s="55">
        <f>IF(A75="","",VLOOKUP(A75,Entrants!$B$4:$D$104,3))</f>
      </c>
      <c r="C75" s="55"/>
      <c r="D75" s="54">
        <f>IF(A75="","",VLOOKUP(A75,Entrants!$B$4:$C$104,2))</f>
      </c>
      <c r="E75" s="57"/>
      <c r="F75" s="57">
        <f>IF(A75="","",VLOOKUP(A75,Entrants!$B$4:$N$104,13))</f>
      </c>
      <c r="G75" s="57">
        <f t="shared" si="2"/>
      </c>
      <c r="H75" s="57"/>
      <c r="I75" s="8">
        <v>71</v>
      </c>
      <c r="J75" s="10" t="s">
        <v>15</v>
      </c>
      <c r="K75" s="9"/>
      <c r="L75" s="9" t="s">
        <v>15</v>
      </c>
      <c r="M75" s="9" t="s">
        <v>15</v>
      </c>
      <c r="N75" s="60"/>
      <c r="O75" s="60"/>
    </row>
    <row r="76" spans="1:15" ht="15">
      <c r="A76" s="55"/>
      <c r="B76" s="55">
        <f>IF(A76="","",VLOOKUP(A76,Entrants!$B$4:$D$104,3))</f>
      </c>
      <c r="C76" s="55"/>
      <c r="D76" s="54">
        <f>IF(A76="","",VLOOKUP(A76,Entrants!$B$4:$C$104,2))</f>
      </c>
      <c r="E76" s="57"/>
      <c r="F76" s="57">
        <f>IF(A76="","",VLOOKUP(A76,Entrants!$B$4:$N$104,13))</f>
      </c>
      <c r="G76" s="57">
        <f t="shared" si="2"/>
      </c>
      <c r="H76" s="57"/>
      <c r="I76" s="8">
        <v>72</v>
      </c>
      <c r="J76" s="10" t="s">
        <v>15</v>
      </c>
      <c r="K76" s="9"/>
      <c r="L76" s="9" t="s">
        <v>15</v>
      </c>
      <c r="M76" s="9" t="s">
        <v>15</v>
      </c>
      <c r="N76" s="60"/>
      <c r="O76" s="60"/>
    </row>
    <row r="77" spans="1:15" ht="15">
      <c r="A77" s="55"/>
      <c r="B77" s="55">
        <f>IF(A77="","",VLOOKUP(A77,Entrants!$B$4:$D$104,3))</f>
      </c>
      <c r="C77" s="55"/>
      <c r="D77" s="54">
        <f>IF(A77="","",VLOOKUP(A77,Entrants!$B$4:$C$104,2))</f>
      </c>
      <c r="E77" s="57"/>
      <c r="F77" s="57">
        <f>IF(A77="","",VLOOKUP(A77,Entrants!$B$4:$N$104,13))</f>
      </c>
      <c r="G77" s="57">
        <f t="shared" si="2"/>
      </c>
      <c r="H77" s="57"/>
      <c r="I77" s="8">
        <v>73</v>
      </c>
      <c r="J77" s="10" t="s">
        <v>15</v>
      </c>
      <c r="K77" s="9"/>
      <c r="L77" s="9" t="s">
        <v>15</v>
      </c>
      <c r="M77" s="9" t="s">
        <v>15</v>
      </c>
      <c r="N77" s="60"/>
      <c r="O77" s="60"/>
    </row>
    <row r="78" spans="1:15" ht="15">
      <c r="A78" s="55"/>
      <c r="B78" s="55">
        <f>IF(A78="","",VLOOKUP(A78,Entrants!$B$4:$D$104,3))</f>
      </c>
      <c r="C78" s="55"/>
      <c r="D78" s="54">
        <f>IF(A78="","",VLOOKUP(A78,Entrants!$B$4:$C$104,2))</f>
      </c>
      <c r="E78" s="57"/>
      <c r="F78" s="57">
        <f>IF(A78="","",VLOOKUP(A78,Entrants!$B$4:$N$104,13))</f>
      </c>
      <c r="G78" s="57">
        <f t="shared" si="2"/>
      </c>
      <c r="H78" s="57"/>
      <c r="I78" s="8">
        <v>74</v>
      </c>
      <c r="J78" s="10" t="s">
        <v>15</v>
      </c>
      <c r="K78" s="9"/>
      <c r="L78" s="9" t="s">
        <v>15</v>
      </c>
      <c r="M78" s="9" t="s">
        <v>15</v>
      </c>
      <c r="N78" s="60"/>
      <c r="O78" s="60"/>
    </row>
    <row r="79" spans="1:15" ht="15">
      <c r="A79" s="55"/>
      <c r="B79" s="55">
        <f>IF(A79="","",VLOOKUP(A79,Entrants!$B$4:$D$104,3))</f>
      </c>
      <c r="C79" s="55"/>
      <c r="D79" s="54">
        <f>IF(A79="","",VLOOKUP(A79,Entrants!$B$4:$C$104,2))</f>
      </c>
      <c r="E79" s="57"/>
      <c r="F79" s="57">
        <f>IF(A79="","",VLOOKUP(A79,Entrants!$B$4:$N$104,13))</f>
      </c>
      <c r="G79" s="57">
        <f t="shared" si="2"/>
      </c>
      <c r="H79" s="57"/>
      <c r="I79" s="8">
        <v>75</v>
      </c>
      <c r="J79" s="10" t="s">
        <v>15</v>
      </c>
      <c r="K79" s="9"/>
      <c r="L79" s="9" t="s">
        <v>15</v>
      </c>
      <c r="M79" s="9" t="s">
        <v>15</v>
      </c>
      <c r="N79" s="60"/>
      <c r="O79" s="60"/>
    </row>
    <row r="80" spans="2:13" ht="15">
      <c r="B80" s="55">
        <f>IF(A80="","",VLOOKUP(A80,Entrants!$B$4:$D$104,3))</f>
      </c>
      <c r="C80" s="55"/>
      <c r="D80" s="11">
        <f>IF(A80="","",VLOOKUP(A80,Entrants!$B$4:$C$87,2))</f>
      </c>
      <c r="E80" s="4"/>
      <c r="F80" s="57">
        <f>IF(A80="","",VLOOKUP(A80,Entrants!$B$4:$N$104,13))</f>
      </c>
      <c r="G80" s="57">
        <f t="shared" si="2"/>
      </c>
      <c r="I80" s="8">
        <v>76</v>
      </c>
      <c r="J80" s="10" t="s">
        <v>15</v>
      </c>
      <c r="K80" s="9"/>
      <c r="L80" s="9" t="s">
        <v>15</v>
      </c>
      <c r="M80" s="9" t="s">
        <v>15</v>
      </c>
    </row>
    <row r="81" spans="2:13" ht="15">
      <c r="B81" s="55">
        <f>IF(A81="","",VLOOKUP(A81,Entrants!$B$4:$D$104,3))</f>
      </c>
      <c r="C81" s="55"/>
      <c r="D81" s="11">
        <f>IF(A81="","",VLOOKUP(A81,Entrants!$B$4:$C$87,2))</f>
      </c>
      <c r="E81" s="4"/>
      <c r="F81" s="57">
        <f>IF(A81="","",VLOOKUP(A81,Entrants!$B$4:$N$104,13))</f>
      </c>
      <c r="G81" s="57">
        <f t="shared" si="2"/>
      </c>
      <c r="I81" s="8">
        <v>77</v>
      </c>
      <c r="J81" s="10" t="s">
        <v>15</v>
      </c>
      <c r="K81" s="9"/>
      <c r="L81" s="9" t="s">
        <v>15</v>
      </c>
      <c r="M81" s="9" t="s">
        <v>15</v>
      </c>
    </row>
    <row r="82" spans="2:13" ht="15">
      <c r="B82" s="55">
        <f>IF(A82="","",VLOOKUP(A82,Entrants!$B$4:$D$104,3))</f>
      </c>
      <c r="C82" s="55"/>
      <c r="D82" s="11">
        <f>IF(A82="","",VLOOKUP(A82,Entrants!$B$4:$C$87,2))</f>
      </c>
      <c r="E82" s="4"/>
      <c r="F82" s="57">
        <f>IF(A82="","",VLOOKUP(A82,Entrants!$B$4:$N$104,13))</f>
      </c>
      <c r="G82" s="57">
        <f t="shared" si="2"/>
      </c>
      <c r="I82" s="8">
        <v>78</v>
      </c>
      <c r="J82" s="10" t="s">
        <v>15</v>
      </c>
      <c r="K82" s="9"/>
      <c r="L82" s="9" t="s">
        <v>15</v>
      </c>
      <c r="M82" s="9" t="s">
        <v>15</v>
      </c>
    </row>
    <row r="83" spans="2:13" ht="15">
      <c r="B83" s="55">
        <f>IF(A83="","",VLOOKUP(A83,Entrants!$B$4:$D$104,3))</f>
      </c>
      <c r="C83" s="55"/>
      <c r="D83" s="11">
        <f>IF(A83="","",VLOOKUP(A83,Entrants!$B$4:$C$87,2))</f>
      </c>
      <c r="E83" s="4"/>
      <c r="F83" s="57">
        <f>IF(A83="","",VLOOKUP(A83,Entrants!$B$4:$N$104,13))</f>
      </c>
      <c r="G83" s="57">
        <f t="shared" si="2"/>
      </c>
      <c r="I83" s="8">
        <v>79</v>
      </c>
      <c r="J83" s="10" t="s">
        <v>15</v>
      </c>
      <c r="K83" s="9"/>
      <c r="L83" s="9" t="s">
        <v>15</v>
      </c>
      <c r="M83" s="9" t="s">
        <v>15</v>
      </c>
    </row>
    <row r="84" spans="2:13" ht="15">
      <c r="B84" s="55">
        <f>IF(A84="","",VLOOKUP(A84,Entrants!$B$4:$D$104,3))</f>
      </c>
      <c r="C84" s="55"/>
      <c r="D84" s="11">
        <f>IF(A84="","",VLOOKUP(A84,Entrants!$B$4:$C$87,2))</f>
      </c>
      <c r="E84" s="4"/>
      <c r="F84" s="57">
        <f>IF(A84="","",VLOOKUP(A84,Entrants!$B$4:$N$104,13))</f>
      </c>
      <c r="G84" s="57">
        <f t="shared" si="2"/>
      </c>
      <c r="I84" s="8">
        <v>80</v>
      </c>
      <c r="J84" s="10" t="s">
        <v>15</v>
      </c>
      <c r="K84" s="9"/>
      <c r="L84" s="9" t="s">
        <v>15</v>
      </c>
      <c r="M84" s="9" t="s">
        <v>15</v>
      </c>
    </row>
    <row r="85" spans="3:10" ht="15">
      <c r="C85" s="55"/>
      <c r="D85" s="11">
        <f>IF(A85="","",VLOOKUP(A85,Entrants!$B$4:$C$87,2))</f>
      </c>
    </row>
    <row r="86" spans="3:10" ht="15">
      <c r="C86" s="55"/>
      <c r="D86" s="11">
        <f>IF(A86="","",VLOOKUP(A86,Entrants!$B$4:$C$87,2))</f>
      </c>
    </row>
    <row r="87" spans="3:10" ht="15">
      <c r="C87" s="55"/>
      <c r="D87" s="11">
        <f>IF(A87="","",VLOOKUP(A87,Entrants!$B$4:$C$87,2))</f>
      </c>
    </row>
    <row r="88" spans="3:10" ht="15">
      <c r="C88" s="55"/>
      <c r="D88" s="11">
        <f>IF(A88="","",VLOOKUP(A88,Entrants!$B$4:$C$87,2))</f>
      </c>
    </row>
    <row r="89" spans="3:10" ht="15">
      <c r="C89" s="55"/>
      <c r="D89" s="11">
        <f>IF(A89="","",VLOOKUP(A89,Entrants!$B$4:$C$87,2))</f>
      </c>
    </row>
    <row r="90" spans="3:10" ht="15">
      <c r="C90" s="55"/>
      <c r="D90" s="11">
        <f>IF(A90="","",VLOOKUP(A90,Entrants!$B$4:$C$87,2))</f>
      </c>
    </row>
  </sheetData>
  <sheetProtection/>
  <mergeCells count="1">
    <mergeCell ref="J2:L2"/>
  </mergeCells>
  <hyperlinks>
    <hyperlink ref="E34" r:id="rId1" display="00@25:48"/>
  </hyperlinks>
  <printOptions/>
  <pageMargins left="0.7480314960629921" right="0.7480314960629921" top="0.5511811023622047" bottom="0.984251968503937" header="0.5118110236220472" footer="0.5118110236220472"/>
  <pageSetup fitToHeight="1" fitToWidth="1" horizontalDpi="300" verticalDpi="300" orientation="portrait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David Bradley</cp:lastModifiedBy>
  <cp:lastPrinted>2012-03-14T21:02:59Z</cp:lastPrinted>
  <dcterms:created xsi:type="dcterms:W3CDTF">2000-11-08T21:42:09Z</dcterms:created>
  <dcterms:modified xsi:type="dcterms:W3CDTF">2012-04-05T11:29:25Z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