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20" windowWidth="15090" windowHeight="8430" tabRatio="802" activeTab="1"/>
  </bookViews>
  <sheets>
    <sheet name="TEAMS" sheetId="1" r:id="rId1"/>
    <sheet name="TEAM result" sheetId="2" r:id="rId2"/>
    <sheet name="Entrants" sheetId="3" r:id="rId3"/>
    <sheet name="RESULT 1" sheetId="4" r:id="rId4"/>
    <sheet name="RESULT 2" sheetId="5" r:id="rId5"/>
    <sheet name="RESULT 3" sheetId="6" r:id="rId6"/>
    <sheet name="RESULT 4" sheetId="7" r:id="rId7"/>
    <sheet name="RESULT 5" sheetId="8" r:id="rId8"/>
    <sheet name="RESULT 6" sheetId="9" r:id="rId9"/>
    <sheet name="RESULT 7" sheetId="10" r:id="rId10"/>
    <sheet name="Final" sheetId="11" r:id="rId11"/>
  </sheets>
  <definedNames>
    <definedName name="_xlnm.Print_Area" localSheetId="10">'Final'!$A$1:$W$116</definedName>
    <definedName name="_xlnm.Print_Area" localSheetId="7">'RESULT 5'!$B$4:$G$59</definedName>
  </definedNames>
  <calcPr fullCalcOnLoad="1"/>
</workbook>
</file>

<file path=xl/sharedStrings.xml><?xml version="1.0" encoding="utf-8"?>
<sst xmlns="http://schemas.openxmlformats.org/spreadsheetml/2006/main" count="1116" uniqueCount="172">
  <si>
    <t>RACE  1</t>
  </si>
  <si>
    <t>RACE  2</t>
  </si>
  <si>
    <t>RACE  3</t>
  </si>
  <si>
    <t>RACE  4</t>
  </si>
  <si>
    <t>RACE  5</t>
  </si>
  <si>
    <t>RACE  6</t>
  </si>
  <si>
    <t>RACE  7</t>
  </si>
  <si>
    <t>TOTAL</t>
  </si>
  <si>
    <t>FASTEST  TIMES RACE 1</t>
  </si>
  <si>
    <t>RACE</t>
  </si>
  <si>
    <t>NO.</t>
  </si>
  <si>
    <t>POS.</t>
  </si>
  <si>
    <t>NAME</t>
  </si>
  <si>
    <t>CLOCK TIME</t>
  </si>
  <si>
    <t>HANDICAP</t>
  </si>
  <si>
    <t>ACTUAL</t>
  </si>
  <si>
    <t>FASTEST  TIMES RACE 2</t>
  </si>
  <si>
    <t>FASTEST  TIMES RACE 3</t>
  </si>
  <si>
    <t/>
  </si>
  <si>
    <t>FASTEST  TIMES RACE 4</t>
  </si>
  <si>
    <t>FASTEST  TIMES RACE 5</t>
  </si>
  <si>
    <t>FASTEST  TIMES RACE 6</t>
  </si>
  <si>
    <t>FASTEST  TIMES RACE 7</t>
  </si>
  <si>
    <t>Total points</t>
  </si>
  <si>
    <t>Best 5</t>
  </si>
  <si>
    <t>Race no</t>
  </si>
  <si>
    <t>Best time</t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</si>
  <si>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</si>
  <si>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Total Points</t>
  </si>
  <si>
    <t>Race No.</t>
  </si>
  <si>
    <t>Race 1</t>
  </si>
  <si>
    <t>Race 2</t>
  </si>
  <si>
    <t>Race 3</t>
  </si>
  <si>
    <t>Race 4</t>
  </si>
  <si>
    <t>Race 5</t>
  </si>
  <si>
    <t>Race 6</t>
  </si>
  <si>
    <t>Race 7</t>
  </si>
  <si>
    <t>Best Time</t>
  </si>
  <si>
    <t>Best 4 times</t>
  </si>
  <si>
    <t>POSN</t>
  </si>
  <si>
    <t>Time</t>
  </si>
  <si>
    <t>Posn</t>
  </si>
  <si>
    <t>THE BROONS</t>
  </si>
  <si>
    <t>RON'S RUNNERS</t>
  </si>
  <si>
    <t>WINTER SERIES 2007/2008    TEAM RESULTS</t>
  </si>
  <si>
    <t>RUN DMC</t>
  </si>
  <si>
    <t>GENERATION GAME</t>
  </si>
  <si>
    <t>Peter Brown</t>
  </si>
  <si>
    <t>Cath Young</t>
  </si>
  <si>
    <t>James Young</t>
  </si>
  <si>
    <t>Alex Sewell</t>
  </si>
  <si>
    <t>Julie Lemin</t>
  </si>
  <si>
    <t>Helen Morris</t>
  </si>
  <si>
    <t>Alison Lowes</t>
  </si>
  <si>
    <t>Ralph Dickinson</t>
  </si>
  <si>
    <t>Davina Lonsdale</t>
  </si>
  <si>
    <t>Richard Shillinglaw</t>
  </si>
  <si>
    <t>Steve Walker</t>
  </si>
  <si>
    <t>Kevin Freeman</t>
  </si>
  <si>
    <t>Steve Gillespie</t>
  </si>
  <si>
    <t>Dave Bradley</t>
  </si>
  <si>
    <t>Dave Cox</t>
  </si>
  <si>
    <t>Dave Roberts</t>
  </si>
  <si>
    <t>Ron Ingram</t>
  </si>
  <si>
    <t>MCCABES MAFFIA</t>
  </si>
  <si>
    <t>Terry McCabe</t>
  </si>
  <si>
    <t>Aynsley Herron</t>
  </si>
  <si>
    <t>Joe Frazer</t>
  </si>
  <si>
    <t>Rob Hall</t>
  </si>
  <si>
    <t>Mal Darbyshire</t>
  </si>
  <si>
    <t>Robbie Barkley</t>
  </si>
  <si>
    <t>John Mallon</t>
  </si>
  <si>
    <t>Shaun Dodd</t>
  </si>
  <si>
    <t>Martin Gaughan</t>
  </si>
  <si>
    <t>Andrew Henderson</t>
  </si>
  <si>
    <t>Gareth Hope</t>
  </si>
  <si>
    <t>Chris Lillico</t>
  </si>
  <si>
    <t>Adam Smith</t>
  </si>
  <si>
    <t>Keith Willshire</t>
  </si>
  <si>
    <t>Kalvin Hurst</t>
  </si>
  <si>
    <t>Dave Logan</t>
  </si>
  <si>
    <t>WINTER SERIES 2009/10  RESULTS  RACE 7</t>
  </si>
  <si>
    <t>WINTER SERIES 2009/10  RESULTS  RACE 6</t>
  </si>
  <si>
    <t>WINTER SERIES 2009/10   RESULTS  RACE 5</t>
  </si>
  <si>
    <t>WINTER SERIES 2009/10   RESULTS  RACE 4</t>
  </si>
  <si>
    <t>WINTER SERIES 2009/10  RESULTS  RACE 3</t>
  </si>
  <si>
    <t>WINTER SERIES 2009/10   RESULTS  RACE 2</t>
  </si>
  <si>
    <t>WINTER SERIES 2009/10  RESULTS  RACE 1</t>
  </si>
  <si>
    <t xml:space="preserve">WINTER  SERIES  TEAMS  2009-10      </t>
  </si>
  <si>
    <t>Wendy Herron</t>
  </si>
  <si>
    <t>Sarah Herron</t>
  </si>
  <si>
    <t>Louise Douglas</t>
  </si>
  <si>
    <t>Helen Bruce</t>
  </si>
  <si>
    <t>Liz Freeman</t>
  </si>
  <si>
    <t>Emma Freeman</t>
  </si>
  <si>
    <t>Steve Richardson</t>
  </si>
  <si>
    <t>Leanne Herron</t>
  </si>
  <si>
    <t>Andrea Scott</t>
  </si>
  <si>
    <t>Colin Seccombe</t>
  </si>
  <si>
    <t>Claire Riches</t>
  </si>
  <si>
    <t>Heather Christopher</t>
  </si>
  <si>
    <t>Paddy Brolly</t>
  </si>
  <si>
    <t>Terry Hart</t>
  </si>
  <si>
    <t>Sharon Richardson</t>
  </si>
  <si>
    <t>Craig Birch</t>
  </si>
  <si>
    <t>Jake Jansen</t>
  </si>
  <si>
    <t>Scott Povey</t>
  </si>
  <si>
    <t>Charlotte Ramsey</t>
  </si>
  <si>
    <t>Scott Goodfellow</t>
  </si>
  <si>
    <t>Michael Scott</t>
  </si>
  <si>
    <t>Louise Scott</t>
  </si>
  <si>
    <t>Mark Nicholson</t>
  </si>
  <si>
    <t>Jacob Hall</t>
  </si>
  <si>
    <t>Natalie Henderson</t>
  </si>
  <si>
    <t>Joanne Straughan</t>
  </si>
  <si>
    <t>Graeme Hare</t>
  </si>
  <si>
    <t>Heather Barrass</t>
  </si>
  <si>
    <t>Lisa Dean</t>
  </si>
  <si>
    <t>Peter Holmback</t>
  </si>
  <si>
    <t>Stephanie Ramsey</t>
  </si>
  <si>
    <t>Kirstie Johnson</t>
  </si>
  <si>
    <t>Mark Lohnson</t>
  </si>
  <si>
    <t>Amanda Johnson</t>
  </si>
  <si>
    <t>Kenn Turnbull</t>
  </si>
  <si>
    <t>Susie Hunter</t>
  </si>
  <si>
    <t>Pam Sewell</t>
  </si>
  <si>
    <t>Dennis Morgan</t>
  </si>
  <si>
    <t>Catherine Rowbottom</t>
  </si>
  <si>
    <t>Ambre McMinn</t>
  </si>
  <si>
    <t>Graeme Stewart</t>
  </si>
  <si>
    <t>Chris Stone</t>
  </si>
  <si>
    <t>Paul Whalley</t>
  </si>
  <si>
    <t>Louise Rawlinson</t>
  </si>
  <si>
    <t>Jacqui Mallon</t>
  </si>
  <si>
    <t>ANDREA AND HER BOYS</t>
  </si>
  <si>
    <t>NURSES WITH PATIENTS</t>
  </si>
  <si>
    <t>THE GAME</t>
  </si>
  <si>
    <t>THE NOT SO YOUNG ONES</t>
  </si>
  <si>
    <t>SPECIAL K's</t>
  </si>
  <si>
    <t>PAM's PEOPLE</t>
  </si>
  <si>
    <t>AND THEN THERE WERE THREE</t>
  </si>
  <si>
    <t>McCABES MAFIA</t>
  </si>
  <si>
    <t>THE HARE AND THE TORTOISES</t>
  </si>
  <si>
    <t>SPECIAL K'S</t>
  </si>
  <si>
    <t>PAMS PEOPLE</t>
  </si>
  <si>
    <t>Mark Johnson</t>
  </si>
  <si>
    <t>Diane Wallace</t>
  </si>
  <si>
    <t xml:space="preserve"> </t>
  </si>
  <si>
    <t>Sue Walker</t>
  </si>
  <si>
    <t>Angie Brown</t>
  </si>
  <si>
    <t>Dale Smith</t>
  </si>
  <si>
    <t>Adam Robinson</t>
  </si>
  <si>
    <t>Ian Baxter</t>
  </si>
  <si>
    <t>Garry Jones</t>
  </si>
  <si>
    <t>Pete Brown</t>
  </si>
  <si>
    <t>Phillippa Baxter</t>
  </si>
  <si>
    <t>Ian Bates</t>
  </si>
  <si>
    <t>G</t>
  </si>
  <si>
    <t>The Hare and the Tortoises</t>
  </si>
  <si>
    <t>The Game</t>
  </si>
  <si>
    <t>Andrea and her Boys</t>
  </si>
  <si>
    <t>The Broons</t>
  </si>
  <si>
    <t>Ron’s Runners</t>
  </si>
  <si>
    <t>Nurses With Patients</t>
  </si>
  <si>
    <t>The Not So Young Ones</t>
  </si>
  <si>
    <t>McCabe’s Mafia</t>
  </si>
  <si>
    <t>And Then There Were Three</t>
  </si>
  <si>
    <t>Generation Game</t>
  </si>
  <si>
    <t>Run DMC</t>
  </si>
  <si>
    <t>Special K's</t>
  </si>
  <si>
    <t>Pam’s People</t>
  </si>
  <si>
    <t>1=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</si>
</sst>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4"/>
      <color indexed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45" fontId="0" fillId="34" borderId="10" xfId="0" applyNumberFormat="1" applyFill="1" applyBorder="1" applyAlignment="1">
      <alignment horizontal="center"/>
    </xf>
    <xf numFmtId="21" fontId="0" fillId="0" borderId="0" xfId="0" applyNumberFormat="1" applyAlignment="1">
      <alignment/>
    </xf>
    <xf numFmtId="46" fontId="10" fillId="0" borderId="10" xfId="0" applyNumberFormat="1" applyFon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45" fontId="0" fillId="35" borderId="10" xfId="0" applyNumberForma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1" fontId="6" fillId="0" borderId="10" xfId="0" applyNumberFormat="1" applyFont="1" applyBorder="1" applyAlignment="1">
      <alignment horizontal="centerContinuous"/>
    </xf>
    <xf numFmtId="0" fontId="9" fillId="0" borderId="13" xfId="0" applyFont="1" applyBorder="1" applyAlignment="1">
      <alignment horizontal="centerContinuous" vertical="justify"/>
    </xf>
    <xf numFmtId="0" fontId="0" fillId="0" borderId="14" xfId="0" applyBorder="1" applyAlignment="1">
      <alignment horizontal="centerContinuous" vertical="justify"/>
    </xf>
    <xf numFmtId="0" fontId="10" fillId="0" borderId="13" xfId="0" applyFont="1" applyBorder="1" applyAlignment="1">
      <alignment horizontal="centerContinuous" vertical="justify"/>
    </xf>
    <xf numFmtId="0" fontId="10" fillId="0" borderId="14" xfId="0" applyFont="1" applyBorder="1" applyAlignment="1">
      <alignment horizontal="centerContinuous" vertical="justify"/>
    </xf>
    <xf numFmtId="0" fontId="6" fillId="0" borderId="13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6" fillId="0" borderId="13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6" fillId="0" borderId="13" xfId="0" applyFont="1" applyBorder="1" applyAlignment="1">
      <alignment horizontal="centerContinuous" vertical="justify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0" xfId="0" applyFont="1" applyFill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36" borderId="0" xfId="0" applyFont="1" applyFill="1" applyAlignment="1">
      <alignment/>
    </xf>
    <xf numFmtId="0" fontId="0" fillId="36" borderId="0" xfId="0" applyFill="1" applyAlignment="1">
      <alignment/>
    </xf>
    <xf numFmtId="21" fontId="0" fillId="0" borderId="0" xfId="0" applyNumberFormat="1" applyAlignment="1">
      <alignment horizont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0" fontId="6" fillId="0" borderId="19" xfId="0" applyFont="1" applyBorder="1" applyAlignment="1">
      <alignment/>
    </xf>
    <xf numFmtId="0" fontId="0" fillId="33" borderId="10" xfId="0" applyFill="1" applyBorder="1" applyAlignment="1">
      <alignment horizontal="center"/>
    </xf>
    <xf numFmtId="45" fontId="1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37" borderId="10" xfId="0" applyFont="1" applyFill="1" applyBorder="1" applyAlignment="1">
      <alignment/>
    </xf>
    <xf numFmtId="0" fontId="6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36" xfId="0" applyFont="1" applyBorder="1" applyAlignment="1">
      <alignment/>
    </xf>
    <xf numFmtId="45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/>
    </xf>
    <xf numFmtId="0" fontId="0" fillId="0" borderId="10" xfId="0" applyFill="1" applyBorder="1" applyAlignment="1">
      <alignment horizontal="left"/>
    </xf>
    <xf numFmtId="0" fontId="6" fillId="0" borderId="36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4" fontId="0" fillId="0" borderId="0" xfId="0" applyNumberFormat="1" applyAlignment="1">
      <alignment horizontal="center"/>
    </xf>
    <xf numFmtId="45" fontId="0" fillId="34" borderId="10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6" fillId="37" borderId="37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6" fillId="37" borderId="35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5"/>
  <sheetViews>
    <sheetView zoomScalePageLayoutView="0" workbookViewId="0" topLeftCell="A4">
      <selection activeCell="J4" sqref="J4"/>
    </sheetView>
  </sheetViews>
  <sheetFormatPr defaultColWidth="9.140625" defaultRowHeight="12.75"/>
  <cols>
    <col min="3" max="3" width="10.421875" style="0" customWidth="1"/>
    <col min="7" max="7" width="10.421875" style="0" customWidth="1"/>
    <col min="11" max="11" width="10.28125" style="0" customWidth="1"/>
  </cols>
  <sheetData>
    <row r="1" spans="1:5" ht="18">
      <c r="A1" s="57" t="s">
        <v>88</v>
      </c>
      <c r="B1" s="58"/>
      <c r="C1" s="58"/>
      <c r="D1" s="58"/>
      <c r="E1" s="58"/>
    </row>
    <row r="3" spans="1:17" ht="12.75">
      <c r="A3" s="109" t="s">
        <v>42</v>
      </c>
      <c r="B3" s="110"/>
      <c r="C3" s="111"/>
      <c r="D3" s="80"/>
      <c r="E3" s="74" t="s">
        <v>46</v>
      </c>
      <c r="F3" s="74"/>
      <c r="G3" s="74"/>
      <c r="H3" s="78"/>
      <c r="I3" s="109" t="s">
        <v>142</v>
      </c>
      <c r="J3" s="112"/>
      <c r="K3" s="113"/>
      <c r="L3" s="73"/>
      <c r="M3" s="73"/>
      <c r="Q3" s="73"/>
    </row>
    <row r="4" spans="1:17" ht="12.75">
      <c r="A4" s="82"/>
      <c r="B4" t="s">
        <v>47</v>
      </c>
      <c r="C4" s="29"/>
      <c r="D4" s="79"/>
      <c r="E4" s="82"/>
      <c r="F4" t="s">
        <v>108</v>
      </c>
      <c r="G4" s="29"/>
      <c r="H4" s="77"/>
      <c r="I4" s="82"/>
      <c r="J4" t="s">
        <v>115</v>
      </c>
      <c r="K4" s="29"/>
      <c r="L4" s="73"/>
      <c r="M4" s="73"/>
      <c r="Q4" s="73"/>
    </row>
    <row r="5" spans="1:17" ht="12.75">
      <c r="A5" s="83"/>
      <c r="B5" t="s">
        <v>50</v>
      </c>
      <c r="C5" s="29"/>
      <c r="D5" s="79"/>
      <c r="E5" s="83"/>
      <c r="F5" t="s">
        <v>109</v>
      </c>
      <c r="G5" s="29"/>
      <c r="H5" s="77"/>
      <c r="I5" s="83"/>
      <c r="J5" t="s">
        <v>116</v>
      </c>
      <c r="K5" s="29"/>
      <c r="L5" s="73"/>
      <c r="M5" s="73"/>
      <c r="Q5" s="73"/>
    </row>
    <row r="6" spans="1:17" ht="12.75">
      <c r="A6" s="83"/>
      <c r="B6" t="s">
        <v>51</v>
      </c>
      <c r="C6" s="29"/>
      <c r="D6" s="79"/>
      <c r="E6" s="83"/>
      <c r="F6" t="s">
        <v>110</v>
      </c>
      <c r="G6" s="29"/>
      <c r="H6" s="77"/>
      <c r="I6" s="83"/>
      <c r="J6" t="s">
        <v>117</v>
      </c>
      <c r="K6" s="29"/>
      <c r="L6" s="73"/>
      <c r="M6" s="73"/>
      <c r="Q6" s="73"/>
    </row>
    <row r="7" spans="1:17" ht="12.75">
      <c r="A7" s="83"/>
      <c r="B7" t="s">
        <v>93</v>
      </c>
      <c r="C7" s="29"/>
      <c r="D7" s="79"/>
      <c r="E7" s="83"/>
      <c r="F7" t="s">
        <v>111</v>
      </c>
      <c r="G7" s="29"/>
      <c r="H7" s="77"/>
      <c r="I7" s="83"/>
      <c r="J7" t="s">
        <v>118</v>
      </c>
      <c r="K7" s="29"/>
      <c r="L7" s="73"/>
      <c r="M7" s="73"/>
      <c r="Q7" s="73"/>
    </row>
    <row r="8" spans="1:17" ht="12.75">
      <c r="A8" s="83"/>
      <c r="B8" t="s">
        <v>94</v>
      </c>
      <c r="C8" s="29"/>
      <c r="D8" s="79"/>
      <c r="E8" s="83"/>
      <c r="F8" t="s">
        <v>79</v>
      </c>
      <c r="G8" s="29"/>
      <c r="H8" s="77"/>
      <c r="I8" s="83"/>
      <c r="J8" t="s">
        <v>119</v>
      </c>
      <c r="K8" s="29"/>
      <c r="L8" s="73"/>
      <c r="M8" s="73"/>
      <c r="Q8" s="73"/>
    </row>
    <row r="9" spans="1:17" ht="12.75">
      <c r="A9" s="83"/>
      <c r="B9" t="s">
        <v>53</v>
      </c>
      <c r="C9" s="29"/>
      <c r="D9" s="79"/>
      <c r="E9" s="83"/>
      <c r="F9" t="s">
        <v>112</v>
      </c>
      <c r="G9" s="29"/>
      <c r="H9" s="77"/>
      <c r="I9" s="83"/>
      <c r="J9" t="s">
        <v>78</v>
      </c>
      <c r="K9" s="29"/>
      <c r="L9" s="73"/>
      <c r="M9" s="73"/>
      <c r="Q9" s="73"/>
    </row>
    <row r="10" spans="1:17" ht="12.75">
      <c r="A10" s="84"/>
      <c r="B10" s="85"/>
      <c r="C10" s="85"/>
      <c r="D10" s="46"/>
      <c r="E10" s="84"/>
      <c r="F10" s="85"/>
      <c r="G10" s="85"/>
      <c r="H10" s="27"/>
      <c r="I10" s="84"/>
      <c r="J10" s="85"/>
      <c r="K10" s="85"/>
      <c r="L10" s="73"/>
      <c r="M10" s="73"/>
      <c r="N10" s="73"/>
      <c r="O10" s="73"/>
      <c r="P10" s="73"/>
      <c r="Q10" s="73"/>
    </row>
    <row r="11" spans="1:17" ht="12.75">
      <c r="A11" s="74" t="s">
        <v>134</v>
      </c>
      <c r="B11" s="74"/>
      <c r="C11" s="74"/>
      <c r="D11" s="81"/>
      <c r="E11" s="109" t="s">
        <v>43</v>
      </c>
      <c r="F11" s="110"/>
      <c r="G11" s="111"/>
      <c r="H11" s="78"/>
      <c r="I11" s="109" t="s">
        <v>136</v>
      </c>
      <c r="J11" s="110"/>
      <c r="K11" s="111"/>
      <c r="L11" s="73"/>
      <c r="M11" s="73"/>
      <c r="Q11" s="13"/>
    </row>
    <row r="12" spans="1:17" ht="12.75">
      <c r="A12" s="82"/>
      <c r="B12" t="s">
        <v>97</v>
      </c>
      <c r="C12" s="29"/>
      <c r="D12" s="79"/>
      <c r="E12" s="82"/>
      <c r="F12" t="s">
        <v>63</v>
      </c>
      <c r="G12" s="29"/>
      <c r="H12" s="77"/>
      <c r="I12" s="82"/>
      <c r="J12" t="s">
        <v>104</v>
      </c>
      <c r="K12" s="29"/>
      <c r="L12" s="73"/>
      <c r="M12" s="73"/>
      <c r="Q12" s="13"/>
    </row>
    <row r="13" spans="1:17" ht="12.75">
      <c r="A13" s="83"/>
      <c r="B13" t="s">
        <v>60</v>
      </c>
      <c r="C13" s="29"/>
      <c r="D13" s="79"/>
      <c r="E13" s="83"/>
      <c r="F13" t="s">
        <v>55</v>
      </c>
      <c r="G13" s="29"/>
      <c r="H13" s="77"/>
      <c r="I13" s="83"/>
      <c r="J13" t="s">
        <v>77</v>
      </c>
      <c r="K13" s="29"/>
      <c r="L13" s="73"/>
      <c r="M13" s="73"/>
      <c r="Q13" s="13"/>
    </row>
    <row r="14" spans="1:17" ht="12.75">
      <c r="A14" s="83"/>
      <c r="B14" t="s">
        <v>57</v>
      </c>
      <c r="C14" s="29"/>
      <c r="D14" s="79"/>
      <c r="E14" s="83"/>
      <c r="F14" t="s">
        <v>56</v>
      </c>
      <c r="G14" s="29"/>
      <c r="H14" s="77"/>
      <c r="I14" s="83"/>
      <c r="J14" t="s">
        <v>105</v>
      </c>
      <c r="K14" s="29"/>
      <c r="L14" s="73"/>
      <c r="M14" s="73"/>
      <c r="Q14" s="13"/>
    </row>
    <row r="15" spans="1:17" ht="12.75">
      <c r="A15" s="83"/>
      <c r="B15" t="s">
        <v>62</v>
      </c>
      <c r="C15" s="29"/>
      <c r="D15" s="79"/>
      <c r="E15" s="83"/>
      <c r="F15" t="s">
        <v>61</v>
      </c>
      <c r="G15" s="29"/>
      <c r="H15" s="77"/>
      <c r="I15" s="83"/>
      <c r="J15" t="s">
        <v>106</v>
      </c>
      <c r="K15" s="29"/>
      <c r="L15" s="73"/>
      <c r="M15" s="73"/>
      <c r="Q15" s="13"/>
    </row>
    <row r="16" spans="1:17" ht="12.75">
      <c r="A16" s="83"/>
      <c r="B16" t="s">
        <v>73</v>
      </c>
      <c r="C16" s="29"/>
      <c r="D16" s="79"/>
      <c r="E16" s="83"/>
      <c r="F16" t="s">
        <v>58</v>
      </c>
      <c r="G16" s="29"/>
      <c r="H16" s="77"/>
      <c r="I16" s="83"/>
      <c r="J16" t="s">
        <v>76</v>
      </c>
      <c r="K16" s="29"/>
      <c r="L16" s="73"/>
      <c r="M16" s="73"/>
      <c r="Q16" s="13"/>
    </row>
    <row r="17" spans="1:17" ht="12.75">
      <c r="A17" s="83"/>
      <c r="B17" t="s">
        <v>98</v>
      </c>
      <c r="C17" s="29"/>
      <c r="D17" s="79"/>
      <c r="E17" s="83"/>
      <c r="F17" t="s">
        <v>59</v>
      </c>
      <c r="G17" s="29"/>
      <c r="H17" s="77"/>
      <c r="I17" s="83"/>
      <c r="J17" t="s">
        <v>107</v>
      </c>
      <c r="K17" s="29"/>
      <c r="L17" s="73"/>
      <c r="M17" s="73"/>
      <c r="Q17" s="13"/>
    </row>
    <row r="18" spans="1:17" ht="12.75">
      <c r="A18" s="84"/>
      <c r="B18" s="85"/>
      <c r="C18" s="85"/>
      <c r="D18" s="46"/>
      <c r="E18" s="46"/>
      <c r="F18" s="75"/>
      <c r="G18" s="75"/>
      <c r="H18" s="27"/>
      <c r="I18" s="86"/>
      <c r="J18" s="87"/>
      <c r="K18" s="87"/>
      <c r="L18" s="13"/>
      <c r="M18" s="13"/>
      <c r="N18" s="13"/>
      <c r="O18" s="13"/>
      <c r="P18" s="13"/>
      <c r="Q18" s="13"/>
    </row>
    <row r="19" spans="1:11" ht="12.75">
      <c r="A19" s="74" t="s">
        <v>64</v>
      </c>
      <c r="B19" s="74"/>
      <c r="C19" s="74"/>
      <c r="D19" s="80"/>
      <c r="E19" s="109" t="s">
        <v>45</v>
      </c>
      <c r="F19" s="110"/>
      <c r="G19" s="111"/>
      <c r="H19" s="78"/>
      <c r="I19" s="74" t="s">
        <v>135</v>
      </c>
      <c r="J19" s="74"/>
      <c r="K19" s="74"/>
    </row>
    <row r="20" spans="1:11" ht="12.75">
      <c r="A20" s="82"/>
      <c r="B20" t="s">
        <v>65</v>
      </c>
      <c r="C20" s="29"/>
      <c r="D20" s="79"/>
      <c r="E20" s="82"/>
      <c r="F20" t="s">
        <v>66</v>
      </c>
      <c r="H20" s="77"/>
      <c r="I20" s="82"/>
      <c r="J20" t="s">
        <v>99</v>
      </c>
      <c r="K20" s="29"/>
    </row>
    <row r="21" spans="1:11" ht="12.75">
      <c r="A21" s="83"/>
      <c r="B21" t="s">
        <v>67</v>
      </c>
      <c r="C21" s="29"/>
      <c r="D21" s="79"/>
      <c r="E21" s="83"/>
      <c r="F21" t="s">
        <v>89</v>
      </c>
      <c r="H21" s="77"/>
      <c r="I21" s="83"/>
      <c r="J21" t="s">
        <v>100</v>
      </c>
      <c r="K21" s="29"/>
    </row>
    <row r="22" spans="1:11" ht="12.75">
      <c r="A22" s="83"/>
      <c r="B22" t="s">
        <v>69</v>
      </c>
      <c r="C22" s="29"/>
      <c r="D22" s="79"/>
      <c r="E22" s="83"/>
      <c r="F22" t="s">
        <v>90</v>
      </c>
      <c r="H22" s="77"/>
      <c r="I22" s="83"/>
      <c r="J22" t="s">
        <v>68</v>
      </c>
      <c r="K22" s="29"/>
    </row>
    <row r="23" spans="1:11" ht="12.75">
      <c r="A23" s="83"/>
      <c r="B23" t="s">
        <v>72</v>
      </c>
      <c r="C23" s="29"/>
      <c r="D23" s="79"/>
      <c r="E23" s="83"/>
      <c r="F23" t="s">
        <v>91</v>
      </c>
      <c r="H23" s="77"/>
      <c r="I23" s="83"/>
      <c r="J23" t="s">
        <v>101</v>
      </c>
      <c r="K23" s="29"/>
    </row>
    <row r="24" spans="1:11" ht="12.75">
      <c r="A24" s="83"/>
      <c r="B24" t="s">
        <v>95</v>
      </c>
      <c r="C24" s="29"/>
      <c r="D24" s="79"/>
      <c r="E24" s="83"/>
      <c r="F24" t="s">
        <v>92</v>
      </c>
      <c r="H24" s="77"/>
      <c r="I24" s="83"/>
      <c r="J24" t="s">
        <v>102</v>
      </c>
      <c r="K24" s="29"/>
    </row>
    <row r="25" spans="1:11" ht="12.75">
      <c r="A25" s="83"/>
      <c r="B25" t="s">
        <v>96</v>
      </c>
      <c r="C25" s="29"/>
      <c r="D25" s="79"/>
      <c r="E25" s="83"/>
      <c r="F25" t="s">
        <v>71</v>
      </c>
      <c r="H25" s="77"/>
      <c r="I25" s="83"/>
      <c r="J25" t="s">
        <v>103</v>
      </c>
      <c r="K25" s="29"/>
    </row>
    <row r="26" spans="1:11" ht="12.75">
      <c r="A26" s="84"/>
      <c r="B26" s="85"/>
      <c r="C26" s="85"/>
      <c r="D26" s="46"/>
      <c r="E26" s="46"/>
      <c r="F26" s="75"/>
      <c r="G26" s="75"/>
      <c r="H26" s="46"/>
      <c r="I26" s="46"/>
      <c r="J26" s="76"/>
      <c r="K26" s="76"/>
    </row>
    <row r="27" spans="1:11" ht="12.75">
      <c r="A27" s="109" t="s">
        <v>137</v>
      </c>
      <c r="B27" s="110"/>
      <c r="C27" s="111"/>
      <c r="D27" s="77"/>
      <c r="E27" s="109" t="s">
        <v>138</v>
      </c>
      <c r="F27" s="110"/>
      <c r="G27" s="111"/>
      <c r="H27" s="27"/>
      <c r="I27" s="74" t="s">
        <v>139</v>
      </c>
      <c r="J27" s="74"/>
      <c r="K27" s="74"/>
    </row>
    <row r="28" spans="1:11" ht="12.75">
      <c r="A28" s="82"/>
      <c r="B28" t="s">
        <v>54</v>
      </c>
      <c r="C28" s="29"/>
      <c r="D28" s="77"/>
      <c r="E28" s="82"/>
      <c r="F28" t="s">
        <v>120</v>
      </c>
      <c r="H28" s="27"/>
      <c r="I28" s="82"/>
      <c r="J28" t="s">
        <v>125</v>
      </c>
      <c r="K28" s="29"/>
    </row>
    <row r="29" spans="1:11" ht="12.75">
      <c r="A29" s="83"/>
      <c r="B29" t="s">
        <v>48</v>
      </c>
      <c r="C29" s="29"/>
      <c r="D29" s="77"/>
      <c r="E29" s="83"/>
      <c r="F29" t="s">
        <v>121</v>
      </c>
      <c r="H29" s="27"/>
      <c r="I29" s="83"/>
      <c r="J29" t="s">
        <v>80</v>
      </c>
      <c r="K29" s="29"/>
    </row>
    <row r="30" spans="1:11" ht="12.75">
      <c r="A30" s="83"/>
      <c r="B30" t="s">
        <v>49</v>
      </c>
      <c r="C30" s="29"/>
      <c r="D30" s="77"/>
      <c r="E30" s="83"/>
      <c r="F30" t="s">
        <v>122</v>
      </c>
      <c r="H30" s="27"/>
      <c r="I30" s="83"/>
      <c r="J30" t="s">
        <v>126</v>
      </c>
      <c r="K30" s="29"/>
    </row>
    <row r="31" spans="1:11" ht="12.75">
      <c r="A31" s="83"/>
      <c r="B31" t="s">
        <v>52</v>
      </c>
      <c r="C31" s="29"/>
      <c r="D31" s="77"/>
      <c r="E31" s="83"/>
      <c r="F31" t="s">
        <v>75</v>
      </c>
      <c r="H31" s="27"/>
      <c r="I31" s="83"/>
      <c r="J31" t="s">
        <v>127</v>
      </c>
      <c r="K31" s="29"/>
    </row>
    <row r="32" spans="1:11" ht="12.75">
      <c r="A32" s="83"/>
      <c r="B32" t="s">
        <v>113</v>
      </c>
      <c r="C32" s="29"/>
      <c r="D32" s="77"/>
      <c r="E32" s="83"/>
      <c r="F32" t="s">
        <v>123</v>
      </c>
      <c r="H32" s="27"/>
      <c r="I32" s="83"/>
      <c r="J32" t="s">
        <v>128</v>
      </c>
      <c r="K32" s="29"/>
    </row>
    <row r="33" spans="1:11" ht="12.75">
      <c r="A33" s="83"/>
      <c r="B33" t="s">
        <v>114</v>
      </c>
      <c r="C33" s="29"/>
      <c r="D33" s="77"/>
      <c r="E33" s="83"/>
      <c r="F33" t="s">
        <v>124</v>
      </c>
      <c r="H33" s="27"/>
      <c r="I33" s="83"/>
      <c r="K33" s="29"/>
    </row>
    <row r="35" spans="1:3" ht="12.75">
      <c r="A35" s="74" t="s">
        <v>140</v>
      </c>
      <c r="B35" s="74"/>
      <c r="C35" s="74"/>
    </row>
    <row r="36" spans="1:3" ht="12.75">
      <c r="A36" s="82"/>
      <c r="B36" t="s">
        <v>129</v>
      </c>
      <c r="C36" s="29"/>
    </row>
    <row r="37" spans="1:3" ht="12.75">
      <c r="A37" s="83"/>
      <c r="B37" t="s">
        <v>70</v>
      </c>
      <c r="C37" s="29"/>
    </row>
    <row r="38" spans="1:3" ht="12.75">
      <c r="A38" s="83"/>
      <c r="B38" t="s">
        <v>130</v>
      </c>
      <c r="C38" s="29"/>
    </row>
    <row r="39" spans="1:3" ht="12.75">
      <c r="A39" s="83"/>
      <c r="B39" t="s">
        <v>131</v>
      </c>
      <c r="C39" s="29"/>
    </row>
    <row r="40" spans="1:3" ht="12.75">
      <c r="A40" s="83"/>
      <c r="B40" t="s">
        <v>74</v>
      </c>
      <c r="C40" s="29"/>
    </row>
    <row r="41" spans="1:3" ht="12.75">
      <c r="A41" s="83"/>
      <c r="B41" s="107"/>
      <c r="C41" s="108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2.7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2.75">
      <c r="A45" s="13"/>
      <c r="B45" s="13"/>
      <c r="C45" s="13"/>
      <c r="D45" s="13"/>
      <c r="E45" s="13"/>
      <c r="F45" s="13"/>
      <c r="G45" s="13"/>
      <c r="H45" s="13"/>
      <c r="I45" s="13"/>
    </row>
  </sheetData>
  <sheetProtection/>
  <mergeCells count="8">
    <mergeCell ref="B41:C41"/>
    <mergeCell ref="A27:C27"/>
    <mergeCell ref="A3:C3"/>
    <mergeCell ref="I3:K3"/>
    <mergeCell ref="E11:G11"/>
    <mergeCell ref="I11:K11"/>
    <mergeCell ref="E19:G19"/>
    <mergeCell ref="E27:G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87"/>
  <sheetViews>
    <sheetView zoomScale="75" zoomScaleNormal="75" zoomScalePageLayoutView="0" workbookViewId="0" topLeftCell="G7">
      <selection activeCell="L4" sqref="L4:N46"/>
    </sheetView>
  </sheetViews>
  <sheetFormatPr defaultColWidth="9.140625" defaultRowHeight="12.75"/>
  <cols>
    <col min="1" max="1" width="8.7109375" style="0" customWidth="1"/>
    <col min="3" max="4" width="15.7109375" style="0" customWidth="1"/>
    <col min="5" max="5" width="14.57421875" style="0" customWidth="1"/>
    <col min="6" max="6" width="13.140625" style="0" customWidth="1"/>
    <col min="7" max="7" width="10.421875" style="0" bestFit="1" customWidth="1"/>
    <col min="8" max="8" width="12.28125" style="0" customWidth="1"/>
    <col min="10" max="11" width="15.7109375" style="0" customWidth="1"/>
    <col min="12" max="12" width="14.57421875" style="0" bestFit="1" customWidth="1"/>
    <col min="13" max="13" width="13.140625" style="0" bestFit="1" customWidth="1"/>
    <col min="14" max="14" width="10.00390625" style="0" bestFit="1" customWidth="1"/>
  </cols>
  <sheetData>
    <row r="1" spans="1:12" ht="20.25">
      <c r="A1" s="7" t="s">
        <v>81</v>
      </c>
      <c r="B1" s="7"/>
      <c r="C1" s="7"/>
      <c r="D1" s="7"/>
      <c r="E1" s="7"/>
      <c r="F1" s="7"/>
      <c r="G1" s="7"/>
      <c r="H1" s="5"/>
      <c r="I1" s="7"/>
      <c r="J1" s="11"/>
      <c r="K1" s="6" t="s">
        <v>22</v>
      </c>
      <c r="L1" s="6"/>
    </row>
    <row r="2" spans="1:7" ht="12.75">
      <c r="A2" s="1" t="s">
        <v>9</v>
      </c>
      <c r="G2" s="2"/>
    </row>
    <row r="3" spans="1:14" ht="12.75">
      <c r="A3" s="1" t="s">
        <v>10</v>
      </c>
      <c r="B3" s="1" t="s">
        <v>11</v>
      </c>
      <c r="C3" s="6" t="s">
        <v>12</v>
      </c>
      <c r="D3" s="6"/>
      <c r="E3" s="1" t="s">
        <v>13</v>
      </c>
      <c r="F3" s="1" t="s">
        <v>14</v>
      </c>
      <c r="G3" s="1" t="s">
        <v>15</v>
      </c>
      <c r="I3" s="1" t="s">
        <v>11</v>
      </c>
      <c r="J3" s="6" t="s">
        <v>12</v>
      </c>
      <c r="K3" s="6"/>
      <c r="L3" s="1" t="s">
        <v>13</v>
      </c>
      <c r="M3" s="1" t="s">
        <v>14</v>
      </c>
      <c r="N3" s="1" t="s">
        <v>15</v>
      </c>
    </row>
    <row r="4" spans="1:14" ht="15">
      <c r="A4" s="91">
        <v>612</v>
      </c>
      <c r="B4" s="90">
        <v>1</v>
      </c>
      <c r="C4" s="89" t="str">
        <f>IF(A4="","",VLOOKUP(A4,Entrants!$B$4:$C$102,2))</f>
        <v>John Mallon</v>
      </c>
      <c r="D4" s="91"/>
      <c r="E4" s="9">
        <v>0.017152777777777777</v>
      </c>
      <c r="F4" s="9">
        <v>0.004513888888888889</v>
      </c>
      <c r="G4" s="9">
        <f>IF(C4="","",E4-F4)</f>
        <v>0.012638888888888887</v>
      </c>
      <c r="H4" s="10"/>
      <c r="I4" s="8">
        <v>1</v>
      </c>
      <c r="J4" s="98" t="s">
        <v>70</v>
      </c>
      <c r="K4" s="10"/>
      <c r="L4" s="9">
        <v>0.018599537037037036</v>
      </c>
      <c r="M4" s="9">
        <v>0.00920138888888889</v>
      </c>
      <c r="N4" s="9">
        <v>0.009398148148148147</v>
      </c>
    </row>
    <row r="5" spans="1:14" ht="15">
      <c r="A5" s="91">
        <v>682</v>
      </c>
      <c r="B5" s="8">
        <v>2</v>
      </c>
      <c r="C5" s="89" t="str">
        <f>IF(A5="","",VLOOKUP(A5,Entrants!$B$4:$C$102,2))</f>
        <v>Adam Robinson</v>
      </c>
      <c r="D5" s="90"/>
      <c r="E5" s="9">
        <v>0.017395833333333336</v>
      </c>
      <c r="F5" s="9">
        <v>0.006944444444444444</v>
      </c>
      <c r="G5" s="9">
        <f aca="true" t="shared" si="0" ref="G5:G68">IF(C5="","",E5-F5)</f>
        <v>0.010451388888888892</v>
      </c>
      <c r="H5" s="10"/>
      <c r="I5" s="8">
        <v>2</v>
      </c>
      <c r="J5" s="98" t="s">
        <v>105</v>
      </c>
      <c r="K5" s="8"/>
      <c r="L5" s="9">
        <v>0.018738425925925926</v>
      </c>
      <c r="M5" s="9">
        <v>0.008680555555555556</v>
      </c>
      <c r="N5" s="9">
        <v>0.01005787037037037</v>
      </c>
    </row>
    <row r="6" spans="1:14" ht="15">
      <c r="A6" s="91">
        <v>625</v>
      </c>
      <c r="B6" s="8">
        <v>3</v>
      </c>
      <c r="C6" s="89" t="str">
        <f>IF(A6="","",VLOOKUP(A6,Entrants!$B$4:$C$102,2))</f>
        <v>Andrea Scott</v>
      </c>
      <c r="D6" s="90"/>
      <c r="E6" s="9">
        <v>0.017777777777777778</v>
      </c>
      <c r="F6" s="9">
        <v>0.0019097222222222222</v>
      </c>
      <c r="G6" s="9">
        <f t="shared" si="0"/>
        <v>0.015868055555555555</v>
      </c>
      <c r="H6" s="10"/>
      <c r="I6" s="8">
        <v>3</v>
      </c>
      <c r="J6" s="98" t="s">
        <v>95</v>
      </c>
      <c r="K6" s="10"/>
      <c r="L6" s="9">
        <v>0.018541666666666668</v>
      </c>
      <c r="M6" s="9">
        <v>0.008333333333333333</v>
      </c>
      <c r="N6" s="9">
        <v>0.010208333333333335</v>
      </c>
    </row>
    <row r="7" spans="1:14" ht="15">
      <c r="A7" s="91">
        <v>620</v>
      </c>
      <c r="B7" s="8">
        <v>4</v>
      </c>
      <c r="C7" s="89" t="str">
        <f>IF(A7="","",VLOOKUP(A7,Entrants!$B$4:$C$102,2))</f>
        <v>Joe Frazer</v>
      </c>
      <c r="D7" s="90"/>
      <c r="E7" s="9">
        <v>0.018113425925925925</v>
      </c>
      <c r="F7" s="9">
        <v>0.0067708333333333336</v>
      </c>
      <c r="G7" s="9">
        <f t="shared" si="0"/>
        <v>0.011342592592592592</v>
      </c>
      <c r="H7" s="10"/>
      <c r="I7" s="8">
        <v>4</v>
      </c>
      <c r="J7" s="10" t="s">
        <v>104</v>
      </c>
      <c r="K7" s="10"/>
      <c r="L7" s="9">
        <v>0.01920138888888889</v>
      </c>
      <c r="M7" s="9">
        <v>0.008854166666666666</v>
      </c>
      <c r="N7" s="9">
        <v>0.010347222222222223</v>
      </c>
    </row>
    <row r="8" spans="1:14" ht="15">
      <c r="A8" s="91">
        <v>687</v>
      </c>
      <c r="B8" s="8">
        <v>5</v>
      </c>
      <c r="C8" s="89" t="str">
        <f>IF(A8="","",VLOOKUP(A8,Entrants!$B$4:$C$102,2))</f>
        <v>Ian Baxter</v>
      </c>
      <c r="D8" s="91"/>
      <c r="E8" s="9">
        <v>0.018217592592592594</v>
      </c>
      <c r="F8" s="9">
        <v>0.0067708333333333336</v>
      </c>
      <c r="G8" s="9">
        <f t="shared" si="0"/>
        <v>0.01144675925925926</v>
      </c>
      <c r="H8" s="10"/>
      <c r="I8" s="8">
        <v>5</v>
      </c>
      <c r="J8" s="98" t="s">
        <v>151</v>
      </c>
      <c r="K8" s="10"/>
      <c r="L8" s="9">
        <v>0.017395833333333336</v>
      </c>
      <c r="M8" s="9">
        <v>0.006944444444444444</v>
      </c>
      <c r="N8" s="9">
        <v>0.010451388888888892</v>
      </c>
    </row>
    <row r="9" spans="1:14" ht="15">
      <c r="A9" s="91">
        <v>652</v>
      </c>
      <c r="B9" s="8">
        <v>6</v>
      </c>
      <c r="C9" s="89" t="str">
        <f>IF(A9="","",VLOOKUP(A9,Entrants!$B$4:$C$102,2))</f>
        <v>Helen Morris</v>
      </c>
      <c r="D9" s="91"/>
      <c r="E9" s="9">
        <v>0.018310185185185186</v>
      </c>
      <c r="F9" s="9">
        <v>0.006423611111111112</v>
      </c>
      <c r="G9" s="9">
        <f t="shared" si="0"/>
        <v>0.011886574074074074</v>
      </c>
      <c r="H9" s="10"/>
      <c r="I9" s="8">
        <v>6</v>
      </c>
      <c r="J9" s="98" t="s">
        <v>106</v>
      </c>
      <c r="K9" s="10"/>
      <c r="L9" s="9">
        <v>0.01892361111111111</v>
      </c>
      <c r="M9" s="9">
        <v>0.008333333333333333</v>
      </c>
      <c r="N9" s="9">
        <v>0.010590277777777777</v>
      </c>
    </row>
    <row r="10" spans="1:14" ht="15">
      <c r="A10" s="91">
        <v>626</v>
      </c>
      <c r="B10" s="8">
        <v>7</v>
      </c>
      <c r="C10" s="89" t="str">
        <f>IF(A10="","",VLOOKUP(A10,Entrants!$B$4:$C$102,2))</f>
        <v>Dave Bradley</v>
      </c>
      <c r="D10" s="90"/>
      <c r="E10" s="9">
        <v>0.01834490740740741</v>
      </c>
      <c r="F10" s="9">
        <v>0.007118055555555555</v>
      </c>
      <c r="G10" s="9">
        <f t="shared" si="0"/>
        <v>0.011226851851851856</v>
      </c>
      <c r="H10" s="10"/>
      <c r="I10" s="8">
        <v>7</v>
      </c>
      <c r="J10" s="98" t="s">
        <v>59</v>
      </c>
      <c r="K10" s="10"/>
      <c r="L10" s="9">
        <v>0.018703703703703705</v>
      </c>
      <c r="M10" s="9">
        <v>0.007986111111111112</v>
      </c>
      <c r="N10" s="9">
        <v>0.010717592592592593</v>
      </c>
    </row>
    <row r="11" spans="1:14" ht="15">
      <c r="A11" s="91">
        <v>628</v>
      </c>
      <c r="B11" s="8">
        <v>8</v>
      </c>
      <c r="C11" s="89" t="str">
        <f>IF(A11="","",VLOOKUP(A11,Entrants!$B$4:$C$102,2))</f>
        <v>Dave Roberts</v>
      </c>
      <c r="D11" s="90"/>
      <c r="E11" s="9">
        <v>0.018391203703703705</v>
      </c>
      <c r="F11" s="9">
        <v>0.007291666666666666</v>
      </c>
      <c r="G11" s="9">
        <f t="shared" si="0"/>
        <v>0.01109953703703704</v>
      </c>
      <c r="H11" s="10"/>
      <c r="I11" s="8">
        <v>8</v>
      </c>
      <c r="J11" s="98" t="s">
        <v>129</v>
      </c>
      <c r="K11" s="8"/>
      <c r="L11" s="9">
        <v>0.01857638888888889</v>
      </c>
      <c r="M11" s="9">
        <v>0.0078125</v>
      </c>
      <c r="N11" s="9">
        <v>0.010763888888888889</v>
      </c>
    </row>
    <row r="12" spans="1:14" ht="15">
      <c r="A12" s="91">
        <v>643</v>
      </c>
      <c r="B12" s="8">
        <v>9</v>
      </c>
      <c r="C12" s="89" t="str">
        <f>IF(A12="","",VLOOKUP(A12,Entrants!$B$4:$C$102,2))</f>
        <v>Scott Goodfellow</v>
      </c>
      <c r="D12" s="90"/>
      <c r="E12" s="9">
        <v>0.018460648148148146</v>
      </c>
      <c r="F12" s="9">
        <v>0.007291666666666666</v>
      </c>
      <c r="G12" s="9">
        <f t="shared" si="0"/>
        <v>0.011168981481481481</v>
      </c>
      <c r="H12" s="10"/>
      <c r="I12" s="8">
        <v>9</v>
      </c>
      <c r="J12" s="98" t="s">
        <v>101</v>
      </c>
      <c r="K12" s="10"/>
      <c r="L12" s="9">
        <v>0.018761574074074073</v>
      </c>
      <c r="M12" s="9">
        <v>0.007986111111111112</v>
      </c>
      <c r="N12" s="9">
        <v>0.01077546296296296</v>
      </c>
    </row>
    <row r="13" spans="1:14" ht="15">
      <c r="A13" s="91">
        <v>649</v>
      </c>
      <c r="B13" s="8">
        <v>10</v>
      </c>
      <c r="C13" s="89" t="str">
        <f>IF(A13="","",VLOOKUP(A13,Entrants!$B$4:$C$102,2))</f>
        <v>Ralph Dickinson</v>
      </c>
      <c r="D13" s="90"/>
      <c r="E13" s="9">
        <v>0.01849537037037037</v>
      </c>
      <c r="F13" s="9">
        <v>0.0067708333333333336</v>
      </c>
      <c r="G13" s="9">
        <f t="shared" si="0"/>
        <v>0.011724537037037037</v>
      </c>
      <c r="H13" s="10"/>
      <c r="I13" s="8">
        <v>10</v>
      </c>
      <c r="J13" s="98" t="s">
        <v>62</v>
      </c>
      <c r="K13" s="8"/>
      <c r="L13" s="9">
        <v>0.018391203703703705</v>
      </c>
      <c r="M13" s="9">
        <v>0.007291666666666666</v>
      </c>
      <c r="N13" s="9">
        <v>0.01109953703703704</v>
      </c>
    </row>
    <row r="14" spans="1:14" ht="15">
      <c r="A14" s="91">
        <v>666</v>
      </c>
      <c r="B14" s="8">
        <v>11</v>
      </c>
      <c r="C14" s="89" t="str">
        <f>IF(A14="","",VLOOKUP(A14,Entrants!$B$4:$C$102,2))</f>
        <v>Susie Hunter</v>
      </c>
      <c r="D14" s="90"/>
      <c r="E14" s="9">
        <v>0.018541666666666668</v>
      </c>
      <c r="F14" s="9">
        <v>0.0067708333333333336</v>
      </c>
      <c r="G14" s="9">
        <f t="shared" si="0"/>
        <v>0.011770833333333335</v>
      </c>
      <c r="H14" s="10"/>
      <c r="I14" s="8">
        <v>11</v>
      </c>
      <c r="J14" s="98" t="s">
        <v>130</v>
      </c>
      <c r="K14" s="8"/>
      <c r="L14" s="9">
        <v>0.01875</v>
      </c>
      <c r="M14" s="9">
        <v>0.007638888888888889</v>
      </c>
      <c r="N14" s="9">
        <v>0.01111111111111111</v>
      </c>
    </row>
    <row r="15" spans="1:14" ht="15">
      <c r="A15" s="91">
        <v>623</v>
      </c>
      <c r="B15" s="8">
        <v>12</v>
      </c>
      <c r="C15" s="89" t="str">
        <f>IF(A15="","",VLOOKUP(A15,Entrants!$B$4:$C$102,2))</f>
        <v>Steve Richardson</v>
      </c>
      <c r="D15" s="90"/>
      <c r="E15" s="9">
        <v>0.018541666666666668</v>
      </c>
      <c r="F15" s="9">
        <v>0.008333333333333333</v>
      </c>
      <c r="G15" s="9">
        <f t="shared" si="0"/>
        <v>0.010208333333333335</v>
      </c>
      <c r="H15" s="10"/>
      <c r="I15" s="8">
        <v>12</v>
      </c>
      <c r="J15" s="98" t="s">
        <v>108</v>
      </c>
      <c r="K15" s="8"/>
      <c r="L15" s="9">
        <v>0.018460648148148146</v>
      </c>
      <c r="M15" s="9">
        <v>0.007291666666666666</v>
      </c>
      <c r="N15" s="9">
        <v>0.011168981481481481</v>
      </c>
    </row>
    <row r="16" spans="1:14" ht="15">
      <c r="A16" s="91">
        <v>680</v>
      </c>
      <c r="B16" s="8">
        <v>13</v>
      </c>
      <c r="C16" s="89" t="str">
        <f>IF(A16="","",VLOOKUP(A16,Entrants!$B$4:$C$102,2))</f>
        <v>Sue Walker</v>
      </c>
      <c r="D16" s="90"/>
      <c r="E16" s="9">
        <v>0.01855324074074074</v>
      </c>
      <c r="F16" s="9">
        <v>0.003993055555555556</v>
      </c>
      <c r="G16" s="9">
        <f t="shared" si="0"/>
        <v>0.014560185185185186</v>
      </c>
      <c r="H16" s="10"/>
      <c r="I16" s="8">
        <v>13</v>
      </c>
      <c r="J16" s="98" t="s">
        <v>60</v>
      </c>
      <c r="K16" s="8"/>
      <c r="L16" s="9">
        <v>0.01834490740740741</v>
      </c>
      <c r="M16" s="9">
        <v>0.007118055555555555</v>
      </c>
      <c r="N16" s="9">
        <v>0.011226851851851856</v>
      </c>
    </row>
    <row r="17" spans="1:14" ht="15">
      <c r="A17" s="91">
        <v>672</v>
      </c>
      <c r="B17" s="8">
        <v>14</v>
      </c>
      <c r="C17" s="89" t="str">
        <f>IF(A17="","",VLOOKUP(A17,Entrants!$B$4:$C$102,2))</f>
        <v>Graeme Stewart</v>
      </c>
      <c r="D17" s="90"/>
      <c r="E17" s="9">
        <v>0.01857638888888889</v>
      </c>
      <c r="F17" s="9">
        <v>0.0078125</v>
      </c>
      <c r="G17" s="9">
        <f t="shared" si="0"/>
        <v>0.010763888888888889</v>
      </c>
      <c r="H17" s="10"/>
      <c r="I17" s="8">
        <v>14</v>
      </c>
      <c r="J17" s="98" t="s">
        <v>67</v>
      </c>
      <c r="K17" s="10"/>
      <c r="L17" s="9">
        <v>0.018113425925925925</v>
      </c>
      <c r="M17" s="9">
        <v>0.0067708333333333336</v>
      </c>
      <c r="N17" s="9">
        <v>0.011342592592592592</v>
      </c>
    </row>
    <row r="18" spans="1:14" ht="15">
      <c r="A18" s="91">
        <v>636</v>
      </c>
      <c r="B18" s="8">
        <v>15</v>
      </c>
      <c r="C18" s="89" t="str">
        <f>IF(A18="","",VLOOKUP(A18,Entrants!$B$4:$C$102,2))</f>
        <v>Sharon Richardson</v>
      </c>
      <c r="D18" s="90"/>
      <c r="E18" s="9">
        <v>0.018587962962962962</v>
      </c>
      <c r="F18" s="9">
        <v>0.003472222222222222</v>
      </c>
      <c r="G18" s="9">
        <f t="shared" si="0"/>
        <v>0.01511574074074074</v>
      </c>
      <c r="H18" s="10"/>
      <c r="I18" s="8">
        <v>15</v>
      </c>
      <c r="J18" s="98" t="s">
        <v>118</v>
      </c>
      <c r="K18" s="8"/>
      <c r="L18" s="9">
        <v>0.019502314814814816</v>
      </c>
      <c r="M18" s="9">
        <v>0.008159722222222223</v>
      </c>
      <c r="N18" s="9">
        <v>0.011342592592592593</v>
      </c>
    </row>
    <row r="19" spans="1:14" ht="15">
      <c r="A19" s="91">
        <v>673</v>
      </c>
      <c r="B19" s="8">
        <v>16</v>
      </c>
      <c r="C19" s="89" t="str">
        <f>IF(A19="","",VLOOKUP(A19,Entrants!$B$4:$C$102,2))</f>
        <v>Robbie Barkley</v>
      </c>
      <c r="D19" s="90"/>
      <c r="E19" s="9">
        <v>0.018599537037037036</v>
      </c>
      <c r="F19" s="9">
        <v>0.00920138888888889</v>
      </c>
      <c r="G19" s="9">
        <f t="shared" si="0"/>
        <v>0.009398148148148147</v>
      </c>
      <c r="H19" s="10"/>
      <c r="I19" s="8">
        <v>16</v>
      </c>
      <c r="J19" s="98" t="s">
        <v>72</v>
      </c>
      <c r="K19" s="8"/>
      <c r="L19" s="9">
        <v>0.019224537037037037</v>
      </c>
      <c r="M19" s="9">
        <v>0.0078125</v>
      </c>
      <c r="N19" s="9">
        <v>0.011412037037037037</v>
      </c>
    </row>
    <row r="20" spans="1:14" ht="15">
      <c r="A20" s="91">
        <v>654</v>
      </c>
      <c r="B20" s="8">
        <v>17</v>
      </c>
      <c r="C20" s="89" t="str">
        <f>IF(A20="","",VLOOKUP(A20,Entrants!$B$4:$C$102,2))</f>
        <v>Joanne Straughan</v>
      </c>
      <c r="D20" s="90"/>
      <c r="E20" s="9">
        <v>0.01861111111111111</v>
      </c>
      <c r="F20" s="9">
        <v>0.003472222222222222</v>
      </c>
      <c r="G20" s="9">
        <f t="shared" si="0"/>
        <v>0.015138888888888887</v>
      </c>
      <c r="H20" s="10"/>
      <c r="I20" s="8">
        <v>17</v>
      </c>
      <c r="J20" s="98" t="s">
        <v>152</v>
      </c>
      <c r="K20" s="10"/>
      <c r="L20" s="9">
        <v>0.018217592592592594</v>
      </c>
      <c r="M20" s="9">
        <v>0.0067708333333333336</v>
      </c>
      <c r="N20" s="9">
        <v>0.01144675925925926</v>
      </c>
    </row>
    <row r="21" spans="1:14" ht="15">
      <c r="A21" s="91">
        <v>619</v>
      </c>
      <c r="B21" s="8">
        <v>18</v>
      </c>
      <c r="C21" s="89" t="str">
        <f>IF(A21="","",VLOOKUP(A21,Entrants!$B$4:$C$102,2))</f>
        <v>Terry McCabe</v>
      </c>
      <c r="D21" s="90"/>
      <c r="E21" s="9">
        <v>0.018622685185185183</v>
      </c>
      <c r="F21" s="9">
        <v>0.007118055555555555</v>
      </c>
      <c r="G21" s="9">
        <f t="shared" si="0"/>
        <v>0.011504629629629629</v>
      </c>
      <c r="H21" s="10"/>
      <c r="I21" s="8">
        <v>18</v>
      </c>
      <c r="J21" s="98" t="s">
        <v>65</v>
      </c>
      <c r="K21" s="10"/>
      <c r="L21" s="9">
        <v>0.018622685185185183</v>
      </c>
      <c r="M21" s="9">
        <v>0.007118055555555555</v>
      </c>
      <c r="N21" s="9">
        <v>0.011504629629629629</v>
      </c>
    </row>
    <row r="22" spans="1:14" ht="15">
      <c r="A22" s="91">
        <v>632</v>
      </c>
      <c r="B22" s="8">
        <v>19</v>
      </c>
      <c r="C22" s="89" t="str">
        <f>IF(A22="","",VLOOKUP(A22,Entrants!$B$4:$C$102,2))</f>
        <v>Heather Christopher</v>
      </c>
      <c r="D22" s="91"/>
      <c r="E22" s="9">
        <v>0.018634259259259257</v>
      </c>
      <c r="F22" s="9">
        <v>0.006944444444444444</v>
      </c>
      <c r="G22" s="9">
        <f t="shared" si="0"/>
        <v>0.011689814814814813</v>
      </c>
      <c r="H22" s="10"/>
      <c r="I22" s="8">
        <v>19</v>
      </c>
      <c r="J22" s="98" t="s">
        <v>115</v>
      </c>
      <c r="K22" s="8"/>
      <c r="L22" s="9">
        <v>0.018969907407407408</v>
      </c>
      <c r="M22" s="9">
        <v>0.007291666666666666</v>
      </c>
      <c r="N22" s="9">
        <v>0.011678240740740743</v>
      </c>
    </row>
    <row r="23" spans="1:14" ht="15">
      <c r="A23" s="91">
        <v>605</v>
      </c>
      <c r="B23" s="8">
        <v>20</v>
      </c>
      <c r="C23" s="89" t="str">
        <f>IF(A23="","",VLOOKUP(A23,Entrants!$B$4:$C$102,2))</f>
        <v>Kevin Freeman</v>
      </c>
      <c r="D23" s="91"/>
      <c r="E23" s="9">
        <v>0.01866898148148148</v>
      </c>
      <c r="F23" s="9">
        <v>0.006423611111111112</v>
      </c>
      <c r="G23" s="9">
        <f t="shared" si="0"/>
        <v>0.012245370370370368</v>
      </c>
      <c r="H23" s="10"/>
      <c r="I23" s="8">
        <v>20</v>
      </c>
      <c r="J23" s="10" t="s">
        <v>100</v>
      </c>
      <c r="K23" s="10"/>
      <c r="L23" s="9">
        <v>0.018634259259259257</v>
      </c>
      <c r="M23" s="9">
        <v>0.006944444444444444</v>
      </c>
      <c r="N23" s="9">
        <v>0.011689814814814813</v>
      </c>
    </row>
    <row r="24" spans="1:14" ht="15">
      <c r="A24" s="91">
        <v>606</v>
      </c>
      <c r="B24" s="8">
        <v>21</v>
      </c>
      <c r="C24" s="89" t="str">
        <f>IF(A24="","",VLOOKUP(A24,Entrants!$B$4:$C$102,2))</f>
        <v>Steve Gillespie</v>
      </c>
      <c r="D24" s="90"/>
      <c r="E24" s="9">
        <v>0.018703703703703705</v>
      </c>
      <c r="F24" s="9">
        <v>0.007986111111111112</v>
      </c>
      <c r="G24" s="9">
        <f t="shared" si="0"/>
        <v>0.010717592592592593</v>
      </c>
      <c r="H24" s="10"/>
      <c r="I24" s="8">
        <v>21</v>
      </c>
      <c r="J24" s="98" t="s">
        <v>54</v>
      </c>
      <c r="K24" s="10"/>
      <c r="L24" s="9">
        <v>0.01849537037037037</v>
      </c>
      <c r="M24" s="9">
        <v>0.0067708333333333336</v>
      </c>
      <c r="N24" s="9">
        <v>0.011724537037037037</v>
      </c>
    </row>
    <row r="25" spans="1:14" ht="15">
      <c r="A25" s="91">
        <v>604</v>
      </c>
      <c r="B25" s="8">
        <v>22</v>
      </c>
      <c r="C25" s="89" t="str">
        <f>IF(A25="","",VLOOKUP(A25,Entrants!$B$4:$C$102,2))</f>
        <v>Dave Cox</v>
      </c>
      <c r="D25" s="90"/>
      <c r="E25" s="9">
        <v>0.018726851851851852</v>
      </c>
      <c r="F25" s="9">
        <v>0.0067708333333333336</v>
      </c>
      <c r="G25" s="9">
        <f t="shared" si="0"/>
        <v>0.011956018518518519</v>
      </c>
      <c r="H25" s="10"/>
      <c r="I25" s="8">
        <v>22</v>
      </c>
      <c r="J25" s="98" t="s">
        <v>124</v>
      </c>
      <c r="K25" s="10"/>
      <c r="L25" s="9">
        <v>0.018541666666666668</v>
      </c>
      <c r="M25" s="9">
        <v>0.0067708333333333336</v>
      </c>
      <c r="N25" s="9">
        <v>0.011770833333333335</v>
      </c>
    </row>
    <row r="26" spans="1:14" ht="15">
      <c r="A26" s="91">
        <v>639</v>
      </c>
      <c r="B26" s="8">
        <v>23</v>
      </c>
      <c r="C26" s="89" t="str">
        <f>IF(A26="","",VLOOKUP(A26,Entrants!$B$4:$C$102,2))</f>
        <v>Jake Jansen</v>
      </c>
      <c r="D26" s="90"/>
      <c r="E26" s="9">
        <v>0.018738425925925926</v>
      </c>
      <c r="F26" s="9">
        <v>0.008680555555555556</v>
      </c>
      <c r="G26" s="9">
        <f t="shared" si="0"/>
        <v>0.01005787037037037</v>
      </c>
      <c r="H26" s="10"/>
      <c r="I26" s="8">
        <v>23</v>
      </c>
      <c r="J26" s="98" t="s">
        <v>52</v>
      </c>
      <c r="K26" s="8"/>
      <c r="L26" s="9">
        <v>0.018310185185185186</v>
      </c>
      <c r="M26" s="9">
        <v>0.006423611111111112</v>
      </c>
      <c r="N26" s="9">
        <v>0.011886574074074074</v>
      </c>
    </row>
    <row r="27" spans="1:14" ht="15">
      <c r="A27" s="91">
        <v>660</v>
      </c>
      <c r="B27" s="8">
        <v>24</v>
      </c>
      <c r="C27" s="89" t="str">
        <f>IF(A27="","",VLOOKUP(A27,Entrants!$B$4:$C$102,2))</f>
        <v>Keith Willshire</v>
      </c>
      <c r="D27" s="90"/>
      <c r="E27" s="9">
        <v>0.01875</v>
      </c>
      <c r="F27" s="9">
        <v>0.005902777777777778</v>
      </c>
      <c r="G27" s="9">
        <f t="shared" si="0"/>
        <v>0.012847222222222222</v>
      </c>
      <c r="H27" s="10"/>
      <c r="I27" s="8">
        <v>24</v>
      </c>
      <c r="J27" s="98" t="s">
        <v>61</v>
      </c>
      <c r="K27" s="10"/>
      <c r="L27" s="9">
        <v>0.018726851851851852</v>
      </c>
      <c r="M27" s="9">
        <v>0.0067708333333333336</v>
      </c>
      <c r="N27" s="9">
        <v>0.011956018518518519</v>
      </c>
    </row>
    <row r="28" spans="1:14" ht="15">
      <c r="A28" s="91">
        <v>674</v>
      </c>
      <c r="B28" s="8">
        <v>25</v>
      </c>
      <c r="C28" s="89" t="str">
        <f>IF(A28="","",VLOOKUP(A28,Entrants!$B$4:$C$102,2))</f>
        <v>Chris Stone</v>
      </c>
      <c r="D28" s="90"/>
      <c r="E28" s="9">
        <v>0.01875</v>
      </c>
      <c r="F28" s="9">
        <v>0.007638888888888889</v>
      </c>
      <c r="G28" s="9">
        <f t="shared" si="0"/>
        <v>0.01111111111111111</v>
      </c>
      <c r="H28" s="10"/>
      <c r="I28" s="8">
        <v>25</v>
      </c>
      <c r="J28" s="98" t="s">
        <v>57</v>
      </c>
      <c r="K28" s="10"/>
      <c r="L28" s="9">
        <v>0.019537037037037037</v>
      </c>
      <c r="M28" s="9">
        <v>0.007465277777777778</v>
      </c>
      <c r="N28" s="9">
        <v>0.012071759259259258</v>
      </c>
    </row>
    <row r="29" spans="1:14" ht="15">
      <c r="A29" s="91">
        <v>634</v>
      </c>
      <c r="B29" s="8">
        <v>26</v>
      </c>
      <c r="C29" s="89" t="str">
        <f>IF(A29="","",VLOOKUP(A29,Entrants!$B$4:$C$102,2))</f>
        <v>Paddy Brolly</v>
      </c>
      <c r="D29" s="90"/>
      <c r="E29" s="9">
        <v>0.018761574074074073</v>
      </c>
      <c r="F29" s="9">
        <v>0.007986111111111112</v>
      </c>
      <c r="G29" s="9">
        <f t="shared" si="0"/>
        <v>0.01077546296296296</v>
      </c>
      <c r="H29" s="10"/>
      <c r="I29" s="8">
        <v>26</v>
      </c>
      <c r="J29" s="98" t="s">
        <v>92</v>
      </c>
      <c r="K29" s="10"/>
      <c r="L29" s="9">
        <v>0.018877314814814816</v>
      </c>
      <c r="M29" s="9">
        <v>0.0067708333333333336</v>
      </c>
      <c r="N29" s="9">
        <v>0.012106481481481482</v>
      </c>
    </row>
    <row r="30" spans="1:14" ht="15">
      <c r="A30" s="91">
        <v>601</v>
      </c>
      <c r="B30" s="8">
        <v>27</v>
      </c>
      <c r="C30" s="89" t="str">
        <f>IF(A30="","",VLOOKUP(A30,Entrants!$B$4:$C$102,2))</f>
        <v>Ron Ingram</v>
      </c>
      <c r="D30" s="90"/>
      <c r="E30" s="9">
        <v>0.018784722222222223</v>
      </c>
      <c r="F30" s="9">
        <v>0.006597222222222222</v>
      </c>
      <c r="G30" s="9">
        <f t="shared" si="0"/>
        <v>0.0121875</v>
      </c>
      <c r="H30" s="10"/>
      <c r="I30" s="8">
        <v>27</v>
      </c>
      <c r="J30" s="98" t="s">
        <v>63</v>
      </c>
      <c r="K30" s="8"/>
      <c r="L30" s="9">
        <v>0.018784722222222223</v>
      </c>
      <c r="M30" s="9">
        <v>0.006597222222222222</v>
      </c>
      <c r="N30" s="9">
        <v>0.0121875</v>
      </c>
    </row>
    <row r="31" spans="1:14" ht="15">
      <c r="A31" s="91">
        <v>615</v>
      </c>
      <c r="B31" s="8">
        <v>28</v>
      </c>
      <c r="C31" s="89" t="str">
        <f>IF(A31="","",VLOOKUP(A31,Entrants!$B$4:$C$102,2))</f>
        <v>Julie Lemin</v>
      </c>
      <c r="D31" s="90"/>
      <c r="E31" s="9">
        <v>0.01880787037037037</v>
      </c>
      <c r="F31" s="9">
        <v>0.006423611111111112</v>
      </c>
      <c r="G31" s="9">
        <f t="shared" si="0"/>
        <v>0.012384259259259258</v>
      </c>
      <c r="H31" s="10"/>
      <c r="I31" s="8">
        <v>28</v>
      </c>
      <c r="J31" s="10" t="s">
        <v>107</v>
      </c>
      <c r="K31" s="10"/>
      <c r="L31" s="9">
        <v>0.01898148148148148</v>
      </c>
      <c r="M31" s="9">
        <v>0.0067708333333333336</v>
      </c>
      <c r="N31" s="9">
        <v>0.012210648148148148</v>
      </c>
    </row>
    <row r="32" spans="1:14" ht="15">
      <c r="A32" s="91">
        <v>610</v>
      </c>
      <c r="B32" s="8">
        <v>29</v>
      </c>
      <c r="C32" s="89" t="str">
        <f>IF(A32="","",VLOOKUP(A32,Entrants!$B$4:$C$102,2))</f>
        <v>Louise Douglas</v>
      </c>
      <c r="D32" s="90"/>
      <c r="E32" s="9">
        <v>0.018865740740740742</v>
      </c>
      <c r="F32" s="9">
        <v>0.004861111111111111</v>
      </c>
      <c r="G32" s="9">
        <f t="shared" si="0"/>
        <v>0.01400462962962963</v>
      </c>
      <c r="H32" s="10"/>
      <c r="I32" s="8">
        <v>29</v>
      </c>
      <c r="J32" s="98" t="s">
        <v>58</v>
      </c>
      <c r="K32" s="10"/>
      <c r="L32" s="9">
        <v>0.01866898148148148</v>
      </c>
      <c r="M32" s="9">
        <v>0.006423611111111112</v>
      </c>
      <c r="N32" s="9">
        <v>0.012245370370370368</v>
      </c>
    </row>
    <row r="33" spans="1:14" ht="15">
      <c r="A33" s="91">
        <v>611</v>
      </c>
      <c r="B33" s="8">
        <v>30</v>
      </c>
      <c r="C33" s="89" t="str">
        <f>IF(A33="","",VLOOKUP(A33,Entrants!$B$4:$C$102,2))</f>
        <v>Helen Bruce</v>
      </c>
      <c r="D33" s="91"/>
      <c r="E33" s="9">
        <v>0.018877314814814816</v>
      </c>
      <c r="F33" s="9">
        <v>0.0067708333333333336</v>
      </c>
      <c r="G33" s="9">
        <f t="shared" si="0"/>
        <v>0.012106481481481482</v>
      </c>
      <c r="H33" s="10"/>
      <c r="I33" s="8">
        <v>30</v>
      </c>
      <c r="J33" s="98" t="s">
        <v>51</v>
      </c>
      <c r="K33" s="8"/>
      <c r="L33" s="9">
        <v>0.01880787037037037</v>
      </c>
      <c r="M33" s="9">
        <v>0.006423611111111112</v>
      </c>
      <c r="N33" s="9">
        <v>0.012384259259259258</v>
      </c>
    </row>
    <row r="34" spans="1:14" ht="15">
      <c r="A34" s="91">
        <v>681</v>
      </c>
      <c r="B34" s="8">
        <v>31</v>
      </c>
      <c r="C34" s="89" t="str">
        <f>IF(A34="","",VLOOKUP(A34,Entrants!$B$4:$C$102,2))</f>
        <v>Angie Brown</v>
      </c>
      <c r="D34" s="91"/>
      <c r="E34" s="9">
        <v>0.018912037037037036</v>
      </c>
      <c r="F34" s="9">
        <v>0.005729166666666667</v>
      </c>
      <c r="G34" s="9">
        <f t="shared" si="0"/>
        <v>0.013182870370370369</v>
      </c>
      <c r="H34" s="10"/>
      <c r="I34" s="8">
        <v>31</v>
      </c>
      <c r="J34" s="98" t="s">
        <v>94</v>
      </c>
      <c r="K34" s="8"/>
      <c r="L34" s="9">
        <v>0.019594907407407405</v>
      </c>
      <c r="M34" s="9">
        <v>0.007118055555555555</v>
      </c>
      <c r="N34" s="9">
        <v>0.01247685185185185</v>
      </c>
    </row>
    <row r="35" spans="1:14" ht="15">
      <c r="A35" s="91">
        <v>640</v>
      </c>
      <c r="B35" s="8">
        <v>32</v>
      </c>
      <c r="C35" s="89" t="str">
        <f>IF(A35="","",VLOOKUP(A35,Entrants!$B$4:$C$102,2))</f>
        <v>Scott Povey</v>
      </c>
      <c r="D35" s="90"/>
      <c r="E35" s="9">
        <v>0.01892361111111111</v>
      </c>
      <c r="F35" s="9">
        <v>0.008333333333333333</v>
      </c>
      <c r="G35" s="9">
        <f t="shared" si="0"/>
        <v>0.010590277777777777</v>
      </c>
      <c r="H35" s="10"/>
      <c r="I35" s="8">
        <v>32</v>
      </c>
      <c r="J35" s="98" t="s">
        <v>71</v>
      </c>
      <c r="K35" s="10"/>
      <c r="L35" s="9">
        <v>0.017152777777777777</v>
      </c>
      <c r="M35" s="9">
        <v>0.004513888888888889</v>
      </c>
      <c r="N35" s="9">
        <v>0.012638888888888887</v>
      </c>
    </row>
    <row r="36" spans="1:14" ht="15">
      <c r="A36" s="91">
        <v>655</v>
      </c>
      <c r="B36" s="8">
        <v>33</v>
      </c>
      <c r="C36" s="89" t="str">
        <f>IF(A36="","",VLOOKUP(A36,Entrants!$B$4:$C$102,2))</f>
        <v>Graeme Hare</v>
      </c>
      <c r="D36" s="91"/>
      <c r="E36" s="9">
        <v>0.018969907407407408</v>
      </c>
      <c r="F36" s="9">
        <v>0.007291666666666666</v>
      </c>
      <c r="G36" s="9">
        <f t="shared" si="0"/>
        <v>0.011678240740740743</v>
      </c>
      <c r="H36" s="10"/>
      <c r="I36" s="8">
        <v>33</v>
      </c>
      <c r="J36" s="8" t="s">
        <v>78</v>
      </c>
      <c r="K36" s="8"/>
      <c r="L36" s="9">
        <v>0.01875</v>
      </c>
      <c r="M36" s="9">
        <v>0.005902777777777778</v>
      </c>
      <c r="N36" s="9">
        <v>0.012847222222222222</v>
      </c>
    </row>
    <row r="37" spans="1:14" ht="15">
      <c r="A37" s="91">
        <v>642</v>
      </c>
      <c r="B37" s="8">
        <v>34</v>
      </c>
      <c r="C37" s="89" t="str">
        <f>IF(A37="","",VLOOKUP(A37,Entrants!$B$4:$C$102,2))</f>
        <v>Charlotte Ramsey</v>
      </c>
      <c r="D37" s="90"/>
      <c r="E37" s="9">
        <v>0.01898148148148148</v>
      </c>
      <c r="F37" s="9">
        <v>0.0067708333333333336</v>
      </c>
      <c r="G37" s="9">
        <f t="shared" si="0"/>
        <v>0.012210648148148148</v>
      </c>
      <c r="H37" s="10"/>
      <c r="I37" s="8">
        <v>34</v>
      </c>
      <c r="J37" s="98" t="s">
        <v>66</v>
      </c>
      <c r="K37" s="10"/>
      <c r="L37" s="9">
        <v>0.01962962962962963</v>
      </c>
      <c r="M37" s="9">
        <v>0.0067708333333333336</v>
      </c>
      <c r="N37" s="9">
        <v>0.012858796296296295</v>
      </c>
    </row>
    <row r="38" spans="1:14" ht="15">
      <c r="A38" s="91">
        <v>603</v>
      </c>
      <c r="B38" s="8">
        <v>35</v>
      </c>
      <c r="C38" s="89" t="str">
        <f>IF(A38="","",VLOOKUP(A38,Entrants!$B$4:$C$102,2))</f>
        <v>Richard Shillinglaw</v>
      </c>
      <c r="D38" s="91"/>
      <c r="E38" s="9">
        <v>0.01900462962962963</v>
      </c>
      <c r="F38" s="9">
        <v>0.005381944444444445</v>
      </c>
      <c r="G38" s="9">
        <f t="shared" si="0"/>
        <v>0.013622685185185186</v>
      </c>
      <c r="H38" s="10"/>
      <c r="I38" s="8">
        <v>35</v>
      </c>
      <c r="J38" s="98" t="s">
        <v>149</v>
      </c>
      <c r="K38" s="8"/>
      <c r="L38" s="9">
        <v>0.018912037037037036</v>
      </c>
      <c r="M38" s="9">
        <v>0.005729166666666667</v>
      </c>
      <c r="N38" s="9">
        <v>0.013182870370370369</v>
      </c>
    </row>
    <row r="39" spans="1:14" ht="15">
      <c r="A39" s="91">
        <v>656</v>
      </c>
      <c r="B39" s="8">
        <v>36</v>
      </c>
      <c r="C39" s="89" t="str">
        <f>IF(A39="","",VLOOKUP(A39,Entrants!$B$4:$C$102,2))</f>
        <v>Heather Barrass</v>
      </c>
      <c r="D39" s="91"/>
      <c r="E39" s="9">
        <v>0.019189814814814816</v>
      </c>
      <c r="F39" s="9">
        <v>0.005729166666666667</v>
      </c>
      <c r="G39" s="9">
        <f t="shared" si="0"/>
        <v>0.013460648148148149</v>
      </c>
      <c r="H39" s="10"/>
      <c r="I39" s="8">
        <v>36</v>
      </c>
      <c r="J39" s="10" t="s">
        <v>116</v>
      </c>
      <c r="K39" s="10"/>
      <c r="L39" s="9">
        <v>0.019189814814814816</v>
      </c>
      <c r="M39" s="9">
        <v>0.005729166666666667</v>
      </c>
      <c r="N39" s="9">
        <v>0.013460648148148149</v>
      </c>
    </row>
    <row r="40" spans="1:14" ht="15">
      <c r="A40" s="91">
        <v>637</v>
      </c>
      <c r="B40" s="8">
        <v>37</v>
      </c>
      <c r="C40" s="89" t="str">
        <f>IF(A40="","",VLOOKUP(A40,Entrants!$B$4:$C$102,2))</f>
        <v>Craig Birch</v>
      </c>
      <c r="D40" s="91"/>
      <c r="E40" s="9">
        <v>0.01920138888888889</v>
      </c>
      <c r="F40" s="9">
        <v>0.008854166666666666</v>
      </c>
      <c r="G40" s="9">
        <f t="shared" si="0"/>
        <v>0.010347222222222223</v>
      </c>
      <c r="H40" s="10"/>
      <c r="I40" s="8">
        <v>37</v>
      </c>
      <c r="J40" s="98" t="s">
        <v>56</v>
      </c>
      <c r="K40" s="8"/>
      <c r="L40" s="9">
        <v>0.01900462962962963</v>
      </c>
      <c r="M40" s="9">
        <v>0.005381944444444445</v>
      </c>
      <c r="N40" s="9">
        <v>0.013622685185185186</v>
      </c>
    </row>
    <row r="41" spans="1:14" ht="15">
      <c r="A41" s="91">
        <v>622</v>
      </c>
      <c r="B41" s="8">
        <v>38</v>
      </c>
      <c r="C41" s="89" t="str">
        <f>IF(A41="","",VLOOKUP(A41,Entrants!$B$4:$C$102,2))</f>
        <v>Shaun Dodd</v>
      </c>
      <c r="D41" s="91"/>
      <c r="E41" s="9">
        <v>0.019224537037037037</v>
      </c>
      <c r="F41" s="9">
        <v>0.0078125</v>
      </c>
      <c r="G41" s="9">
        <f t="shared" si="0"/>
        <v>0.011412037037037037</v>
      </c>
      <c r="H41" s="10"/>
      <c r="I41" s="8">
        <v>38</v>
      </c>
      <c r="J41" s="98" t="s">
        <v>91</v>
      </c>
      <c r="K41" s="10"/>
      <c r="L41" s="9">
        <v>0.018865740740740742</v>
      </c>
      <c r="M41" s="9">
        <v>0.004861111111111111</v>
      </c>
      <c r="N41" s="9">
        <v>0.01400462962962963</v>
      </c>
    </row>
    <row r="42" spans="1:14" ht="15">
      <c r="A42" s="91">
        <v>658</v>
      </c>
      <c r="B42" s="8">
        <v>39</v>
      </c>
      <c r="C42" s="89" t="str">
        <f>IF(A42="","",VLOOKUP(A42,Entrants!$B$4:$C$102,2))</f>
        <v>Peter Holmback</v>
      </c>
      <c r="D42" s="91"/>
      <c r="E42" s="9">
        <v>0.019502314814814816</v>
      </c>
      <c r="F42" s="9">
        <v>0.008159722222222223</v>
      </c>
      <c r="G42" s="9">
        <f t="shared" si="0"/>
        <v>0.011342592592592593</v>
      </c>
      <c r="H42" s="10"/>
      <c r="I42" s="8">
        <v>39</v>
      </c>
      <c r="J42" s="98" t="s">
        <v>148</v>
      </c>
      <c r="K42" s="8"/>
      <c r="L42" s="9">
        <v>0.01855324074074074</v>
      </c>
      <c r="M42" s="9">
        <v>0.003993055555555556</v>
      </c>
      <c r="N42" s="9">
        <v>0.014560185185185186</v>
      </c>
    </row>
    <row r="43" spans="1:14" ht="15">
      <c r="A43" s="91">
        <v>627</v>
      </c>
      <c r="B43" s="8">
        <v>40</v>
      </c>
      <c r="C43" s="89" t="str">
        <f>IF(A43="","",VLOOKUP(A43,Entrants!$B$4:$C$102,2))</f>
        <v>Steve Walker</v>
      </c>
      <c r="D43" s="91"/>
      <c r="E43" s="9">
        <v>0.019537037037037037</v>
      </c>
      <c r="F43" s="9">
        <v>0.007465277777777778</v>
      </c>
      <c r="G43" s="9">
        <f t="shared" si="0"/>
        <v>0.012071759259259258</v>
      </c>
      <c r="H43" s="10"/>
      <c r="I43" s="8">
        <v>40</v>
      </c>
      <c r="J43" s="98" t="s">
        <v>103</v>
      </c>
      <c r="K43" s="10"/>
      <c r="L43" s="9">
        <v>0.018587962962962962</v>
      </c>
      <c r="M43" s="9">
        <v>0.003472222222222222</v>
      </c>
      <c r="N43" s="9">
        <v>0.01511574074074074</v>
      </c>
    </row>
    <row r="44" spans="1:14" ht="15">
      <c r="A44" s="91">
        <v>617</v>
      </c>
      <c r="B44" s="8">
        <v>41</v>
      </c>
      <c r="C44" s="89" t="str">
        <f>IF(A44="","",VLOOKUP(A44,Entrants!$B$4:$C$102,2))</f>
        <v>Emma Freeman</v>
      </c>
      <c r="D44" s="90"/>
      <c r="E44" s="9">
        <v>0.019594907407407405</v>
      </c>
      <c r="F44" s="9">
        <v>0.007118055555555555</v>
      </c>
      <c r="G44" s="9">
        <f t="shared" si="0"/>
        <v>0.01247685185185185</v>
      </c>
      <c r="H44" s="10"/>
      <c r="I44" s="8">
        <v>41</v>
      </c>
      <c r="J44" s="98" t="s">
        <v>114</v>
      </c>
      <c r="K44" s="10"/>
      <c r="L44" s="9">
        <v>0.01861111111111111</v>
      </c>
      <c r="M44" s="9">
        <v>0.003472222222222222</v>
      </c>
      <c r="N44" s="9">
        <v>0.015138888888888887</v>
      </c>
    </row>
    <row r="45" spans="1:14" ht="15">
      <c r="A45" s="91">
        <v>607</v>
      </c>
      <c r="B45" s="8">
        <v>42</v>
      </c>
      <c r="C45" s="89" t="str">
        <f>IF(A45="","",VLOOKUP(A45,Entrants!$B$4:$C$102,2))</f>
        <v>Aynsley Herron</v>
      </c>
      <c r="D45" s="91"/>
      <c r="E45" s="9">
        <v>0.01962962962962963</v>
      </c>
      <c r="F45" s="9">
        <v>0.0067708333333333336</v>
      </c>
      <c r="G45" s="9">
        <f t="shared" si="0"/>
        <v>0.012858796296296295</v>
      </c>
      <c r="H45" s="10"/>
      <c r="I45" s="8">
        <v>42</v>
      </c>
      <c r="J45" s="10" t="s">
        <v>97</v>
      </c>
      <c r="K45" s="10"/>
      <c r="L45" s="9">
        <v>0.017777777777777778</v>
      </c>
      <c r="M45" s="9">
        <v>0.0019097222222222222</v>
      </c>
      <c r="N45" s="9">
        <v>0.015868055555555555</v>
      </c>
    </row>
    <row r="46" spans="1:14" ht="15">
      <c r="A46" s="91">
        <v>616</v>
      </c>
      <c r="B46" s="8">
        <v>43</v>
      </c>
      <c r="C46" s="89" t="str">
        <f>IF(A46="","",VLOOKUP(A46,Entrants!$B$4:$C$102,2))</f>
        <v>Liz Freeman</v>
      </c>
      <c r="D46" s="90"/>
      <c r="E46" s="9">
        <v>0.06143518518518518</v>
      </c>
      <c r="F46" s="9">
        <v>0.00034722222222222224</v>
      </c>
      <c r="G46" s="9">
        <f t="shared" si="0"/>
        <v>0.06108796296296296</v>
      </c>
      <c r="H46" s="10"/>
      <c r="I46" s="8">
        <v>43</v>
      </c>
      <c r="J46" s="10" t="s">
        <v>93</v>
      </c>
      <c r="K46" s="10"/>
      <c r="L46" s="9">
        <v>0.06143518518518518</v>
      </c>
      <c r="M46" s="9">
        <v>0.00034722222222222224</v>
      </c>
      <c r="N46" s="9">
        <v>0.06108796296296296</v>
      </c>
    </row>
    <row r="47" spans="1:14" ht="15">
      <c r="A47" s="91"/>
      <c r="B47" s="8">
        <v>44</v>
      </c>
      <c r="C47" s="89">
        <f>IF(A47="","",VLOOKUP(A47,Entrants!$B$4:$C$102,2))</f>
      </c>
      <c r="D47" s="90"/>
      <c r="E47" s="9" t="s">
        <v>147</v>
      </c>
      <c r="F47" s="9" t="s">
        <v>147</v>
      </c>
      <c r="G47" s="9">
        <f t="shared" si="0"/>
      </c>
      <c r="I47" s="8">
        <v>44</v>
      </c>
      <c r="J47" s="10" t="s">
        <v>18</v>
      </c>
      <c r="K47" s="10"/>
      <c r="L47" s="9" t="s">
        <v>147</v>
      </c>
      <c r="M47" s="9" t="s">
        <v>147</v>
      </c>
      <c r="N47" s="9" t="s">
        <v>18</v>
      </c>
    </row>
    <row r="48" spans="1:14" ht="15">
      <c r="A48" s="91"/>
      <c r="B48" s="8">
        <v>45</v>
      </c>
      <c r="C48" s="89">
        <f>IF(A48="","",VLOOKUP(A48,Entrants!$B$4:$C$102,2))</f>
      </c>
      <c r="D48" s="91"/>
      <c r="E48" s="9" t="s">
        <v>147</v>
      </c>
      <c r="F48" s="9" t="s">
        <v>147</v>
      </c>
      <c r="G48" s="9">
        <f t="shared" si="0"/>
      </c>
      <c r="I48" s="8">
        <v>45</v>
      </c>
      <c r="J48" s="98" t="s">
        <v>18</v>
      </c>
      <c r="K48" s="8"/>
      <c r="L48" s="9" t="s">
        <v>147</v>
      </c>
      <c r="M48" s="9" t="s">
        <v>147</v>
      </c>
      <c r="N48" s="9" t="s">
        <v>18</v>
      </c>
    </row>
    <row r="49" spans="1:14" ht="15">
      <c r="A49" s="91"/>
      <c r="B49" s="8">
        <v>46</v>
      </c>
      <c r="C49" s="89">
        <f>IF(A49="","",VLOOKUP(A49,Entrants!$B$4:$C$102,2))</f>
      </c>
      <c r="D49" s="90"/>
      <c r="E49" s="9" t="s">
        <v>147</v>
      </c>
      <c r="F49" s="9" t="s">
        <v>147</v>
      </c>
      <c r="G49" s="9">
        <f t="shared" si="0"/>
      </c>
      <c r="I49" s="8">
        <v>46</v>
      </c>
      <c r="J49" s="8" t="s">
        <v>18</v>
      </c>
      <c r="K49" s="8"/>
      <c r="L49" s="9" t="s">
        <v>147</v>
      </c>
      <c r="M49" s="9" t="s">
        <v>147</v>
      </c>
      <c r="N49" s="9" t="s">
        <v>18</v>
      </c>
    </row>
    <row r="50" spans="1:14" ht="15">
      <c r="A50" s="91"/>
      <c r="B50" s="8">
        <v>47</v>
      </c>
      <c r="C50" s="89">
        <f>IF(A50="","",VLOOKUP(A50,Entrants!$B$4:$C$102,2))</f>
      </c>
      <c r="D50" s="91"/>
      <c r="E50" s="9" t="s">
        <v>147</v>
      </c>
      <c r="F50" s="9" t="s">
        <v>147</v>
      </c>
      <c r="G50" s="9">
        <f t="shared" si="0"/>
      </c>
      <c r="I50" s="8">
        <v>47</v>
      </c>
      <c r="J50" s="98" t="s">
        <v>18</v>
      </c>
      <c r="K50" s="8"/>
      <c r="L50" s="9" t="s">
        <v>147</v>
      </c>
      <c r="M50" s="9" t="s">
        <v>147</v>
      </c>
      <c r="N50" s="9" t="s">
        <v>18</v>
      </c>
    </row>
    <row r="51" spans="1:14" ht="15">
      <c r="A51" s="91"/>
      <c r="B51" s="8">
        <v>48</v>
      </c>
      <c r="C51" s="89">
        <f>IF(A51="","",VLOOKUP(A51,Entrants!$B$4:$C$102,2))</f>
      </c>
      <c r="D51" s="91"/>
      <c r="E51" s="9" t="s">
        <v>147</v>
      </c>
      <c r="F51" s="9" t="s">
        <v>147</v>
      </c>
      <c r="G51" s="9">
        <f t="shared" si="0"/>
      </c>
      <c r="I51" s="8">
        <v>48</v>
      </c>
      <c r="J51" s="98" t="s">
        <v>18</v>
      </c>
      <c r="K51" s="10"/>
      <c r="L51" s="9" t="s">
        <v>147</v>
      </c>
      <c r="M51" s="9" t="s">
        <v>147</v>
      </c>
      <c r="N51" s="9" t="s">
        <v>18</v>
      </c>
    </row>
    <row r="52" spans="1:14" ht="15">
      <c r="A52" s="91"/>
      <c r="B52" s="8">
        <v>49</v>
      </c>
      <c r="C52" s="89">
        <f>IF(A52="","",VLOOKUP(A52,Entrants!$B$4:$C$102,2))</f>
      </c>
      <c r="D52" s="91"/>
      <c r="E52" s="9" t="s">
        <v>147</v>
      </c>
      <c r="F52" s="9" t="s">
        <v>147</v>
      </c>
      <c r="G52" s="9">
        <f t="shared" si="0"/>
      </c>
      <c r="I52" s="8">
        <v>49</v>
      </c>
      <c r="J52" s="10" t="s">
        <v>18</v>
      </c>
      <c r="K52" s="10"/>
      <c r="L52" s="9" t="s">
        <v>147</v>
      </c>
      <c r="M52" s="9" t="s">
        <v>147</v>
      </c>
      <c r="N52" s="9" t="s">
        <v>18</v>
      </c>
    </row>
    <row r="53" spans="1:14" ht="15">
      <c r="A53" s="91"/>
      <c r="B53" s="8">
        <v>50</v>
      </c>
      <c r="C53" s="89">
        <f>IF(A53="","",VLOOKUP(A53,Entrants!$B$4:$C$102,2))</f>
      </c>
      <c r="D53" s="90"/>
      <c r="E53" s="9" t="s">
        <v>147</v>
      </c>
      <c r="F53" s="9" t="s">
        <v>147</v>
      </c>
      <c r="G53" s="9">
        <f t="shared" si="0"/>
      </c>
      <c r="I53" s="8">
        <v>50</v>
      </c>
      <c r="J53" s="10" t="s">
        <v>18</v>
      </c>
      <c r="K53" s="10"/>
      <c r="L53" s="9" t="s">
        <v>147</v>
      </c>
      <c r="M53" s="9" t="s">
        <v>147</v>
      </c>
      <c r="N53" s="9" t="s">
        <v>18</v>
      </c>
    </row>
    <row r="54" spans="1:14" ht="15">
      <c r="A54" s="91"/>
      <c r="B54" s="8">
        <v>51</v>
      </c>
      <c r="C54" s="89">
        <f>IF(A54="","",VLOOKUP(A54,Entrants!$B$4:$C$102,2))</f>
      </c>
      <c r="D54" s="90"/>
      <c r="E54" s="9" t="s">
        <v>147</v>
      </c>
      <c r="F54" s="9" t="s">
        <v>147</v>
      </c>
      <c r="G54" s="9">
        <f t="shared" si="0"/>
      </c>
      <c r="I54" s="8">
        <v>51</v>
      </c>
      <c r="J54" s="10" t="s">
        <v>18</v>
      </c>
      <c r="K54" s="10"/>
      <c r="L54" s="9" t="s">
        <v>147</v>
      </c>
      <c r="M54" s="9" t="s">
        <v>147</v>
      </c>
      <c r="N54" s="9" t="s">
        <v>18</v>
      </c>
    </row>
    <row r="55" spans="1:14" ht="15">
      <c r="A55" s="91"/>
      <c r="B55" s="8">
        <v>52</v>
      </c>
      <c r="C55" s="89">
        <f>IF(A55="","",VLOOKUP(A55,Entrants!$B$4:$C$102,2))</f>
      </c>
      <c r="D55" s="90"/>
      <c r="E55" s="9" t="s">
        <v>147</v>
      </c>
      <c r="F55" s="9" t="s">
        <v>147</v>
      </c>
      <c r="G55" s="9">
        <f t="shared" si="0"/>
      </c>
      <c r="I55" s="8">
        <v>52</v>
      </c>
      <c r="J55" s="10" t="s">
        <v>18</v>
      </c>
      <c r="K55" s="10"/>
      <c r="L55" s="100" t="s">
        <v>147</v>
      </c>
      <c r="M55" s="100" t="s">
        <v>147</v>
      </c>
      <c r="N55" s="100" t="s">
        <v>18</v>
      </c>
    </row>
    <row r="56" spans="1:14" ht="15">
      <c r="A56" s="91"/>
      <c r="B56" s="8">
        <v>53</v>
      </c>
      <c r="C56" s="89">
        <f>IF(A56="","",VLOOKUP(A56,Entrants!$B$4:$C$102,2))</f>
      </c>
      <c r="D56" s="90"/>
      <c r="E56" s="9" t="s">
        <v>147</v>
      </c>
      <c r="F56" s="9" t="s">
        <v>147</v>
      </c>
      <c r="G56" s="9">
        <f t="shared" si="0"/>
      </c>
      <c r="I56" s="8">
        <v>53</v>
      </c>
      <c r="J56" s="10" t="s">
        <v>18</v>
      </c>
      <c r="K56" s="10"/>
      <c r="L56" s="100" t="s">
        <v>147</v>
      </c>
      <c r="M56" s="100" t="s">
        <v>147</v>
      </c>
      <c r="N56" s="100" t="s">
        <v>18</v>
      </c>
    </row>
    <row r="57" spans="1:14" ht="15">
      <c r="A57" s="91"/>
      <c r="B57" s="8">
        <v>54</v>
      </c>
      <c r="C57" s="89">
        <f>IF(A57="","",VLOOKUP(A57,Entrants!$B$4:$C$102,2))</f>
      </c>
      <c r="D57" s="91"/>
      <c r="E57" s="9" t="s">
        <v>147</v>
      </c>
      <c r="F57" s="9" t="s">
        <v>147</v>
      </c>
      <c r="G57" s="9">
        <f t="shared" si="0"/>
      </c>
      <c r="I57" s="8">
        <v>54</v>
      </c>
      <c r="J57" s="10" t="s">
        <v>18</v>
      </c>
      <c r="K57" s="10"/>
      <c r="L57" s="100" t="s">
        <v>147</v>
      </c>
      <c r="M57" s="100" t="s">
        <v>147</v>
      </c>
      <c r="N57" s="100" t="s">
        <v>18</v>
      </c>
    </row>
    <row r="58" spans="1:14" ht="15">
      <c r="A58" s="91"/>
      <c r="B58" s="8">
        <v>55</v>
      </c>
      <c r="C58" s="89">
        <f>IF(A58="","",VLOOKUP(A58,Entrants!$B$4:$C$102,2))</f>
      </c>
      <c r="D58" s="90"/>
      <c r="E58" s="9" t="s">
        <v>147</v>
      </c>
      <c r="F58" s="9" t="s">
        <v>147</v>
      </c>
      <c r="G58" s="9">
        <f t="shared" si="0"/>
      </c>
      <c r="I58" s="8">
        <v>55</v>
      </c>
      <c r="J58" s="10" t="s">
        <v>18</v>
      </c>
      <c r="K58" s="10"/>
      <c r="L58" s="100" t="s">
        <v>147</v>
      </c>
      <c r="M58" s="100" t="s">
        <v>147</v>
      </c>
      <c r="N58" s="100" t="s">
        <v>18</v>
      </c>
    </row>
    <row r="59" spans="1:14" ht="15">
      <c r="A59" s="91"/>
      <c r="B59" s="8">
        <v>56</v>
      </c>
      <c r="C59" s="89">
        <f>IF(A59="","",VLOOKUP(A59,Entrants!$B$4:$C$102,2))</f>
      </c>
      <c r="D59" s="91"/>
      <c r="E59" s="9" t="s">
        <v>147</v>
      </c>
      <c r="F59" s="9" t="s">
        <v>147</v>
      </c>
      <c r="G59" s="9">
        <f t="shared" si="0"/>
      </c>
      <c r="I59" s="8">
        <v>56</v>
      </c>
      <c r="J59" s="10" t="s">
        <v>18</v>
      </c>
      <c r="K59" s="10"/>
      <c r="L59" s="100" t="s">
        <v>147</v>
      </c>
      <c r="M59" s="100" t="s">
        <v>147</v>
      </c>
      <c r="N59" s="100" t="s">
        <v>18</v>
      </c>
    </row>
    <row r="60" spans="1:14" ht="15">
      <c r="A60" s="91"/>
      <c r="B60" s="8">
        <v>57</v>
      </c>
      <c r="C60" s="89">
        <f>IF(A60="","",VLOOKUP(A60,Entrants!$B$4:$C$102,2))</f>
      </c>
      <c r="D60" s="91"/>
      <c r="E60" s="9" t="s">
        <v>147</v>
      </c>
      <c r="F60" s="9" t="s">
        <v>147</v>
      </c>
      <c r="G60" s="9">
        <f t="shared" si="0"/>
      </c>
      <c r="I60" s="8">
        <v>57</v>
      </c>
      <c r="J60" s="10" t="s">
        <v>18</v>
      </c>
      <c r="K60" s="10"/>
      <c r="L60" s="100" t="s">
        <v>147</v>
      </c>
      <c r="M60" s="100" t="s">
        <v>147</v>
      </c>
      <c r="N60" s="100" t="s">
        <v>18</v>
      </c>
    </row>
    <row r="61" spans="1:14" ht="15">
      <c r="A61" s="91"/>
      <c r="B61" s="8">
        <v>58</v>
      </c>
      <c r="C61" s="89">
        <f>IF(A61="","",VLOOKUP(A61,Entrants!$B$4:$C$102,2))</f>
      </c>
      <c r="D61" s="90"/>
      <c r="E61" s="9" t="s">
        <v>147</v>
      </c>
      <c r="F61" s="9" t="s">
        <v>147</v>
      </c>
      <c r="G61" s="9">
        <f t="shared" si="0"/>
      </c>
      <c r="I61" s="8">
        <v>58</v>
      </c>
      <c r="J61" s="10" t="s">
        <v>18</v>
      </c>
      <c r="K61" s="10"/>
      <c r="L61" s="100" t="s">
        <v>147</v>
      </c>
      <c r="M61" s="100" t="s">
        <v>147</v>
      </c>
      <c r="N61" s="100" t="s">
        <v>18</v>
      </c>
    </row>
    <row r="62" spans="1:14" ht="15">
      <c r="A62" s="91"/>
      <c r="B62" s="8">
        <v>59</v>
      </c>
      <c r="C62" s="89">
        <f>IF(A62="","",VLOOKUP(A62,Entrants!$B$4:$C$102,2))</f>
      </c>
      <c r="D62" s="90"/>
      <c r="E62" s="9" t="s">
        <v>147</v>
      </c>
      <c r="F62" s="9" t="s">
        <v>147</v>
      </c>
      <c r="G62" s="9">
        <f t="shared" si="0"/>
      </c>
      <c r="I62" s="8">
        <v>59</v>
      </c>
      <c r="J62" s="10" t="s">
        <v>18</v>
      </c>
      <c r="K62" s="10"/>
      <c r="L62" s="100" t="s">
        <v>147</v>
      </c>
      <c r="M62" s="100" t="s">
        <v>147</v>
      </c>
      <c r="N62" s="100" t="s">
        <v>18</v>
      </c>
    </row>
    <row r="63" spans="1:14" ht="15">
      <c r="A63" s="91"/>
      <c r="B63" s="8">
        <v>60</v>
      </c>
      <c r="C63" s="89">
        <f>IF(A63="","",VLOOKUP(A63,Entrants!$B$4:$C$102,2))</f>
      </c>
      <c r="D63" s="91"/>
      <c r="E63" s="9" t="s">
        <v>147</v>
      </c>
      <c r="F63" s="9" t="s">
        <v>147</v>
      </c>
      <c r="G63" s="9">
        <f t="shared" si="0"/>
      </c>
      <c r="I63" s="8">
        <v>60</v>
      </c>
      <c r="J63" s="10" t="s">
        <v>18</v>
      </c>
      <c r="K63" s="10"/>
      <c r="L63" s="100" t="s">
        <v>147</v>
      </c>
      <c r="M63" s="100" t="s">
        <v>147</v>
      </c>
      <c r="N63" s="100" t="s">
        <v>18</v>
      </c>
    </row>
    <row r="64" spans="1:14" ht="15">
      <c r="A64" s="91"/>
      <c r="B64" s="8">
        <v>61</v>
      </c>
      <c r="C64" s="89">
        <f>IF(A64="","",VLOOKUP(A64,Entrants!$B$4:$C$102,2))</f>
      </c>
      <c r="D64" s="89"/>
      <c r="E64" s="9" t="s">
        <v>147</v>
      </c>
      <c r="F64" s="9" t="s">
        <v>147</v>
      </c>
      <c r="G64" s="9">
        <f t="shared" si="0"/>
      </c>
      <c r="I64" s="8">
        <v>61</v>
      </c>
      <c r="J64" s="10" t="s">
        <v>18</v>
      </c>
      <c r="K64" s="10"/>
      <c r="L64" s="100" t="s">
        <v>147</v>
      </c>
      <c r="M64" s="100" t="s">
        <v>147</v>
      </c>
      <c r="N64" s="100" t="s">
        <v>18</v>
      </c>
    </row>
    <row r="65" spans="1:14" ht="15">
      <c r="A65" s="91"/>
      <c r="B65" s="8">
        <v>62</v>
      </c>
      <c r="C65" s="89">
        <f>IF(A65="","",VLOOKUP(A65,Entrants!$B$4:$C$102,2))</f>
      </c>
      <c r="D65" s="90"/>
      <c r="E65" s="9" t="s">
        <v>147</v>
      </c>
      <c r="F65" s="9" t="s">
        <v>147</v>
      </c>
      <c r="G65" s="9">
        <f t="shared" si="0"/>
      </c>
      <c r="I65" s="8">
        <v>62</v>
      </c>
      <c r="J65" s="10" t="s">
        <v>18</v>
      </c>
      <c r="K65" s="10"/>
      <c r="L65" s="100" t="s">
        <v>147</v>
      </c>
      <c r="M65" s="100" t="s">
        <v>147</v>
      </c>
      <c r="N65" s="100" t="s">
        <v>18</v>
      </c>
    </row>
    <row r="66" spans="1:14" ht="15">
      <c r="A66" s="91"/>
      <c r="B66" s="8">
        <v>63</v>
      </c>
      <c r="C66" s="89">
        <f>IF(A66="","",VLOOKUP(A66,Entrants!$B$4:$C$102,2))</f>
      </c>
      <c r="D66" s="90"/>
      <c r="E66" s="9" t="s">
        <v>147</v>
      </c>
      <c r="F66" s="9" t="s">
        <v>147</v>
      </c>
      <c r="G66" s="9">
        <f t="shared" si="0"/>
      </c>
      <c r="I66" s="8">
        <v>63</v>
      </c>
      <c r="J66" s="10" t="s">
        <v>18</v>
      </c>
      <c r="K66" s="10"/>
      <c r="L66" s="100" t="s">
        <v>147</v>
      </c>
      <c r="M66" s="100" t="s">
        <v>147</v>
      </c>
      <c r="N66" s="100" t="s">
        <v>18</v>
      </c>
    </row>
    <row r="67" spans="1:14" ht="15">
      <c r="A67" s="91"/>
      <c r="B67" s="8">
        <v>64</v>
      </c>
      <c r="C67" s="89">
        <f>IF(A67="","",VLOOKUP(A67,Entrants!$B$4:$C$102,2))</f>
      </c>
      <c r="D67" s="91"/>
      <c r="E67" s="94"/>
      <c r="F67" s="94"/>
      <c r="G67" s="9">
        <f t="shared" si="0"/>
      </c>
      <c r="I67" s="8">
        <v>64</v>
      </c>
      <c r="J67" s="10" t="s">
        <v>18</v>
      </c>
      <c r="K67" s="10"/>
      <c r="L67" s="100"/>
      <c r="M67" s="100"/>
      <c r="N67" s="100" t="s">
        <v>18</v>
      </c>
    </row>
    <row r="68" spans="1:14" ht="15">
      <c r="A68" s="91"/>
      <c r="B68" s="8">
        <v>65</v>
      </c>
      <c r="C68" s="89">
        <f>IF(A68="","",VLOOKUP(A68,Entrants!$B$4:$C$102,2))</f>
      </c>
      <c r="D68" s="91"/>
      <c r="E68" s="94"/>
      <c r="F68" s="94"/>
      <c r="G68" s="9">
        <f t="shared" si="0"/>
      </c>
      <c r="I68" s="8">
        <v>65</v>
      </c>
      <c r="J68" s="10" t="s">
        <v>18</v>
      </c>
      <c r="K68" s="10"/>
      <c r="L68" s="100"/>
      <c r="M68" s="100"/>
      <c r="N68" s="100" t="s">
        <v>18</v>
      </c>
    </row>
    <row r="69" spans="1:14" ht="15">
      <c r="A69" s="91"/>
      <c r="B69" s="8">
        <v>66</v>
      </c>
      <c r="C69" s="89">
        <f>IF(A69="","",VLOOKUP(A69,Entrants!$B$4:$C$102,2))</f>
      </c>
      <c r="D69" s="91"/>
      <c r="E69" s="94"/>
      <c r="F69" s="94"/>
      <c r="G69" s="9">
        <f aca="true" t="shared" si="1" ref="G69:G78">IF(C69="","",E69-F69)</f>
      </c>
      <c r="I69" s="8">
        <v>66</v>
      </c>
      <c r="J69" s="10" t="s">
        <v>18</v>
      </c>
      <c r="K69" s="10"/>
      <c r="L69" s="100"/>
      <c r="M69" s="100"/>
      <c r="N69" s="100" t="s">
        <v>18</v>
      </c>
    </row>
    <row r="70" spans="1:14" ht="15">
      <c r="A70" s="91"/>
      <c r="B70" s="8">
        <v>67</v>
      </c>
      <c r="C70" s="89">
        <f>IF(A70="","",VLOOKUP(A70,Entrants!$B$4:$C$102,2))</f>
      </c>
      <c r="D70" s="91"/>
      <c r="E70" s="94"/>
      <c r="F70" s="94"/>
      <c r="G70" s="9">
        <f t="shared" si="1"/>
      </c>
      <c r="I70" s="8">
        <v>67</v>
      </c>
      <c r="J70" s="10" t="s">
        <v>18</v>
      </c>
      <c r="K70" s="10"/>
      <c r="L70" s="100"/>
      <c r="M70" s="100"/>
      <c r="N70" s="100" t="s">
        <v>18</v>
      </c>
    </row>
    <row r="71" spans="1:14" ht="15">
      <c r="A71" s="91"/>
      <c r="B71" s="8">
        <v>68</v>
      </c>
      <c r="C71" s="89">
        <f>IF(A71="","",VLOOKUP(A71,Entrants!$B$4:$C$102,2))</f>
      </c>
      <c r="D71" s="91"/>
      <c r="E71" s="94"/>
      <c r="F71" s="94"/>
      <c r="G71" s="9">
        <f t="shared" si="1"/>
      </c>
      <c r="I71" s="8">
        <v>68</v>
      </c>
      <c r="J71" s="10" t="s">
        <v>18</v>
      </c>
      <c r="K71" s="10"/>
      <c r="L71" s="100"/>
      <c r="M71" s="100"/>
      <c r="N71" s="100" t="s">
        <v>18</v>
      </c>
    </row>
    <row r="72" spans="1:14" ht="15">
      <c r="A72" s="91"/>
      <c r="B72" s="8">
        <v>69</v>
      </c>
      <c r="C72" s="89">
        <f>IF(A72="","",VLOOKUP(A72,Entrants!$B$4:$C$102,2))</f>
      </c>
      <c r="D72" s="91"/>
      <c r="E72" s="94"/>
      <c r="F72" s="94"/>
      <c r="G72" s="9">
        <f t="shared" si="1"/>
      </c>
      <c r="I72" s="8">
        <v>69</v>
      </c>
      <c r="J72" s="10" t="s">
        <v>18</v>
      </c>
      <c r="K72" s="10"/>
      <c r="L72" s="100"/>
      <c r="M72" s="100"/>
      <c r="N72" s="100" t="s">
        <v>18</v>
      </c>
    </row>
    <row r="73" spans="1:14" ht="15">
      <c r="A73" s="91"/>
      <c r="B73" s="8">
        <v>70</v>
      </c>
      <c r="C73" s="89">
        <f>IF(A73="","",VLOOKUP(A73,Entrants!$B$4:$C$102,2))</f>
      </c>
      <c r="D73" s="91"/>
      <c r="E73" s="94"/>
      <c r="F73" s="94"/>
      <c r="G73" s="9">
        <f t="shared" si="1"/>
      </c>
      <c r="I73" s="8">
        <v>70</v>
      </c>
      <c r="J73" s="10" t="s">
        <v>18</v>
      </c>
      <c r="K73" s="10"/>
      <c r="L73" s="100"/>
      <c r="M73" s="100"/>
      <c r="N73" s="100" t="s">
        <v>18</v>
      </c>
    </row>
    <row r="74" spans="1:14" ht="15">
      <c r="A74" s="91"/>
      <c r="B74" s="8">
        <v>71</v>
      </c>
      <c r="C74" s="89">
        <f>IF(A74="","",VLOOKUP(A74,Entrants!$B$4:$C$102,2))</f>
      </c>
      <c r="D74" s="91"/>
      <c r="E74" s="94"/>
      <c r="F74" s="94"/>
      <c r="G74" s="9">
        <f t="shared" si="1"/>
      </c>
      <c r="I74" s="8">
        <v>71</v>
      </c>
      <c r="J74" s="10" t="s">
        <v>18</v>
      </c>
      <c r="K74" s="10"/>
      <c r="L74" s="100"/>
      <c r="M74" s="100"/>
      <c r="N74" s="100" t="s">
        <v>18</v>
      </c>
    </row>
    <row r="75" spans="1:14" ht="15">
      <c r="A75" s="91"/>
      <c r="B75" s="8">
        <v>72</v>
      </c>
      <c r="C75" s="89">
        <f>IF(A75="","",VLOOKUP(A75,Entrants!$B$4:$C$102,2))</f>
      </c>
      <c r="D75" s="91"/>
      <c r="E75" s="94"/>
      <c r="F75" s="94"/>
      <c r="G75" s="9">
        <f t="shared" si="1"/>
      </c>
      <c r="I75" s="8">
        <v>72</v>
      </c>
      <c r="J75" s="10" t="s">
        <v>18</v>
      </c>
      <c r="K75" s="10"/>
      <c r="L75" s="100"/>
      <c r="M75" s="100"/>
      <c r="N75" s="100" t="s">
        <v>18</v>
      </c>
    </row>
    <row r="76" spans="1:14" ht="15">
      <c r="A76" s="91"/>
      <c r="B76" s="8">
        <v>73</v>
      </c>
      <c r="C76" s="89">
        <f>IF(A76="","",VLOOKUP(A76,Entrants!$B$4:$C$102,2))</f>
      </c>
      <c r="D76" s="91"/>
      <c r="E76" s="94"/>
      <c r="F76" s="94"/>
      <c r="G76" s="9">
        <f t="shared" si="1"/>
      </c>
      <c r="I76" s="8">
        <v>73</v>
      </c>
      <c r="J76" s="10" t="s">
        <v>18</v>
      </c>
      <c r="K76" s="10"/>
      <c r="L76" s="100"/>
      <c r="M76" s="100"/>
      <c r="N76" s="100" t="s">
        <v>18</v>
      </c>
    </row>
    <row r="77" spans="1:14" ht="15">
      <c r="A77" s="91"/>
      <c r="B77" s="8">
        <v>74</v>
      </c>
      <c r="C77" s="89">
        <f>IF(A77="","",VLOOKUP(A77,Entrants!$B$4:$C$102,2))</f>
      </c>
      <c r="D77" s="91"/>
      <c r="E77" s="94"/>
      <c r="F77" s="94"/>
      <c r="G77" s="9">
        <f t="shared" si="1"/>
      </c>
      <c r="I77" s="8">
        <v>74</v>
      </c>
      <c r="J77" s="10" t="s">
        <v>18</v>
      </c>
      <c r="K77" s="10"/>
      <c r="L77" s="100"/>
      <c r="M77" s="100"/>
      <c r="N77" s="100" t="s">
        <v>18</v>
      </c>
    </row>
    <row r="78" spans="1:14" ht="15">
      <c r="A78" s="91"/>
      <c r="B78" s="8">
        <v>75</v>
      </c>
      <c r="C78" s="89">
        <f>IF(A78="","",VLOOKUP(A78,Entrants!$B$4:$C$102,2))</f>
      </c>
      <c r="D78" s="91"/>
      <c r="E78" s="94"/>
      <c r="F78" s="94"/>
      <c r="G78" s="9">
        <f t="shared" si="1"/>
      </c>
      <c r="I78" s="8">
        <v>75</v>
      </c>
      <c r="J78" s="10" t="s">
        <v>18</v>
      </c>
      <c r="K78" s="10"/>
      <c r="L78" s="100"/>
      <c r="M78" s="100"/>
      <c r="N78" s="100" t="s">
        <v>18</v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</sheetData>
  <sheetProtection/>
  <printOptions/>
  <pageMargins left="0.75" right="0.75" top="0.54" bottom="0.78" header="0.5" footer="0.5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1:AE117"/>
  <sheetViews>
    <sheetView zoomScalePageLayoutView="0" workbookViewId="0" topLeftCell="A1">
      <selection activeCell="H7" sqref="H7:V93"/>
    </sheetView>
  </sheetViews>
  <sheetFormatPr defaultColWidth="9.140625" defaultRowHeight="12.75"/>
  <cols>
    <col min="1" max="1" width="12.7109375" style="0" customWidth="1"/>
    <col min="2" max="2" width="6.00390625" style="2" customWidth="1"/>
    <col min="3" max="3" width="6.57421875" style="2" customWidth="1"/>
    <col min="4" max="4" width="8.00390625" style="2" customWidth="1"/>
    <col min="5" max="5" width="21.8515625" style="0" customWidth="1"/>
    <col min="6" max="6" width="5.421875" style="2" customWidth="1"/>
    <col min="7" max="7" width="0.71875" style="0" customWidth="1"/>
    <col min="8" max="9" width="6.140625" style="12" customWidth="1"/>
    <col min="10" max="10" width="5.28125" style="12" customWidth="1"/>
    <col min="11" max="11" width="6.140625" style="12" customWidth="1"/>
    <col min="12" max="12" width="5.28125" style="12" customWidth="1"/>
    <col min="13" max="13" width="6.140625" style="12" customWidth="1"/>
    <col min="14" max="14" width="5.421875" style="12" customWidth="1"/>
    <col min="15" max="15" width="6.140625" style="12" customWidth="1"/>
    <col min="16" max="16" width="5.421875" style="12" customWidth="1"/>
    <col min="17" max="17" width="6.140625" style="12" customWidth="1"/>
    <col min="18" max="18" width="5.421875" style="12" customWidth="1"/>
    <col min="19" max="19" width="6.140625" style="12" customWidth="1"/>
    <col min="20" max="20" width="5.28125" style="12" customWidth="1"/>
    <col min="21" max="21" width="6.421875" style="12" customWidth="1"/>
    <col min="22" max="22" width="8.421875" style="2" customWidth="1"/>
    <col min="23" max="23" width="0" style="0" hidden="1" customWidth="1"/>
    <col min="26" max="26" width="9.00390625" style="0" customWidth="1"/>
    <col min="27" max="27" width="5.8515625" style="4" bestFit="1" customWidth="1"/>
    <col min="28" max="28" width="8.140625" style="0" bestFit="1" customWidth="1"/>
    <col min="29" max="29" width="7.140625" style="0" customWidth="1"/>
    <col min="30" max="30" width="10.8515625" style="0" customWidth="1"/>
    <col min="31" max="31" width="9.28125" style="0" customWidth="1"/>
    <col min="32" max="32" width="9.8515625" style="0" customWidth="1"/>
    <col min="33" max="33" width="10.140625" style="0" customWidth="1"/>
  </cols>
  <sheetData>
    <row r="1" spans="30:31" ht="12.75">
      <c r="AD1" s="104">
        <v>2</v>
      </c>
      <c r="AE1" t="s">
        <v>23</v>
      </c>
    </row>
    <row r="2" spans="30:31" ht="12.75">
      <c r="AD2" s="4" t="str">
        <f>INDEX(AE1:AE5,AD1)</f>
        <v>Best 5</v>
      </c>
      <c r="AE2" t="s">
        <v>24</v>
      </c>
    </row>
    <row r="3" spans="30:31" ht="12.75">
      <c r="AD3" s="4"/>
      <c r="AE3" t="s">
        <v>25</v>
      </c>
    </row>
    <row r="4" spans="30:31" ht="12.75">
      <c r="AD4" s="4"/>
      <c r="AE4" t="s">
        <v>26</v>
      </c>
    </row>
    <row r="5" spans="2:31" ht="12.75" customHeight="1">
      <c r="B5" s="38" t="s">
        <v>27</v>
      </c>
      <c r="C5" s="42" t="s">
        <v>28</v>
      </c>
      <c r="D5" s="38" t="s">
        <v>24</v>
      </c>
      <c r="E5" s="40" t="s">
        <v>12</v>
      </c>
      <c r="F5" s="42" t="s">
        <v>29</v>
      </c>
      <c r="G5" s="43"/>
      <c r="H5" s="33" t="s">
        <v>30</v>
      </c>
      <c r="I5" s="33"/>
      <c r="J5" s="33" t="s">
        <v>31</v>
      </c>
      <c r="K5" s="33"/>
      <c r="L5" s="33" t="s">
        <v>32</v>
      </c>
      <c r="M5" s="33"/>
      <c r="N5" s="33" t="s">
        <v>33</v>
      </c>
      <c r="O5" s="33"/>
      <c r="P5" s="33" t="s">
        <v>34</v>
      </c>
      <c r="Q5" s="33"/>
      <c r="R5" s="33" t="s">
        <v>35</v>
      </c>
      <c r="S5" s="33"/>
      <c r="T5" s="33" t="s">
        <v>36</v>
      </c>
      <c r="U5" s="33"/>
      <c r="V5" s="34" t="s">
        <v>37</v>
      </c>
      <c r="W5" s="36" t="s">
        <v>38</v>
      </c>
      <c r="AE5" t="s">
        <v>38</v>
      </c>
    </row>
    <row r="6" spans="2:23" ht="12.75">
      <c r="B6" s="39"/>
      <c r="C6" s="35"/>
      <c r="D6" s="39"/>
      <c r="E6" s="41"/>
      <c r="F6" s="35"/>
      <c r="G6" s="44"/>
      <c r="H6" s="17" t="s">
        <v>39</v>
      </c>
      <c r="I6" s="19" t="s">
        <v>40</v>
      </c>
      <c r="J6" s="17" t="s">
        <v>41</v>
      </c>
      <c r="K6" s="19" t="s">
        <v>40</v>
      </c>
      <c r="L6" s="17" t="s">
        <v>41</v>
      </c>
      <c r="M6" s="19" t="s">
        <v>40</v>
      </c>
      <c r="N6" s="17" t="s">
        <v>41</v>
      </c>
      <c r="O6" s="19" t="s">
        <v>40</v>
      </c>
      <c r="P6" s="17" t="s">
        <v>41</v>
      </c>
      <c r="Q6" s="19" t="s">
        <v>40</v>
      </c>
      <c r="R6" s="17" t="s">
        <v>41</v>
      </c>
      <c r="S6" s="19" t="s">
        <v>40</v>
      </c>
      <c r="T6" s="17" t="s">
        <v>41</v>
      </c>
      <c r="U6" s="19" t="s">
        <v>40</v>
      </c>
      <c r="V6" s="35"/>
      <c r="W6" s="37"/>
    </row>
    <row r="7" spans="2:28" ht="12.75">
      <c r="B7" s="45" t="s">
        <v>171</v>
      </c>
      <c r="C7" s="16">
        <f aca="true" t="shared" si="0" ref="C7:C38">H7+J7+L7+N7+P7+R7+T7</f>
        <v>121</v>
      </c>
      <c r="D7" s="16">
        <f>C7-LARGE((H7,J7,L7,N7,P7,R7,T7),1)-LARGE((H7,J7,L7,N7,P7,R7,T7),2)</f>
        <v>48</v>
      </c>
      <c r="E7" s="101" t="str">
        <f>IF(F7="","",VLOOKUP(F7,Entrants!$B$4:$C$102,2))</f>
        <v>Heather Barrass</v>
      </c>
      <c r="F7" s="45">
        <v>656</v>
      </c>
      <c r="G7" s="15"/>
      <c r="H7" s="18">
        <v>2</v>
      </c>
      <c r="I7" s="20">
        <v>0.01355324074074074</v>
      </c>
      <c r="J7" s="18">
        <v>17</v>
      </c>
      <c r="K7" s="20">
        <v>0.013414351851851851</v>
      </c>
      <c r="L7" s="18">
        <v>37</v>
      </c>
      <c r="M7" s="20">
        <v>0.014525462962962966</v>
      </c>
      <c r="N7" s="18">
        <v>11</v>
      </c>
      <c r="O7" s="20">
        <v>0.013576388888888888</v>
      </c>
      <c r="P7" s="18">
        <v>15</v>
      </c>
      <c r="Q7" s="20">
        <v>0.0134837962962963</v>
      </c>
      <c r="R7" s="18">
        <v>3</v>
      </c>
      <c r="S7" s="20">
        <v>0.01303240740740741</v>
      </c>
      <c r="T7" s="18">
        <v>36</v>
      </c>
      <c r="U7" s="20">
        <v>0.013460648148148149</v>
      </c>
      <c r="V7" s="72">
        <f aca="true" t="shared" si="1" ref="V7:V38">IF(AA7&gt;0,AA7,"")</f>
        <v>0.01303240740740741</v>
      </c>
      <c r="W7" s="22">
        <f aca="true" t="shared" si="2" ref="W7:W38">IF(ISNUMBER(AB7),AB7,"")</f>
        <v>0.053391203703703705</v>
      </c>
      <c r="AA7" s="4">
        <f aca="true" t="shared" si="3" ref="AA7:AA45">MIN(I7,K7,M7,O7,Q7,S7,U7)</f>
        <v>0.01303240740740741</v>
      </c>
      <c r="AB7" s="21">
        <f>SMALL((I7,K7,M7,O7,Q7,S7,U7),1)+SMALL((I7,K7,M7,O7,Q7,S7,U7),2)+SMALL((I7,K7,M7,O7,Q7,S7,U7),3)+SMALL((I7,K7,M7,O7,Q7,S7,U7),4)</f>
        <v>0.053391203703703705</v>
      </c>
    </row>
    <row r="8" spans="2:28" ht="12.75">
      <c r="B8" s="45" t="s">
        <v>171</v>
      </c>
      <c r="C8" s="16">
        <f t="shared" si="0"/>
        <v>137</v>
      </c>
      <c r="D8" s="16">
        <f>C8-LARGE((H8,J8,L8,N8,P8,R8,T8),1)-LARGE((H8,J8,L8,N8,P8,R8,T8),2)</f>
        <v>48</v>
      </c>
      <c r="E8" s="101" t="str">
        <f>IF(F8="","",VLOOKUP(F8,Entrants!$B$4:$C$102,2))</f>
        <v>Stephanie Ramsey</v>
      </c>
      <c r="F8" s="45">
        <v>659</v>
      </c>
      <c r="G8" s="15"/>
      <c r="H8" s="18">
        <v>4</v>
      </c>
      <c r="I8" s="20">
        <v>0.014745370370370372</v>
      </c>
      <c r="J8" s="18">
        <v>8</v>
      </c>
      <c r="K8" s="20">
        <v>0.014456018518518517</v>
      </c>
      <c r="L8" s="18">
        <v>8</v>
      </c>
      <c r="M8" s="20">
        <v>0.014467592592592591</v>
      </c>
      <c r="N8" s="18">
        <v>25</v>
      </c>
      <c r="O8" s="20">
        <v>0.014328703703703701</v>
      </c>
      <c r="P8" s="18">
        <v>3</v>
      </c>
      <c r="Q8" s="20">
        <v>0.013761574074074072</v>
      </c>
      <c r="R8" s="18">
        <v>45</v>
      </c>
      <c r="S8" s="20">
        <v>0.013888888888888888</v>
      </c>
      <c r="T8" s="18">
        <v>44</v>
      </c>
      <c r="U8" s="20"/>
      <c r="V8" s="72">
        <f t="shared" si="1"/>
        <v>0.013761574074074072</v>
      </c>
      <c r="W8" s="22">
        <f t="shared" si="2"/>
        <v>0.056435185185185185</v>
      </c>
      <c r="AA8" s="4">
        <f t="shared" si="3"/>
        <v>0.013761574074074072</v>
      </c>
      <c r="AB8" s="21">
        <f>SMALL((I8,K8,M8,O8,Q8,S8,U8),1)+SMALL((I8,K8,M8,O8,Q8,S8,U8),2)+SMALL((I8,K8,M8,O8,Q8,S8,U8),3)+SMALL((I8,K8,M8,O8,Q8,S8,U8),4)</f>
        <v>0.056435185185185185</v>
      </c>
    </row>
    <row r="9" spans="2:28" ht="12.75">
      <c r="B9" s="45">
        <v>3</v>
      </c>
      <c r="C9" s="16">
        <f t="shared" si="0"/>
        <v>121</v>
      </c>
      <c r="D9" s="16">
        <f>C9-LARGE((H9,J9,L9,N9,P9,R9,T9),1)-LARGE((H9,J9,L9,N9,P9,R9,T9),2)</f>
        <v>56</v>
      </c>
      <c r="E9" s="101" t="str">
        <f>IF(F9="","",VLOOKUP(F9,Entrants!$B$4:$C$102,2))</f>
        <v>Graeme Hare</v>
      </c>
      <c r="F9" s="45">
        <v>655</v>
      </c>
      <c r="G9" s="15"/>
      <c r="H9" s="18">
        <v>9</v>
      </c>
      <c r="I9" s="20">
        <v>0.011655092592592592</v>
      </c>
      <c r="J9" s="18">
        <v>9</v>
      </c>
      <c r="K9" s="20">
        <v>0.011724537037037037</v>
      </c>
      <c r="L9" s="18">
        <v>32</v>
      </c>
      <c r="M9" s="20">
        <v>4.137442129629629</v>
      </c>
      <c r="N9" s="18">
        <v>17</v>
      </c>
      <c r="O9" s="20">
        <v>0.011770833333333335</v>
      </c>
      <c r="P9" s="18">
        <v>9</v>
      </c>
      <c r="Q9" s="20">
        <v>0.011643518518518518</v>
      </c>
      <c r="R9" s="18">
        <v>12</v>
      </c>
      <c r="S9" s="20">
        <v>0.01141203703703704</v>
      </c>
      <c r="T9" s="18">
        <v>33</v>
      </c>
      <c r="U9" s="20">
        <v>0.011678240740740743</v>
      </c>
      <c r="V9" s="72">
        <f t="shared" si="1"/>
        <v>0.01141203703703704</v>
      </c>
      <c r="W9" s="22">
        <f t="shared" si="2"/>
        <v>0.046388888888888896</v>
      </c>
      <c r="AA9" s="4">
        <f t="shared" si="3"/>
        <v>0.01141203703703704</v>
      </c>
      <c r="AB9" s="21">
        <f>SMALL((I9,K9,M9,O9,Q9,S9,U9),1)+SMALL((I9,K9,M9,O9,Q9,S9,U9),2)+SMALL((I9,K9,M9,O9,Q9,S9,U9),3)+SMALL((I9,K9,M9,O9,Q9,S9,U9),4)</f>
        <v>0.046388888888888896</v>
      </c>
    </row>
    <row r="10" spans="2:28" ht="12.75">
      <c r="B10" s="45">
        <v>4</v>
      </c>
      <c r="C10" s="16">
        <f t="shared" si="0"/>
        <v>125</v>
      </c>
      <c r="D10" s="16">
        <f>C10-LARGE((H10,J10,L10,N10,P10,R10,T10),1)-LARGE((H10,J10,L10,N10,P10,R10,T10),2)</f>
        <v>57</v>
      </c>
      <c r="E10" s="101" t="str">
        <f>IF(F10="","",VLOOKUP(F10,Entrants!$B$4:$C$102,2))</f>
        <v>Dave Roberts</v>
      </c>
      <c r="F10" s="45">
        <v>628</v>
      </c>
      <c r="G10" s="15"/>
      <c r="H10" s="18">
        <v>3</v>
      </c>
      <c r="I10" s="20">
        <v>0.01142361111111111</v>
      </c>
      <c r="J10" s="18">
        <v>20</v>
      </c>
      <c r="K10" s="20">
        <v>0.011365740740740742</v>
      </c>
      <c r="L10" s="18">
        <v>12</v>
      </c>
      <c r="M10" s="20">
        <v>0.011435185185185187</v>
      </c>
      <c r="N10" s="18">
        <v>18</v>
      </c>
      <c r="O10" s="20">
        <v>0.011273148148148147</v>
      </c>
      <c r="P10" s="18">
        <v>16</v>
      </c>
      <c r="Q10" s="20">
        <v>0.011238425925925926</v>
      </c>
      <c r="R10" s="18">
        <v>48</v>
      </c>
      <c r="S10" s="20">
        <v>0.011712962962962963</v>
      </c>
      <c r="T10" s="18">
        <v>8</v>
      </c>
      <c r="U10" s="20">
        <v>0.01109953703703704</v>
      </c>
      <c r="V10" s="72">
        <f t="shared" si="1"/>
        <v>0.01109953703703704</v>
      </c>
      <c r="W10" s="22">
        <f t="shared" si="2"/>
        <v>0.04497685185185185</v>
      </c>
      <c r="AA10" s="4">
        <f t="shared" si="3"/>
        <v>0.01109953703703704</v>
      </c>
      <c r="AB10" s="21">
        <f>SMALL((I10,K10,M10,O10,Q10,S10,U10),1)+SMALL((I10,K10,M10,O10,Q10,S10,U10),2)+SMALL((I10,K10,M10,O10,Q10,S10,U10),3)+SMALL((I10,K10,M10,O10,Q10,S10,U10),4)</f>
        <v>0.04497685185185185</v>
      </c>
    </row>
    <row r="11" spans="2:28" ht="12.75">
      <c r="B11" s="14">
        <v>5</v>
      </c>
      <c r="C11" s="16">
        <f t="shared" si="0"/>
        <v>144</v>
      </c>
      <c r="D11" s="16">
        <f>C11-LARGE((H11,J11,L11,N11,P11,R11,T11),1)-LARGE((H11,J11,L11,N11,P11,R11,T11),2)</f>
        <v>68</v>
      </c>
      <c r="E11" s="101" t="str">
        <f>IF(F11="","",VLOOKUP(F11,Entrants!$B$4:$C$102,2))</f>
        <v>Peter Holmback</v>
      </c>
      <c r="F11" s="45">
        <v>658</v>
      </c>
      <c r="G11" s="15"/>
      <c r="H11" s="18">
        <v>10</v>
      </c>
      <c r="I11" s="20">
        <v>0.01113425925925926</v>
      </c>
      <c r="J11" s="18">
        <v>4</v>
      </c>
      <c r="K11" s="20">
        <v>0.010902777777777779</v>
      </c>
      <c r="L11" s="18">
        <v>6</v>
      </c>
      <c r="M11" s="20">
        <v>0.010949074074074073</v>
      </c>
      <c r="N11" s="18">
        <v>13</v>
      </c>
      <c r="O11" s="20">
        <v>0.010682870370370369</v>
      </c>
      <c r="P11" s="18">
        <v>37</v>
      </c>
      <c r="Q11" s="20">
        <v>0.010787037037037038</v>
      </c>
      <c r="R11" s="18">
        <v>35</v>
      </c>
      <c r="S11" s="20">
        <v>0.010694444444444442</v>
      </c>
      <c r="T11" s="18">
        <v>39</v>
      </c>
      <c r="U11" s="25">
        <v>0.011342592592592593</v>
      </c>
      <c r="V11" s="72">
        <f t="shared" si="1"/>
        <v>0.010682870370370369</v>
      </c>
      <c r="W11" s="22">
        <f t="shared" si="2"/>
        <v>0.04306712962962962</v>
      </c>
      <c r="AA11" s="4">
        <f t="shared" si="3"/>
        <v>0.010682870370370369</v>
      </c>
      <c r="AB11" s="21">
        <f>SMALL((I11,K11,M11,O11,Q11,S11,U11),1)+SMALL((I11,K11,M11,O11,Q11,S11,U11),2)+SMALL((I11,K11,M11,O11,Q11,S11,U11),3)+SMALL((I11,K11,M11,O11,Q11,S11,U11),4)</f>
        <v>0.04306712962962962</v>
      </c>
    </row>
    <row r="12" spans="2:28" ht="12.75">
      <c r="B12" s="14">
        <v>6</v>
      </c>
      <c r="C12" s="16">
        <f t="shared" si="0"/>
        <v>179</v>
      </c>
      <c r="D12" s="16">
        <f>C12-LARGE((H12,J12,L12,N12,P12,R12,T12),1)-LARGE((H12,J12,L12,N12,P12,R12,T12),2)</f>
        <v>70</v>
      </c>
      <c r="E12" s="101" t="str">
        <f>IF(F12="","",VLOOKUP(F12,Entrants!$B$4:$C$102,2))</f>
        <v>Graeme Stewart</v>
      </c>
      <c r="F12" s="45">
        <v>672</v>
      </c>
      <c r="G12" s="15"/>
      <c r="H12" s="18">
        <v>12</v>
      </c>
      <c r="I12" s="20">
        <v>0.010983796296296294</v>
      </c>
      <c r="J12" s="18">
        <v>54</v>
      </c>
      <c r="K12" s="20"/>
      <c r="L12" s="18">
        <v>36</v>
      </c>
      <c r="M12" s="20">
        <v>0.012199074074074074</v>
      </c>
      <c r="N12" s="18">
        <v>6</v>
      </c>
      <c r="O12" s="20">
        <v>0.011145833333333334</v>
      </c>
      <c r="P12" s="18">
        <v>55</v>
      </c>
      <c r="Q12" s="20">
        <v>0.01204861111111111</v>
      </c>
      <c r="R12" s="18">
        <v>2</v>
      </c>
      <c r="S12" s="20">
        <v>0.010972222222222223</v>
      </c>
      <c r="T12" s="18">
        <v>14</v>
      </c>
      <c r="U12" s="20">
        <v>0.010763888888888889</v>
      </c>
      <c r="V12" s="72">
        <f t="shared" si="1"/>
        <v>0.010763888888888889</v>
      </c>
      <c r="W12" s="22">
        <f t="shared" si="2"/>
        <v>0.04386574074074074</v>
      </c>
      <c r="AA12" s="4">
        <f t="shared" si="3"/>
        <v>0.010763888888888889</v>
      </c>
      <c r="AB12" s="21">
        <f>SMALL((I12,K12,M12,O12,Q12,S12,U12),1)+SMALL((I12,K12,M12,O12,Q12,S12,U12),2)+SMALL((I12,K12,M12,O12,Q12,S12,U12),3)+SMALL((I12,K12,M12,O12,Q12,S12,U12),4)</f>
        <v>0.04386574074074074</v>
      </c>
    </row>
    <row r="13" spans="2:28" ht="12.75">
      <c r="B13" s="14">
        <v>7</v>
      </c>
      <c r="C13" s="16">
        <f t="shared" si="0"/>
        <v>156</v>
      </c>
      <c r="D13" s="16">
        <f>C13-LARGE((H13,J13,L13,N13,P13,R13,T13),1)-LARGE((H13,J13,L13,N13,P13,R13,T13),2)</f>
        <v>73</v>
      </c>
      <c r="E13" s="101" t="str">
        <f>IF(F13="","",VLOOKUP(F13,Entrants!$B$4:$C$102,2))</f>
        <v>Julie Lemin</v>
      </c>
      <c r="F13" s="45">
        <v>615</v>
      </c>
      <c r="G13" s="24"/>
      <c r="H13" s="18">
        <v>48</v>
      </c>
      <c r="I13" s="20">
        <v>0.013252314814814814</v>
      </c>
      <c r="J13" s="18">
        <v>11</v>
      </c>
      <c r="K13" s="20">
        <v>0.012789351851851854</v>
      </c>
      <c r="L13" s="18">
        <v>4</v>
      </c>
      <c r="M13" s="20">
        <v>0.012824074074074075</v>
      </c>
      <c r="N13" s="18">
        <v>35</v>
      </c>
      <c r="O13" s="20">
        <v>0.01295138888888889</v>
      </c>
      <c r="P13" s="18">
        <v>22</v>
      </c>
      <c r="Q13" s="20">
        <v>0.012708333333333335</v>
      </c>
      <c r="R13" s="18">
        <v>8</v>
      </c>
      <c r="S13" s="20">
        <v>0.012372685185185184</v>
      </c>
      <c r="T13" s="18">
        <v>28</v>
      </c>
      <c r="U13" s="20">
        <v>0.012384259259259258</v>
      </c>
      <c r="V13" s="72">
        <f t="shared" si="1"/>
        <v>0.012372685185185184</v>
      </c>
      <c r="W13" s="22">
        <f t="shared" si="2"/>
        <v>0.050254629629629635</v>
      </c>
      <c r="AA13" s="4">
        <f t="shared" si="3"/>
        <v>0.012372685185185184</v>
      </c>
      <c r="AB13" s="21">
        <f>SMALL((I13,K13,M13,O13,Q13,S13,U13),1)+SMALL((I13,K13,M13,O13,Q13,S13,U13),2)+SMALL((I13,K13,M13,O13,Q13,S13,U13),3)+SMALL((I13,K13,M13,O13,Q13,S13,U13),4)</f>
        <v>0.050254629629629635</v>
      </c>
    </row>
    <row r="14" spans="2:28" ht="12.75">
      <c r="B14" s="14">
        <v>8</v>
      </c>
      <c r="C14" s="16">
        <f t="shared" si="0"/>
        <v>185</v>
      </c>
      <c r="D14" s="16">
        <f>C14-LARGE((H14,J14,L14,N14,P14,R14,T14),1)-LARGE((H14,J14,L14,N14,P14,R14,T14),2)</f>
        <v>77</v>
      </c>
      <c r="E14" s="101" t="str">
        <f>IF(F14="","",VLOOKUP(F14,Entrants!$B$4:$C$102,2))</f>
        <v>Ron Ingram</v>
      </c>
      <c r="F14" s="45">
        <v>601</v>
      </c>
      <c r="G14" s="24"/>
      <c r="H14" s="18">
        <v>32</v>
      </c>
      <c r="I14" s="20">
        <v>0.012870370370370372</v>
      </c>
      <c r="J14" s="18">
        <v>54</v>
      </c>
      <c r="K14" s="20"/>
      <c r="L14" s="18">
        <v>1</v>
      </c>
      <c r="M14" s="20">
        <v>0.012430555555555556</v>
      </c>
      <c r="N14" s="18">
        <v>54</v>
      </c>
      <c r="O14" s="20">
        <v>0.013182870370370373</v>
      </c>
      <c r="P14" s="18">
        <v>11</v>
      </c>
      <c r="Q14" s="20">
        <v>0.012557870370370369</v>
      </c>
      <c r="R14" s="18">
        <v>6</v>
      </c>
      <c r="S14" s="20">
        <v>0.012291666666666666</v>
      </c>
      <c r="T14" s="18">
        <v>27</v>
      </c>
      <c r="U14" s="25">
        <v>0.0121875</v>
      </c>
      <c r="V14" s="72">
        <f t="shared" si="1"/>
        <v>0.0121875</v>
      </c>
      <c r="W14" s="22">
        <f t="shared" si="2"/>
        <v>0.04946759259259259</v>
      </c>
      <c r="AA14" s="4">
        <f t="shared" si="3"/>
        <v>0.0121875</v>
      </c>
      <c r="AB14" s="21">
        <f>SMALL((I14,K14,M14,O14,Q14,S14,U14),1)+SMALL((I14,K14,M14,O14,Q14,S14,U14),2)+SMALL((I14,K14,M14,O14,Q14,S14,U14),3)+SMALL((I14,K14,M14,O14,Q14,S14,U14),4)</f>
        <v>0.04946759259259259</v>
      </c>
    </row>
    <row r="15" spans="2:28" ht="12.75">
      <c r="B15" s="14">
        <v>9</v>
      </c>
      <c r="C15" s="16">
        <f t="shared" si="0"/>
        <v>188</v>
      </c>
      <c r="D15" s="16">
        <f>C15-LARGE((H15,J15,L15,N15,P15,R15,T15),1)-LARGE((H15,J15,L15,N15,P15,R15,T15),2)</f>
        <v>78</v>
      </c>
      <c r="E15" s="101" t="str">
        <f>IF(F15="","",VLOOKUP(F15,Entrants!$B$4:$C$102,2))</f>
        <v>Paddy Brolly</v>
      </c>
      <c r="F15" s="45">
        <v>634</v>
      </c>
      <c r="G15" s="15"/>
      <c r="H15" s="18">
        <v>24</v>
      </c>
      <c r="I15" s="20">
        <v>0.011307870370370371</v>
      </c>
      <c r="J15" s="18">
        <v>54</v>
      </c>
      <c r="K15" s="20"/>
      <c r="L15" s="18">
        <v>11</v>
      </c>
      <c r="M15" s="20">
        <v>0.011400462962962966</v>
      </c>
      <c r="N15" s="18">
        <v>7</v>
      </c>
      <c r="O15" s="20">
        <v>0.010995370370370367</v>
      </c>
      <c r="P15" s="18">
        <v>10</v>
      </c>
      <c r="Q15" s="20">
        <v>0.010787037037037036</v>
      </c>
      <c r="R15" s="18">
        <v>56</v>
      </c>
      <c r="S15" s="20"/>
      <c r="T15" s="18">
        <v>26</v>
      </c>
      <c r="U15" s="25">
        <v>0.01077546296296296</v>
      </c>
      <c r="V15" s="72">
        <f t="shared" si="1"/>
        <v>0.01077546296296296</v>
      </c>
      <c r="W15" s="22">
        <f t="shared" si="2"/>
        <v>0.04386574074074073</v>
      </c>
      <c r="AA15" s="4">
        <f t="shared" si="3"/>
        <v>0.01077546296296296</v>
      </c>
      <c r="AB15" s="21">
        <f>SMALL((I15,K15,M15,O15,Q15,S15,U15),1)+SMALL((I15,K15,M15,O15,Q15,S15,U15),2)+SMALL((I15,K15,M15,O15,Q15,S15,U15),3)+SMALL((I15,K15,M15,O15,Q15,S15,U15),4)</f>
        <v>0.04386574074074073</v>
      </c>
    </row>
    <row r="16" spans="2:28" ht="12.75">
      <c r="B16" s="14">
        <v>10</v>
      </c>
      <c r="C16" s="16">
        <f t="shared" si="0"/>
        <v>162</v>
      </c>
      <c r="D16" s="16">
        <f>C16-LARGE((H16,J16,L16,N16,P16,R16,T16),1)-LARGE((H16,J16,L16,N16,P16,R16,T16),2)</f>
        <v>78</v>
      </c>
      <c r="E16" s="101" t="str">
        <f>IF(F16="","",VLOOKUP(F16,Entrants!$B$4:$C$102,2))</f>
        <v>Steve Richardson</v>
      </c>
      <c r="F16" s="45">
        <v>623</v>
      </c>
      <c r="G16" s="15"/>
      <c r="H16" s="18">
        <v>5</v>
      </c>
      <c r="I16" s="20">
        <v>0.01028935185185185</v>
      </c>
      <c r="J16" s="18">
        <v>29</v>
      </c>
      <c r="K16" s="20">
        <v>0.010347222222222221</v>
      </c>
      <c r="L16" s="18">
        <v>21</v>
      </c>
      <c r="M16" s="20">
        <v>0.010509259259259262</v>
      </c>
      <c r="N16" s="18">
        <v>53</v>
      </c>
      <c r="O16" s="20">
        <v>0.011388888888888888</v>
      </c>
      <c r="P16" s="18">
        <v>31</v>
      </c>
      <c r="Q16" s="20">
        <v>0.010729166666666666</v>
      </c>
      <c r="R16" s="18">
        <v>11</v>
      </c>
      <c r="S16" s="20">
        <v>0.010324074074074074</v>
      </c>
      <c r="T16" s="18">
        <v>12</v>
      </c>
      <c r="U16" s="20">
        <v>0.010208333333333335</v>
      </c>
      <c r="V16" s="72">
        <f t="shared" si="1"/>
        <v>0.010208333333333335</v>
      </c>
      <c r="W16" s="22">
        <f t="shared" si="2"/>
        <v>0.04116898148148148</v>
      </c>
      <c r="AA16" s="4">
        <f t="shared" si="3"/>
        <v>0.010208333333333335</v>
      </c>
      <c r="AB16" s="21">
        <f>SMALL((I16,K16,M16,O16,Q16,S16,U16),1)+SMALL((I16,K16,M16,O16,Q16,S16,U16),2)+SMALL((I16,K16,M16,O16,Q16,S16,U16),3)+SMALL((I16,K16,M16,O16,Q16,S16,U16),4)</f>
        <v>0.04116898148148148</v>
      </c>
    </row>
    <row r="17" spans="2:28" ht="12.75">
      <c r="B17" s="14">
        <v>11</v>
      </c>
      <c r="C17" s="16">
        <f t="shared" si="0"/>
        <v>200</v>
      </c>
      <c r="D17" s="16">
        <f>C17-LARGE((H17,J17,L17,N17,P17,R17,T17),1)-LARGE((H17,J17,L17,N17,P17,R17,T17),2)</f>
        <v>83</v>
      </c>
      <c r="E17" s="101" t="str">
        <f>IF(F17="","",VLOOKUP(F17,Entrants!$B$4:$C$102,2))</f>
        <v>Colin Seccombe</v>
      </c>
      <c r="F17" s="45">
        <v>630</v>
      </c>
      <c r="G17" s="15"/>
      <c r="H17" s="18">
        <v>64</v>
      </c>
      <c r="I17" s="20"/>
      <c r="J17" s="18">
        <v>53</v>
      </c>
      <c r="K17" s="20">
        <v>0.014537037037037036</v>
      </c>
      <c r="L17" s="18">
        <v>14</v>
      </c>
      <c r="M17" s="20">
        <v>0.014178240740740741</v>
      </c>
      <c r="N17" s="18">
        <v>2</v>
      </c>
      <c r="O17" s="20">
        <v>0.01365740740740741</v>
      </c>
      <c r="P17" s="18">
        <v>18</v>
      </c>
      <c r="Q17" s="20">
        <v>0.01351851851851852</v>
      </c>
      <c r="R17" s="18">
        <v>5</v>
      </c>
      <c r="S17" s="20">
        <v>0.013101851851851854</v>
      </c>
      <c r="T17" s="18">
        <v>44</v>
      </c>
      <c r="U17" s="20"/>
      <c r="V17" s="72">
        <f t="shared" si="1"/>
        <v>0.013101851851851854</v>
      </c>
      <c r="W17" s="22">
        <f t="shared" si="2"/>
        <v>0.05445601851851853</v>
      </c>
      <c r="AA17" s="4">
        <f t="shared" si="3"/>
        <v>0.013101851851851854</v>
      </c>
      <c r="AB17" s="21">
        <f>SMALL((I17,K17,M17,O17,Q17,S17,U17),1)+SMALL((I17,K17,M17,O17,Q17,S17,U17),2)+SMALL((I17,K17,M17,O17,Q17,S17,U17),3)+SMALL((I17,K17,M17,O17,Q17,S17,U17),4)</f>
        <v>0.05445601851851853</v>
      </c>
    </row>
    <row r="18" spans="2:28" ht="12.75">
      <c r="B18" s="14">
        <v>12</v>
      </c>
      <c r="C18" s="16">
        <f t="shared" si="0"/>
        <v>186</v>
      </c>
      <c r="D18" s="16">
        <f>C18-LARGE((H18,J18,L18,N18,P18,R18,T18),1)-LARGE((H18,J18,L18,N18,P18,R18,T18),2)</f>
        <v>86</v>
      </c>
      <c r="E18" s="101" t="str">
        <f>IF(F18="","",VLOOKUP(F18,Entrants!$B$4:$C$102,2))</f>
        <v>Chris Lillico</v>
      </c>
      <c r="F18" s="45">
        <v>641</v>
      </c>
      <c r="G18" s="15"/>
      <c r="H18" s="18">
        <v>25</v>
      </c>
      <c r="I18" s="20">
        <v>0.010150462962962964</v>
      </c>
      <c r="J18" s="18">
        <v>14</v>
      </c>
      <c r="K18" s="20">
        <v>0.010069444444444445</v>
      </c>
      <c r="L18" s="18">
        <v>19</v>
      </c>
      <c r="M18" s="20">
        <v>0.010462962962962964</v>
      </c>
      <c r="N18" s="18">
        <v>22</v>
      </c>
      <c r="O18" s="20">
        <v>0.010300925925925927</v>
      </c>
      <c r="P18" s="18">
        <v>6</v>
      </c>
      <c r="Q18" s="20">
        <v>0.010034722222222224</v>
      </c>
      <c r="R18" s="18">
        <v>56</v>
      </c>
      <c r="S18" s="20"/>
      <c r="T18" s="18">
        <v>44</v>
      </c>
      <c r="U18" s="20"/>
      <c r="V18" s="72">
        <f t="shared" si="1"/>
        <v>0.010034722222222224</v>
      </c>
      <c r="W18" s="22">
        <f t="shared" si="2"/>
        <v>0.04055555555555556</v>
      </c>
      <c r="AA18" s="4">
        <f t="shared" si="3"/>
        <v>0.010034722222222224</v>
      </c>
      <c r="AB18" s="21">
        <f>SMALL((I18,K18,M18,O18,Q18,S18,U18),1)+SMALL((I18,K18,M18,O18,Q18,S18,U18),2)+SMALL((I18,K18,M18,O18,Q18,S18,U18),3)+SMALL((I18,K18,M18,O18,Q18,S18,U18),4)</f>
        <v>0.04055555555555556</v>
      </c>
    </row>
    <row r="19" spans="2:28" ht="12.75">
      <c r="B19" s="14">
        <v>13</v>
      </c>
      <c r="C19" s="16">
        <f t="shared" si="0"/>
        <v>162</v>
      </c>
      <c r="D19" s="16">
        <f>C19-LARGE((H19,J19,L19,N19,P19,R19,T19),1)-LARGE((H19,J19,L19,N19,P19,R19,T19),2)</f>
        <v>88</v>
      </c>
      <c r="E19" s="101" t="str">
        <f>IF(F19="","",VLOOKUP(F19,Entrants!$B$4:$C$102,2))</f>
        <v>Scott Goodfellow</v>
      </c>
      <c r="F19" s="45">
        <v>643</v>
      </c>
      <c r="G19" s="15"/>
      <c r="H19" s="18">
        <v>28</v>
      </c>
      <c r="I19" s="20">
        <v>0.011400462962962966</v>
      </c>
      <c r="J19" s="18">
        <v>15</v>
      </c>
      <c r="K19" s="20">
        <v>0.011296296296296297</v>
      </c>
      <c r="L19" s="18">
        <v>46</v>
      </c>
      <c r="M19" s="20"/>
      <c r="N19" s="18">
        <v>24</v>
      </c>
      <c r="O19" s="20">
        <v>0.011539351851851853</v>
      </c>
      <c r="P19" s="18">
        <v>17</v>
      </c>
      <c r="Q19" s="20">
        <v>0.011423611111111114</v>
      </c>
      <c r="R19" s="18">
        <v>23</v>
      </c>
      <c r="S19" s="20">
        <v>0.011423611111111114</v>
      </c>
      <c r="T19" s="18">
        <v>9</v>
      </c>
      <c r="U19" s="20">
        <v>0.011168981481481481</v>
      </c>
      <c r="V19" s="72">
        <f t="shared" si="1"/>
        <v>0.011168981481481481</v>
      </c>
      <c r="W19" s="22">
        <f t="shared" si="2"/>
        <v>0.04528935185185186</v>
      </c>
      <c r="AA19" s="4">
        <f t="shared" si="3"/>
        <v>0.011168981481481481</v>
      </c>
      <c r="AB19" s="21">
        <f>SMALL((I19,K19,M19,O19,Q19,S19,U19),1)+SMALL((I19,K19,M19,O19,Q19,S19,U19),2)+SMALL((I19,K19,M19,O19,Q19,S19,U19),3)+SMALL((I19,K19,M19,O19,Q19,S19,U19),4)</f>
        <v>0.04528935185185186</v>
      </c>
    </row>
    <row r="20" spans="2:28" ht="12.75">
      <c r="B20" s="14">
        <v>14</v>
      </c>
      <c r="C20" s="16">
        <f t="shared" si="0"/>
        <v>154</v>
      </c>
      <c r="D20" s="16">
        <f>C20-LARGE((H20,J20,L20,N20,P20,R20,T20),1)-LARGE((H20,J20,L20,N20,P20,R20,T20),2)</f>
        <v>89</v>
      </c>
      <c r="E20" s="101" t="str">
        <f>IF(F20="","",VLOOKUP(F20,Entrants!$B$4:$C$102,2))</f>
        <v>Steve Gillespie</v>
      </c>
      <c r="F20" s="45">
        <v>606</v>
      </c>
      <c r="G20" s="15"/>
      <c r="H20" s="18">
        <v>13</v>
      </c>
      <c r="I20" s="20">
        <v>0.010636574074074073</v>
      </c>
      <c r="J20" s="18">
        <v>23</v>
      </c>
      <c r="K20" s="20">
        <v>0.010914351851851852</v>
      </c>
      <c r="L20" s="18">
        <v>9</v>
      </c>
      <c r="M20" s="20">
        <v>0.010868055555555554</v>
      </c>
      <c r="N20" s="18">
        <v>27</v>
      </c>
      <c r="O20" s="20">
        <v>0.01087962962962963</v>
      </c>
      <c r="P20" s="18">
        <v>23</v>
      </c>
      <c r="Q20" s="20">
        <v>0.010810185185185185</v>
      </c>
      <c r="R20" s="18">
        <v>38</v>
      </c>
      <c r="S20" s="20">
        <v>0.010925925925925924</v>
      </c>
      <c r="T20" s="18">
        <v>21</v>
      </c>
      <c r="U20" s="20">
        <v>0.010717592592592593</v>
      </c>
      <c r="V20" s="72">
        <f t="shared" si="1"/>
        <v>0.010636574074074073</v>
      </c>
      <c r="W20" s="22">
        <f t="shared" si="2"/>
        <v>0.04303240740740741</v>
      </c>
      <c r="AA20" s="4">
        <f t="shared" si="3"/>
        <v>0.010636574074074073</v>
      </c>
      <c r="AB20" s="21">
        <f>SMALL((I20,K20,M20,O20,Q20,S20,U20),1)+SMALL((I20,K20,M20,O20,Q20,S20,U20),2)+SMALL((I20,K20,M20,O20,Q20,S20,U20),3)+SMALL((I20,K20,M20,O20,Q20,S20,U20),4)</f>
        <v>0.04303240740740741</v>
      </c>
    </row>
    <row r="21" spans="2:28" ht="12.75">
      <c r="B21" s="14">
        <v>15</v>
      </c>
      <c r="C21" s="16">
        <f t="shared" si="0"/>
        <v>177</v>
      </c>
      <c r="D21" s="23">
        <f>C21-LARGE((H21,J21,L21,N21,P21,R21,T21),1)-LARGE((H21,J21,L21,N21,P21,R21,T21),2)</f>
        <v>94</v>
      </c>
      <c r="E21" s="101" t="str">
        <f>IF(F21="","",VLOOKUP(F21,Entrants!$B$4:$C$102,2))</f>
        <v>Charlotte Ramsey</v>
      </c>
      <c r="F21" s="45">
        <v>642</v>
      </c>
      <c r="G21" s="15"/>
      <c r="H21" s="18">
        <v>27</v>
      </c>
      <c r="I21" s="20">
        <v>0.012789351851851854</v>
      </c>
      <c r="J21" s="18">
        <v>5</v>
      </c>
      <c r="K21" s="20">
        <v>0.01230324074074074</v>
      </c>
      <c r="L21" s="18">
        <v>24</v>
      </c>
      <c r="M21" s="20">
        <v>0.012939814814814817</v>
      </c>
      <c r="N21" s="18">
        <v>39</v>
      </c>
      <c r="O21" s="20">
        <v>0.01289351851851852</v>
      </c>
      <c r="P21" s="18">
        <v>4</v>
      </c>
      <c r="Q21" s="20">
        <v>0.012129629629629629</v>
      </c>
      <c r="R21" s="18">
        <v>44</v>
      </c>
      <c r="S21" s="20">
        <v>0.012314814814814813</v>
      </c>
      <c r="T21" s="18">
        <v>34</v>
      </c>
      <c r="U21" s="25">
        <v>0.012210648148148148</v>
      </c>
      <c r="V21" s="72">
        <f t="shared" si="1"/>
        <v>0.012129629629629629</v>
      </c>
      <c r="W21" s="22">
        <f t="shared" si="2"/>
        <v>0.04895833333333333</v>
      </c>
      <c r="AA21" s="4">
        <f t="shared" si="3"/>
        <v>0.012129629629629629</v>
      </c>
      <c r="AB21" s="21">
        <f>SMALL((I21,K21,M21,O21,Q21,S21,U21),1)+SMALL((I21,K21,M21,O21,Q21,S21,U21),2)+SMALL((I21,K21,M21,O21,Q21,S21,U21),3)+SMALL((I21,K21,M21,O21,Q21,S21,U21),4)</f>
        <v>0.04895833333333333</v>
      </c>
    </row>
    <row r="22" spans="2:28" ht="12.75">
      <c r="B22" s="14">
        <v>16</v>
      </c>
      <c r="C22" s="16">
        <f t="shared" si="0"/>
        <v>170</v>
      </c>
      <c r="D22" s="16">
        <f>C22-LARGE((H22,J22,L22,N22,P22,R22,T22),1)-LARGE((H22,J22,L22,N22,P22,R22,T22),2)</f>
        <v>95</v>
      </c>
      <c r="E22" s="101" t="str">
        <f>IF(F22="","",VLOOKUP(F22,Entrants!$B$4:$C$102,2))</f>
        <v>Cath Young</v>
      </c>
      <c r="F22" s="45">
        <v>650</v>
      </c>
      <c r="G22" s="15"/>
      <c r="H22" s="18">
        <v>19</v>
      </c>
      <c r="I22" s="20">
        <v>0.011944444444444445</v>
      </c>
      <c r="J22" s="18">
        <v>16</v>
      </c>
      <c r="K22" s="25">
        <v>0.012002314814814813</v>
      </c>
      <c r="L22" s="18">
        <v>15</v>
      </c>
      <c r="M22" s="20">
        <v>0.012280092592592592</v>
      </c>
      <c r="N22" s="18">
        <v>16</v>
      </c>
      <c r="O22" s="20">
        <v>0.012118055555555556</v>
      </c>
      <c r="P22" s="18">
        <v>29</v>
      </c>
      <c r="Q22" s="20">
        <v>0.012268518518518519</v>
      </c>
      <c r="R22" s="18">
        <v>31</v>
      </c>
      <c r="S22" s="20">
        <v>0.012210648148148148</v>
      </c>
      <c r="T22" s="18">
        <v>44</v>
      </c>
      <c r="U22" s="25"/>
      <c r="V22" s="72">
        <f t="shared" si="1"/>
        <v>0.011944444444444445</v>
      </c>
      <c r="W22" s="22">
        <f t="shared" si="2"/>
        <v>0.048275462962962964</v>
      </c>
      <c r="AA22" s="4">
        <f t="shared" si="3"/>
        <v>0.011944444444444445</v>
      </c>
      <c r="AB22" s="21">
        <f>SMALL((I22,K22,M22,O22,Q22,S22,U22),1)+SMALL((I22,K22,M22,O22,Q22,S22,U22),2)+SMALL((I22,K22,M22,O22,Q22,S22,U22),3)+SMALL((I22,K22,M22,O22,Q22,S22,U22),4)</f>
        <v>0.048275462962962964</v>
      </c>
    </row>
    <row r="23" spans="2:28" ht="12.75">
      <c r="B23" s="14">
        <v>17</v>
      </c>
      <c r="C23" s="16">
        <f t="shared" si="0"/>
        <v>212</v>
      </c>
      <c r="D23" s="16">
        <f>C23-LARGE((H23,J23,L23,N23,P23,R23,T23),1)-LARGE((H23,J23,L23,N23,P23,R23,T23),2)</f>
        <v>97</v>
      </c>
      <c r="E23" s="101" t="str">
        <f>IF(F23="","",VLOOKUP(F23,Entrants!$B$4:$C$102,2))</f>
        <v>James Young</v>
      </c>
      <c r="F23" s="45">
        <v>651</v>
      </c>
      <c r="G23" s="15"/>
      <c r="H23" s="18">
        <v>15</v>
      </c>
      <c r="I23" s="20">
        <v>0.012222222222222225</v>
      </c>
      <c r="J23" s="18">
        <v>34</v>
      </c>
      <c r="K23" s="20">
        <v>0.012696759259259262</v>
      </c>
      <c r="L23" s="18">
        <v>3</v>
      </c>
      <c r="M23" s="20">
        <v>0.012256944444444445</v>
      </c>
      <c r="N23" s="18">
        <v>59</v>
      </c>
      <c r="O23" s="105"/>
      <c r="P23" s="18">
        <v>56</v>
      </c>
      <c r="Q23" s="20">
        <v>0.013182870370370369</v>
      </c>
      <c r="R23" s="18">
        <v>1</v>
      </c>
      <c r="S23" s="20">
        <v>0.011921296296296298</v>
      </c>
      <c r="T23" s="18">
        <v>44</v>
      </c>
      <c r="U23" s="20"/>
      <c r="V23" s="72">
        <f t="shared" si="1"/>
        <v>0.011921296296296298</v>
      </c>
      <c r="W23" s="22">
        <f t="shared" si="2"/>
        <v>0.04909722222222223</v>
      </c>
      <c r="AA23" s="4">
        <f t="shared" si="3"/>
        <v>0.011921296296296298</v>
      </c>
      <c r="AB23" s="21">
        <f>SMALL((I23,K23,M23,O23,Q23,S23,U23),1)+SMALL((I23,K23,M23,O23,Q23,S23,U23),2)+SMALL((I23,K23,M23,O23,Q23,S23,U23),3)+SMALL((I23,K23,M23,O23,Q23,S23,U23),4)</f>
        <v>0.04909722222222223</v>
      </c>
    </row>
    <row r="24" spans="2:28" ht="12.75">
      <c r="B24" s="14">
        <v>18</v>
      </c>
      <c r="C24" s="16">
        <f t="shared" si="0"/>
        <v>197</v>
      </c>
      <c r="D24" s="16">
        <f>C24-LARGE((H24,J24,L24,N24,P24,R24,T24),1)-LARGE((H24,J24,L24,N24,P24,R24,T24),2)</f>
        <v>97</v>
      </c>
      <c r="E24" s="101" t="str">
        <f>IF(F24="","",VLOOKUP(F24,Entrants!$B$4:$C$102,2))</f>
        <v>Robbie Barkley</v>
      </c>
      <c r="F24" s="45">
        <v>673</v>
      </c>
      <c r="G24" s="15"/>
      <c r="H24" s="18">
        <v>22</v>
      </c>
      <c r="I24" s="20">
        <v>0.009537037037037037</v>
      </c>
      <c r="J24" s="18">
        <v>54</v>
      </c>
      <c r="K24" s="20"/>
      <c r="L24" s="18">
        <v>46</v>
      </c>
      <c r="M24" s="20"/>
      <c r="N24" s="18">
        <v>9</v>
      </c>
      <c r="O24" s="20">
        <v>0.009537037037037037</v>
      </c>
      <c r="P24" s="18">
        <v>25</v>
      </c>
      <c r="Q24" s="20">
        <v>0.009618055555555559</v>
      </c>
      <c r="R24" s="18">
        <v>25</v>
      </c>
      <c r="S24" s="20">
        <v>0.009537037037037037</v>
      </c>
      <c r="T24" s="18">
        <v>16</v>
      </c>
      <c r="U24" s="20">
        <v>0.009398148148148147</v>
      </c>
      <c r="V24" s="72">
        <f t="shared" si="1"/>
        <v>0.009398148148148147</v>
      </c>
      <c r="W24" s="22">
        <f t="shared" si="2"/>
        <v>0.038009259259259257</v>
      </c>
      <c r="AA24" s="4">
        <f t="shared" si="3"/>
        <v>0.009398148148148147</v>
      </c>
      <c r="AB24" s="21">
        <f>SMALL((I24,K24,M24,O24,Q24,S24,U24),1)+SMALL((I24,K24,M24,O24,Q24,S24,U24),2)+SMALL((I24,K24,M24,O24,Q24,S24,U24),3)+SMALL((I24,K24,M24,O24,Q24,S24,U24),4)</f>
        <v>0.038009259259259257</v>
      </c>
    </row>
    <row r="25" spans="2:28" ht="12.75">
      <c r="B25" s="14">
        <v>19</v>
      </c>
      <c r="C25" s="16">
        <f t="shared" si="0"/>
        <v>183</v>
      </c>
      <c r="D25" s="16">
        <f>C25-LARGE((H25,J25,L25,N25,P25,R25,T25),1)-LARGE((H25,J25,L25,N25,P25,R25,T25),2)</f>
        <v>99</v>
      </c>
      <c r="E25" s="101" t="str">
        <f>IF(F25="","",VLOOKUP(F25,Entrants!$B$4:$C$102,2))</f>
        <v>Jake Jansen</v>
      </c>
      <c r="F25" s="45">
        <v>639</v>
      </c>
      <c r="G25" s="15"/>
      <c r="H25" s="18">
        <v>35</v>
      </c>
      <c r="I25" s="20">
        <v>0.010694444444444442</v>
      </c>
      <c r="J25" s="18">
        <v>12</v>
      </c>
      <c r="K25" s="20">
        <v>0.010370370370370372</v>
      </c>
      <c r="L25" s="18">
        <v>46</v>
      </c>
      <c r="M25" s="20"/>
      <c r="N25" s="18">
        <v>3</v>
      </c>
      <c r="O25" s="20">
        <v>0.010219907407407405</v>
      </c>
      <c r="P25" s="18">
        <v>38</v>
      </c>
      <c r="Q25" s="20">
        <v>0.010277777777777778</v>
      </c>
      <c r="R25" s="18">
        <v>26</v>
      </c>
      <c r="S25" s="20">
        <v>0.010081018518518517</v>
      </c>
      <c r="T25" s="18">
        <v>23</v>
      </c>
      <c r="U25" s="20">
        <v>0.01005787037037037</v>
      </c>
      <c r="V25" s="72">
        <f t="shared" si="1"/>
        <v>0.01005787037037037</v>
      </c>
      <c r="W25" s="22">
        <f t="shared" si="2"/>
        <v>0.040636574074074075</v>
      </c>
      <c r="AA25" s="4">
        <f t="shared" si="3"/>
        <v>0.01005787037037037</v>
      </c>
      <c r="AB25" s="21">
        <f>SMALL((I25,K25,M25,O25,Q25,S25,U25),1)+SMALL((I25,K25,M25,O25,Q25,S25,U25),2)+SMALL((I25,K25,M25,O25,Q25,S25,U25),3)+SMALL((I25,K25,M25,O25,Q25,S25,U25),4)</f>
        <v>0.040636574074074075</v>
      </c>
    </row>
    <row r="26" spans="2:28" ht="12.75">
      <c r="B26" s="14">
        <v>20</v>
      </c>
      <c r="C26" s="16">
        <f t="shared" si="0"/>
        <v>204</v>
      </c>
      <c r="D26" s="16">
        <f>C26-LARGE((H26,J26,L26,N26,P26,R26,T26),1)-LARGE((H26,J26,L26,N26,P26,R26,T26),2)</f>
        <v>99</v>
      </c>
      <c r="E26" s="101" t="str">
        <f>IF(F26="","",VLOOKUP(F26,Entrants!$B$4:$C$102,2))</f>
        <v>Kenn Turnbull</v>
      </c>
      <c r="F26" s="45">
        <v>665</v>
      </c>
      <c r="G26" s="15"/>
      <c r="H26" s="18">
        <v>59</v>
      </c>
      <c r="I26" s="20">
        <v>0.01408564814814815</v>
      </c>
      <c r="J26" s="18">
        <v>46</v>
      </c>
      <c r="K26" s="25">
        <v>0.014097222222222223</v>
      </c>
      <c r="L26" s="18">
        <v>2</v>
      </c>
      <c r="M26" s="20">
        <v>0.013506944444444443</v>
      </c>
      <c r="N26" s="18">
        <v>15</v>
      </c>
      <c r="O26" s="20">
        <v>0.013321759259259259</v>
      </c>
      <c r="P26" s="18">
        <v>2</v>
      </c>
      <c r="Q26" s="20">
        <v>0.012881944444444442</v>
      </c>
      <c r="R26" s="18">
        <v>36</v>
      </c>
      <c r="S26" s="20">
        <v>0.012615740740740743</v>
      </c>
      <c r="T26" s="18">
        <v>44</v>
      </c>
      <c r="U26" s="20"/>
      <c r="V26" s="72">
        <f t="shared" si="1"/>
        <v>0.012615740740740743</v>
      </c>
      <c r="W26" s="22">
        <f t="shared" si="2"/>
        <v>0.052326388888888895</v>
      </c>
      <c r="AA26" s="4">
        <f t="shared" si="3"/>
        <v>0.012615740740740743</v>
      </c>
      <c r="AB26" s="21">
        <f>SMALL((I26,K26,M26,O26,Q26,S26,U26),1)+SMALL((I26,K26,M26,O26,Q26,S26,U26),2)+SMALL((I26,K26,M26,O26,Q26,S26,U26),3)+SMALL((I26,K26,M26,O26,Q26,S26,U26),4)</f>
        <v>0.052326388888888895</v>
      </c>
    </row>
    <row r="27" spans="2:28" ht="12.75">
      <c r="B27" s="14">
        <v>21</v>
      </c>
      <c r="C27" s="16">
        <f t="shared" si="0"/>
        <v>219</v>
      </c>
      <c r="D27" s="16">
        <f>C27-LARGE((H27,J27,L27,N27,P27,R27,T27),1)-LARGE((H27,J27,L27,N27,P27,R27,T27),2)</f>
        <v>99</v>
      </c>
      <c r="E27" s="103" t="s">
        <v>148</v>
      </c>
      <c r="F27" s="45">
        <v>680</v>
      </c>
      <c r="G27" s="15"/>
      <c r="H27" s="18">
        <v>64</v>
      </c>
      <c r="I27" s="20"/>
      <c r="J27" s="18">
        <v>2</v>
      </c>
      <c r="K27" s="20">
        <v>0.014699074074074074</v>
      </c>
      <c r="L27" s="18">
        <v>46</v>
      </c>
      <c r="M27" s="20"/>
      <c r="N27" s="18">
        <v>31</v>
      </c>
      <c r="O27" s="20">
        <v>0.015069444444444444</v>
      </c>
      <c r="P27" s="18">
        <v>7</v>
      </c>
      <c r="Q27" s="20">
        <v>0.01474537037037037</v>
      </c>
      <c r="R27" s="18">
        <v>56</v>
      </c>
      <c r="S27" s="20"/>
      <c r="T27" s="18">
        <v>13</v>
      </c>
      <c r="U27" s="20">
        <v>0.014560185185185186</v>
      </c>
      <c r="V27" s="72">
        <f t="shared" si="1"/>
        <v>0.014560185185185186</v>
      </c>
      <c r="W27" s="22">
        <f t="shared" si="2"/>
        <v>0.05907407407407407</v>
      </c>
      <c r="AA27" s="4">
        <f t="shared" si="3"/>
        <v>0.014560185185185186</v>
      </c>
      <c r="AB27" s="21">
        <f>SMALL((I27,K27,M27,O27,Q27,S27,U27),1)+SMALL((I27,K27,M27,O27,Q27,S27,U27),2)+SMALL((I27,K27,M27,O27,Q27,S27,U27),3)+SMALL((I27,K27,M27,O27,Q27,S27,U27),4)</f>
        <v>0.05907407407407407</v>
      </c>
    </row>
    <row r="28" spans="2:28" ht="12.75">
      <c r="B28" s="14">
        <v>22</v>
      </c>
      <c r="C28" s="16">
        <f t="shared" si="0"/>
        <v>219</v>
      </c>
      <c r="D28" s="16">
        <f>C28-LARGE((H28,J28,L28,N28,P28,R28,T28),1)-LARGE((H28,J28,L28,N28,P28,R28,T28),2)</f>
        <v>100</v>
      </c>
      <c r="E28" s="101" t="str">
        <f>IF(F28="","",VLOOKUP(F28,Entrants!$B$4:$C$102,2))</f>
        <v>Joe Frazer</v>
      </c>
      <c r="F28" s="45">
        <v>620</v>
      </c>
      <c r="G28" s="15"/>
      <c r="H28" s="18">
        <v>62</v>
      </c>
      <c r="I28" s="20">
        <v>0.01309027777777778</v>
      </c>
      <c r="J28" s="18">
        <v>22</v>
      </c>
      <c r="K28" s="20">
        <v>0.011932870370370371</v>
      </c>
      <c r="L28" s="18">
        <v>34</v>
      </c>
      <c r="M28" s="20">
        <v>0.012685185185185185</v>
      </c>
      <c r="N28" s="18">
        <v>20</v>
      </c>
      <c r="O28" s="20">
        <v>0.012002314814814816</v>
      </c>
      <c r="P28" s="18">
        <v>57</v>
      </c>
      <c r="Q28" s="20"/>
      <c r="R28" s="18">
        <v>20</v>
      </c>
      <c r="S28" s="20">
        <v>0.011932870370370371</v>
      </c>
      <c r="T28" s="18">
        <v>4</v>
      </c>
      <c r="U28" s="20">
        <v>0.011342592592592592</v>
      </c>
      <c r="V28" s="72">
        <f t="shared" si="1"/>
        <v>0.011342592592592592</v>
      </c>
      <c r="W28" s="22">
        <f t="shared" si="2"/>
        <v>0.047210648148148154</v>
      </c>
      <c r="AA28" s="4">
        <f t="shared" si="3"/>
        <v>0.011342592592592592</v>
      </c>
      <c r="AB28" s="21">
        <f>SMALL((I28,K28,M28,O28,Q28,S28,U28),1)+SMALL((I28,K28,M28,O28,Q28,S28,U28),2)+SMALL((I28,K28,M28,O28,Q28,S28,U28),3)+SMALL((I28,K28,M28,O28,Q28,S28,U28),4)</f>
        <v>0.047210648148148154</v>
      </c>
    </row>
    <row r="29" spans="2:28" ht="12.75">
      <c r="B29" s="14">
        <v>23</v>
      </c>
      <c r="C29" s="16">
        <f t="shared" si="0"/>
        <v>197</v>
      </c>
      <c r="D29" s="16">
        <f>C29-LARGE((H29,J29,L29,N29,P29,R29,T29),1)-LARGE((H29,J29,L29,N29,P29,R29,T29),2)</f>
        <v>102</v>
      </c>
      <c r="E29" s="101" t="str">
        <f>IF(F29="","",VLOOKUP(F29,Entrants!$B$4:$C$102,2))</f>
        <v>Scott Povey</v>
      </c>
      <c r="F29" s="45">
        <v>640</v>
      </c>
      <c r="G29" s="15"/>
      <c r="H29" s="18">
        <v>1</v>
      </c>
      <c r="I29" s="20">
        <v>0.010694444444444444</v>
      </c>
      <c r="J29" s="18">
        <v>38</v>
      </c>
      <c r="K29" s="20">
        <v>0.010821759259259258</v>
      </c>
      <c r="L29" s="18">
        <v>31</v>
      </c>
      <c r="M29" s="20">
        <v>0.01101851851851852</v>
      </c>
      <c r="N29" s="18">
        <v>23</v>
      </c>
      <c r="O29" s="20">
        <v>0.010486111111111114</v>
      </c>
      <c r="P29" s="18">
        <v>57</v>
      </c>
      <c r="Q29" s="20"/>
      <c r="R29" s="18">
        <v>15</v>
      </c>
      <c r="S29" s="20">
        <v>0.010277777777777776</v>
      </c>
      <c r="T29" s="18">
        <v>32</v>
      </c>
      <c r="U29" s="20">
        <v>0.010590277777777777</v>
      </c>
      <c r="V29" s="72">
        <f t="shared" si="1"/>
        <v>0.010277777777777776</v>
      </c>
      <c r="W29" s="22">
        <f t="shared" si="2"/>
        <v>0.04204861111111111</v>
      </c>
      <c r="AA29" s="4">
        <f t="shared" si="3"/>
        <v>0.010277777777777776</v>
      </c>
      <c r="AB29" s="21">
        <f>SMALL((I29,K29,M29,O29,Q29,S29,U29),1)+SMALL((I29,K29,M29,O29,Q29,S29,U29),2)+SMALL((I29,K29,M29,O29,Q29,S29,U29),3)+SMALL((I29,K29,M29,O29,Q29,S29,U29),4)</f>
        <v>0.04204861111111111</v>
      </c>
    </row>
    <row r="30" spans="2:28" ht="12.75">
      <c r="B30" s="14">
        <v>24</v>
      </c>
      <c r="C30" s="16">
        <f t="shared" si="0"/>
        <v>202</v>
      </c>
      <c r="D30" s="23">
        <f>C30-LARGE((H30,J30,L30,N30,P30,R30,T30),1)-LARGE((H30,J30,L30,N30,P30,R30,T30),2)</f>
        <v>105</v>
      </c>
      <c r="E30" s="101" t="str">
        <f>IF(F30="","",VLOOKUP(F30,Entrants!$B$4:$C$102,2))</f>
        <v>Steve Walker</v>
      </c>
      <c r="F30" s="45">
        <v>627</v>
      </c>
      <c r="G30" s="15"/>
      <c r="H30" s="18">
        <v>29</v>
      </c>
      <c r="I30" s="20">
        <v>0.01125</v>
      </c>
      <c r="J30" s="18">
        <v>19</v>
      </c>
      <c r="K30" s="20">
        <v>0.011180555555555555</v>
      </c>
      <c r="L30" s="18">
        <v>20</v>
      </c>
      <c r="M30" s="20">
        <v>0.01152777777777778</v>
      </c>
      <c r="N30" s="18">
        <v>21</v>
      </c>
      <c r="O30" s="20">
        <v>0.011331018518518518</v>
      </c>
      <c r="P30" s="18">
        <v>57</v>
      </c>
      <c r="Q30" s="20"/>
      <c r="R30" s="18">
        <v>16</v>
      </c>
      <c r="S30" s="20">
        <v>0.011157407407407404</v>
      </c>
      <c r="T30" s="18">
        <v>40</v>
      </c>
      <c r="U30" s="20">
        <v>0.012071759259259258</v>
      </c>
      <c r="V30" s="72">
        <f t="shared" si="1"/>
        <v>0.011157407407407404</v>
      </c>
      <c r="W30" s="22">
        <f t="shared" si="2"/>
        <v>0.044918981481481476</v>
      </c>
      <c r="AA30" s="4">
        <f t="shared" si="3"/>
        <v>0.011157407407407404</v>
      </c>
      <c r="AB30" s="21">
        <f>SMALL((I30,K30,M30,O30,Q30,S30,U30),1)+SMALL((I30,K30,M30,O30,Q30,S30,U30),2)+SMALL((I30,K30,M30,O30,Q30,S30,U30),3)+SMALL((I30,K30,M30,O30,Q30,S30,U30),4)</f>
        <v>0.044918981481481476</v>
      </c>
    </row>
    <row r="31" spans="2:28" ht="12.75">
      <c r="B31" s="14">
        <v>25</v>
      </c>
      <c r="C31" s="16">
        <f t="shared" si="0"/>
        <v>215</v>
      </c>
      <c r="D31" s="16">
        <f>C31-LARGE((H31,J31,L31,N31,P31,R31,T31),1)-LARGE((H31,J31,L31,N31,P31,R31,T31),2)</f>
        <v>105</v>
      </c>
      <c r="E31" s="101" t="str">
        <f>IF(F31="","",VLOOKUP(F31,Entrants!$B$4:$C$102,2))</f>
        <v>Susie Hunter</v>
      </c>
      <c r="F31" s="45">
        <v>666</v>
      </c>
      <c r="G31" s="15"/>
      <c r="H31" s="18">
        <v>17</v>
      </c>
      <c r="I31" s="20">
        <v>0.011886574074074074</v>
      </c>
      <c r="J31" s="18">
        <v>54</v>
      </c>
      <c r="K31" s="20"/>
      <c r="L31" s="18">
        <v>46</v>
      </c>
      <c r="M31" s="20"/>
      <c r="N31" s="18">
        <v>12</v>
      </c>
      <c r="O31" s="20">
        <v>0.01204861111111111</v>
      </c>
      <c r="P31" s="18">
        <v>19</v>
      </c>
      <c r="Q31" s="20">
        <v>0.011967592592592592</v>
      </c>
      <c r="R31" s="18">
        <v>56</v>
      </c>
      <c r="S31" s="20"/>
      <c r="T31" s="18">
        <v>11</v>
      </c>
      <c r="U31" s="20">
        <v>0.011770833333333335</v>
      </c>
      <c r="V31" s="72">
        <f t="shared" si="1"/>
        <v>0.011770833333333335</v>
      </c>
      <c r="W31" s="22">
        <f t="shared" si="2"/>
        <v>0.04767361111111111</v>
      </c>
      <c r="AA31" s="4">
        <f t="shared" si="3"/>
        <v>0.011770833333333335</v>
      </c>
      <c r="AB31" s="21">
        <f>SMALL((I31,K31,M31,O31,Q31,S31,U31),1)+SMALL((I31,K31,M31,O31,Q31,S31,U31),2)+SMALL((I31,K31,M31,O31,Q31,S31,U31),3)+SMALL((I31,K31,M31,O31,Q31,S31,U31),4)</f>
        <v>0.04767361111111111</v>
      </c>
    </row>
    <row r="32" spans="2:28" ht="12.75">
      <c r="B32" s="14">
        <v>26</v>
      </c>
      <c r="C32" s="16">
        <f t="shared" si="0"/>
        <v>204</v>
      </c>
      <c r="D32" s="16">
        <f>C32-LARGE((H32,J32,L32,N32,P32,R32,T32),1)-LARGE((H32,J32,L32,N32,P32,R32,T32),2)</f>
        <v>105</v>
      </c>
      <c r="E32" s="101" t="str">
        <f>IF(F32="","",VLOOKUP(F32,Entrants!$B$4:$C$102,2))</f>
        <v>Terry Hart</v>
      </c>
      <c r="F32" s="45">
        <v>635</v>
      </c>
      <c r="G32" s="15"/>
      <c r="H32" s="18">
        <v>8</v>
      </c>
      <c r="I32" s="20">
        <v>0.013194444444444446</v>
      </c>
      <c r="J32" s="18">
        <v>6</v>
      </c>
      <c r="K32" s="25">
        <v>0.01304398148148148</v>
      </c>
      <c r="L32" s="18">
        <v>46</v>
      </c>
      <c r="M32" s="20"/>
      <c r="N32" s="18">
        <v>5</v>
      </c>
      <c r="O32" s="20">
        <v>0.012870370370370369</v>
      </c>
      <c r="P32" s="18">
        <v>42</v>
      </c>
      <c r="Q32" s="20">
        <v>0.013171296296296296</v>
      </c>
      <c r="R32" s="18">
        <v>53</v>
      </c>
      <c r="S32" s="20">
        <v>0.014178240740740741</v>
      </c>
      <c r="T32" s="18">
        <v>44</v>
      </c>
      <c r="U32" s="20"/>
      <c r="V32" s="72">
        <f t="shared" si="1"/>
        <v>0.012870370370370369</v>
      </c>
      <c r="W32" s="22">
        <f t="shared" si="2"/>
        <v>0.05228009259259259</v>
      </c>
      <c r="AA32" s="4">
        <f t="shared" si="3"/>
        <v>0.012870370370370369</v>
      </c>
      <c r="AB32" s="21">
        <f>SMALL((I32,K32,M32,O32,Q32,S32,U32),1)+SMALL((I32,K32,M32,O32,Q32,S32,U32),2)+SMALL((I32,K32,M32,O32,Q32,S32,U32),3)+SMALL((I32,K32,M32,O32,Q32,S32,U32),4)</f>
        <v>0.05228009259259259</v>
      </c>
    </row>
    <row r="33" spans="2:28" ht="12.75">
      <c r="B33" s="14">
        <v>27</v>
      </c>
      <c r="C33" s="16">
        <f t="shared" si="0"/>
        <v>213</v>
      </c>
      <c r="D33" s="16">
        <f>C33-LARGE((H33,J33,L33,N33,P33,R33,T33),1)-LARGE((H33,J33,L33,N33,P33,R33,T33),2)</f>
        <v>108</v>
      </c>
      <c r="E33" s="101" t="str">
        <f>IF(F33="","",VLOOKUP(F33,Entrants!$B$4:$C$102,2))</f>
        <v>Emma Freeman</v>
      </c>
      <c r="F33" s="45">
        <v>617</v>
      </c>
      <c r="G33" s="15"/>
      <c r="H33" s="18">
        <v>6</v>
      </c>
      <c r="I33" s="20">
        <v>0.012407407407407409</v>
      </c>
      <c r="J33" s="18">
        <v>25</v>
      </c>
      <c r="K33" s="20">
        <v>0.012523148148148151</v>
      </c>
      <c r="L33" s="18">
        <v>35</v>
      </c>
      <c r="M33" s="20">
        <v>0.013252314814814817</v>
      </c>
      <c r="N33" s="18">
        <v>59</v>
      </c>
      <c r="O33" s="20"/>
      <c r="P33" s="18">
        <v>1</v>
      </c>
      <c r="Q33" s="20">
        <v>0.01184027777777778</v>
      </c>
      <c r="R33" s="18">
        <v>46</v>
      </c>
      <c r="S33" s="20">
        <v>0.011817129629629629</v>
      </c>
      <c r="T33" s="18">
        <v>41</v>
      </c>
      <c r="U33" s="20">
        <v>0.01247685185185185</v>
      </c>
      <c r="V33" s="72">
        <f t="shared" si="1"/>
        <v>0.011817129629629629</v>
      </c>
      <c r="W33" s="22">
        <f t="shared" si="2"/>
        <v>0.048541666666666664</v>
      </c>
      <c r="AA33" s="4">
        <f t="shared" si="3"/>
        <v>0.011817129629629629</v>
      </c>
      <c r="AB33" s="21">
        <f>SMALL((I33,K33,M33,O33,Q33,S33,U33),1)+SMALL((I33,K33,M33,O33,Q33,S33,U33),2)+SMALL((I33,K33,M33,O33,Q33,S33,U33),3)+SMALL((I33,K33,M33,O33,Q33,S33,U33),4)</f>
        <v>0.048541666666666664</v>
      </c>
    </row>
    <row r="34" spans="2:28" ht="12.75">
      <c r="B34" s="14">
        <v>28</v>
      </c>
      <c r="C34" s="16">
        <f t="shared" si="0"/>
        <v>210</v>
      </c>
      <c r="D34" s="16">
        <f>C34-LARGE((H34,J34,L34,N34,P34,R34,T34),1)-LARGE((H34,J34,L34,N34,P34,R34,T34),2)</f>
        <v>110</v>
      </c>
      <c r="E34" s="101" t="str">
        <f>IF(F34="","",VLOOKUP(F34,Entrants!$B$4:$C$102,2))</f>
        <v>Peter Brown</v>
      </c>
      <c r="F34" s="45">
        <v>613</v>
      </c>
      <c r="G34" s="15"/>
      <c r="H34" s="18">
        <v>21</v>
      </c>
      <c r="I34" s="20">
        <v>0.009699074074074075</v>
      </c>
      <c r="J34" s="18">
        <v>18</v>
      </c>
      <c r="K34" s="20">
        <v>0.009768518518518517</v>
      </c>
      <c r="L34" s="18">
        <v>10</v>
      </c>
      <c r="M34" s="20">
        <v>0.009837962962962965</v>
      </c>
      <c r="N34" s="18">
        <v>26</v>
      </c>
      <c r="O34" s="20">
        <v>0.009826388888888886</v>
      </c>
      <c r="P34" s="18">
        <v>35</v>
      </c>
      <c r="Q34" s="20">
        <v>0.009884259259259258</v>
      </c>
      <c r="R34" s="18">
        <v>56</v>
      </c>
      <c r="S34" s="20"/>
      <c r="T34" s="18">
        <v>44</v>
      </c>
      <c r="U34" s="20"/>
      <c r="V34" s="72">
        <f t="shared" si="1"/>
        <v>0.009699074074074075</v>
      </c>
      <c r="W34" s="22">
        <f t="shared" si="2"/>
        <v>0.03913194444444444</v>
      </c>
      <c r="AA34" s="4">
        <f t="shared" si="3"/>
        <v>0.009699074074074075</v>
      </c>
      <c r="AB34" s="21">
        <f>SMALL((I34,K34,M34,O34,Q34,S34,U34),1)+SMALL((I34,K34,M34,O34,Q34,S34,U34),2)+SMALL((I34,K34,M34,O34,Q34,S34,U34),3)+SMALL((I34,K34,M34,O34,Q34,S34,U34),4)</f>
        <v>0.03913194444444444</v>
      </c>
    </row>
    <row r="35" spans="2:28" ht="12.75">
      <c r="B35" s="14">
        <v>29</v>
      </c>
      <c r="C35" s="16">
        <f t="shared" si="0"/>
        <v>209</v>
      </c>
      <c r="D35" s="16">
        <f>C35-LARGE((H35,J35,L35,N35,P35,R35,T35),1)-LARGE((H35,J35,L35,N35,P35,R35,T35),2)</f>
        <v>116</v>
      </c>
      <c r="E35" s="101" t="str">
        <f>IF(F35="","",VLOOKUP(F35,Entrants!$B$4:$C$102,2))</f>
        <v>Aynsley Herron</v>
      </c>
      <c r="F35" s="45">
        <v>607</v>
      </c>
      <c r="G35" s="15"/>
      <c r="H35" s="18">
        <v>11</v>
      </c>
      <c r="I35" s="20">
        <v>0.012361111111111111</v>
      </c>
      <c r="J35" s="18">
        <v>1</v>
      </c>
      <c r="K35" s="25">
        <v>0.011875</v>
      </c>
      <c r="L35" s="18">
        <v>26</v>
      </c>
      <c r="M35" s="20">
        <v>0.012280092592592592</v>
      </c>
      <c r="N35" s="18">
        <v>42</v>
      </c>
      <c r="O35" s="20">
        <v>0.012256944444444445</v>
      </c>
      <c r="P35" s="18">
        <v>36</v>
      </c>
      <c r="Q35" s="20">
        <v>0.011979166666666666</v>
      </c>
      <c r="R35" s="18">
        <v>51</v>
      </c>
      <c r="S35" s="20">
        <v>0.012534722222222225</v>
      </c>
      <c r="T35" s="18">
        <v>42</v>
      </c>
      <c r="U35" s="20">
        <v>0.012858796296296295</v>
      </c>
      <c r="V35" s="72">
        <f t="shared" si="1"/>
        <v>0.011875</v>
      </c>
      <c r="W35" s="22">
        <f t="shared" si="2"/>
        <v>0.0483912037037037</v>
      </c>
      <c r="AA35" s="4">
        <f t="shared" si="3"/>
        <v>0.011875</v>
      </c>
      <c r="AB35" s="21">
        <f>SMALL((I35,K35,M35,O35,Q35,S35,U35),1)+SMALL((I35,K35,M35,O35,Q35,S35,U35),2)+SMALL((I35,K35,M35,O35,Q35,S35,U35),3)+SMALL((I35,K35,M35,O35,Q35,S35,U35),4)</f>
        <v>0.0483912037037037</v>
      </c>
    </row>
    <row r="36" spans="2:28" ht="12.75">
      <c r="B36" s="14">
        <v>30</v>
      </c>
      <c r="C36" s="16">
        <f t="shared" si="0"/>
        <v>228</v>
      </c>
      <c r="D36" s="45">
        <f>C36-LARGE((H36,J36,L36,N36,P36,R36,T36),1)-LARGE((H36,J36,L36,N36,P36,R36,T36),2)</f>
        <v>118</v>
      </c>
      <c r="E36" s="101" t="str">
        <f>IF(F36="","",VLOOKUP(F36,Entrants!$B$4:$C$102,2))</f>
        <v>Dave Bradley</v>
      </c>
      <c r="F36" s="45">
        <v>626</v>
      </c>
      <c r="G36" s="15"/>
      <c r="H36" s="18">
        <v>64</v>
      </c>
      <c r="I36" s="20"/>
      <c r="J36" s="18">
        <v>30</v>
      </c>
      <c r="K36" s="20">
        <v>0.01173611111111111</v>
      </c>
      <c r="L36" s="18">
        <v>22</v>
      </c>
      <c r="M36" s="20">
        <v>0.011932870370370371</v>
      </c>
      <c r="N36" s="18">
        <v>46</v>
      </c>
      <c r="O36" s="20">
        <v>0.01232638888888889</v>
      </c>
      <c r="P36" s="18">
        <v>40</v>
      </c>
      <c r="Q36" s="20">
        <v>0.011851851851851853</v>
      </c>
      <c r="R36" s="18">
        <v>19</v>
      </c>
      <c r="S36" s="20">
        <v>0.0115625</v>
      </c>
      <c r="T36" s="18">
        <v>7</v>
      </c>
      <c r="U36" s="20">
        <v>0.011226851851851856</v>
      </c>
      <c r="V36" s="72">
        <f t="shared" si="1"/>
        <v>0.011226851851851856</v>
      </c>
      <c r="W36" s="22">
        <f t="shared" si="2"/>
        <v>0.046377314814814816</v>
      </c>
      <c r="AA36" s="4">
        <f t="shared" si="3"/>
        <v>0.011226851851851856</v>
      </c>
      <c r="AB36" s="21">
        <f>SMALL((I36,K36,M36,O36,Q36,S36,U36),1)+SMALL((I36,K36,M36,O36,Q36,S36,U36),2)+SMALL((I36,K36,M36,O36,Q36,S36,U36),3)+SMALL((I36,K36,M36,O36,Q36,S36,U36),4)</f>
        <v>0.046377314814814816</v>
      </c>
    </row>
    <row r="37" spans="2:28" ht="12.75">
      <c r="B37" s="14">
        <v>31</v>
      </c>
      <c r="C37" s="16">
        <f t="shared" si="0"/>
        <v>238</v>
      </c>
      <c r="D37" s="16">
        <f>C37-LARGE((H37,J37,L37,N37,P37,R37,T37),1)-LARGE((H37,J37,L37,N37,P37,R37,T37),2)</f>
        <v>120</v>
      </c>
      <c r="E37" s="101" t="str">
        <f>IF(F37="","",VLOOKUP(F37,Entrants!$B$4:$C$102,2))</f>
        <v>Chris Stone</v>
      </c>
      <c r="F37" s="45">
        <v>674</v>
      </c>
      <c r="G37" s="15"/>
      <c r="H37" s="18">
        <v>64</v>
      </c>
      <c r="I37" s="20"/>
      <c r="J37" s="18">
        <v>54</v>
      </c>
      <c r="K37" s="20"/>
      <c r="L37" s="18">
        <v>28</v>
      </c>
      <c r="M37" s="20">
        <v>0.01197916666666667</v>
      </c>
      <c r="N37" s="18">
        <v>34</v>
      </c>
      <c r="O37" s="20">
        <v>0.011689814814814816</v>
      </c>
      <c r="P37" s="18">
        <v>24</v>
      </c>
      <c r="Q37" s="20">
        <v>0.011527777777777783</v>
      </c>
      <c r="R37" s="18">
        <v>9</v>
      </c>
      <c r="S37" s="20">
        <v>0.011157407407407408</v>
      </c>
      <c r="T37" s="18">
        <v>25</v>
      </c>
      <c r="U37" s="20">
        <v>0.01111111111111111</v>
      </c>
      <c r="V37" s="72">
        <f t="shared" si="1"/>
        <v>0.01111111111111111</v>
      </c>
      <c r="W37" s="22">
        <f t="shared" si="2"/>
        <v>0.045486111111111116</v>
      </c>
      <c r="AA37" s="4">
        <f t="shared" si="3"/>
        <v>0.01111111111111111</v>
      </c>
      <c r="AB37" s="21">
        <f>SMALL((I37,K37,M37,O37,Q37,S37,U37),1)+SMALL((I37,K37,M37,O37,Q37,S37,U37),2)+SMALL((I37,K37,M37,O37,Q37,S37,U37),3)+SMALL((I37,K37,M37,O37,Q37,S37,U37),4)</f>
        <v>0.045486111111111116</v>
      </c>
    </row>
    <row r="38" spans="2:28" ht="12.75">
      <c r="B38" s="14">
        <v>32</v>
      </c>
      <c r="C38" s="16">
        <f t="shared" si="0"/>
        <v>217</v>
      </c>
      <c r="D38" s="23">
        <f>C38-LARGE((H38,J38,L38,N38,P38,R38,T38),1)-LARGE((H38,J38,L38,N38,P38,R38,T38),2)</f>
        <v>123</v>
      </c>
      <c r="E38" s="101" t="str">
        <f>IF(F38="","",VLOOKUP(F38,Entrants!$B$4:$C$102,2))</f>
        <v>Helen Morris</v>
      </c>
      <c r="F38" s="45">
        <v>652</v>
      </c>
      <c r="G38" s="15"/>
      <c r="H38" s="18">
        <v>36</v>
      </c>
      <c r="I38" s="20">
        <v>0.011956018518518519</v>
      </c>
      <c r="J38" s="18">
        <v>40</v>
      </c>
      <c r="K38" s="20">
        <v>0.012256944444444445</v>
      </c>
      <c r="L38" s="18">
        <v>27</v>
      </c>
      <c r="M38" s="20">
        <v>0.012314814814814817</v>
      </c>
      <c r="N38" s="18">
        <v>44</v>
      </c>
      <c r="O38" s="20">
        <v>0.01234953703703704</v>
      </c>
      <c r="P38" s="18">
        <v>50</v>
      </c>
      <c r="Q38" s="20">
        <v>0.01234953703703704</v>
      </c>
      <c r="R38" s="18">
        <v>14</v>
      </c>
      <c r="S38" s="20">
        <v>0.012141203703703703</v>
      </c>
      <c r="T38" s="18">
        <v>6</v>
      </c>
      <c r="U38" s="25">
        <v>0.011886574074074074</v>
      </c>
      <c r="V38" s="72">
        <f t="shared" si="1"/>
        <v>0.011886574074074074</v>
      </c>
      <c r="W38" s="22">
        <f t="shared" si="2"/>
        <v>0.04824074074074074</v>
      </c>
      <c r="AA38" s="4">
        <f t="shared" si="3"/>
        <v>0.011886574074074074</v>
      </c>
      <c r="AB38" s="21">
        <f>SMALL((I38,K38,M38,O38,Q38,S38,U38),1)+SMALL((I38,K38,M38,O38,Q38,S38,U38),2)+SMALL((I38,K38,M38,O38,Q38,S38,U38),3)+SMALL((I38,K38,M38,O38,Q38,S38,U38),4)</f>
        <v>0.04824074074074074</v>
      </c>
    </row>
    <row r="39" spans="2:28" ht="12.75">
      <c r="B39" s="14">
        <v>33</v>
      </c>
      <c r="C39" s="16">
        <f aca="true" t="shared" si="4" ref="C39:C70">H39+J39+L39+N39+P39+R39+T39</f>
        <v>236</v>
      </c>
      <c r="D39" s="16">
        <f>C39-LARGE((H39,J39,L39,N39,P39,R39,T39),1)-LARGE((H39,J39,L39,N39,P39,R39,T39),2)</f>
        <v>125</v>
      </c>
      <c r="E39" s="101" t="str">
        <f>IF(F39="","",VLOOKUP(F39,Entrants!$B$4:$C$102,2))</f>
        <v>Craig Birch</v>
      </c>
      <c r="F39" s="45">
        <v>637</v>
      </c>
      <c r="G39" s="15"/>
      <c r="H39" s="18">
        <v>20</v>
      </c>
      <c r="I39" s="20">
        <v>0.010034722222222224</v>
      </c>
      <c r="J39" s="18">
        <v>54</v>
      </c>
      <c r="K39" s="20"/>
      <c r="L39" s="18">
        <v>5</v>
      </c>
      <c r="M39" s="20">
        <v>0.010057870370370372</v>
      </c>
      <c r="N39" s="18">
        <v>41</v>
      </c>
      <c r="O39" s="20">
        <v>0.01033564814814815</v>
      </c>
      <c r="P39" s="18">
        <v>57</v>
      </c>
      <c r="Q39" s="20"/>
      <c r="R39" s="18">
        <v>22</v>
      </c>
      <c r="S39" s="20">
        <v>0.009861111111111112</v>
      </c>
      <c r="T39" s="18">
        <v>37</v>
      </c>
      <c r="U39" s="20">
        <v>0.010347222222222223</v>
      </c>
      <c r="V39" s="72">
        <f aca="true" t="shared" si="5" ref="V39:V70">IF(AA39&gt;0,AA39,"")</f>
        <v>0.009861111111111112</v>
      </c>
      <c r="W39" s="22">
        <f aca="true" t="shared" si="6" ref="W39:W70">IF(ISNUMBER(AB39),AB39,"")</f>
        <v>0.040289351851851854</v>
      </c>
      <c r="AA39" s="4">
        <f t="shared" si="3"/>
        <v>0.009861111111111112</v>
      </c>
      <c r="AB39" s="21">
        <f>SMALL((I39,K39,M39,O39,Q39,S39,U39),1)+SMALL((I39,K39,M39,O39,Q39,S39,U39),2)+SMALL((I39,K39,M39,O39,Q39,S39,U39),3)+SMALL((I39,K39,M39,O39,Q39,S39,U39),4)</f>
        <v>0.040289351851851854</v>
      </c>
    </row>
    <row r="40" spans="2:28" ht="12.75">
      <c r="B40" s="14">
        <v>34</v>
      </c>
      <c r="C40" s="16">
        <f t="shared" si="4"/>
        <v>227</v>
      </c>
      <c r="D40" s="23">
        <f>C40-LARGE((H40,J40,L40,N40,P40,R40,T40),1)-LARGE((H40,J40,L40,N40,P40,R40,T40),2)</f>
        <v>126</v>
      </c>
      <c r="E40" s="101" t="str">
        <f>IF(F40="","",VLOOKUP(F40,Entrants!$B$4:$C$102,2))</f>
        <v>Terry McCabe</v>
      </c>
      <c r="F40" s="45">
        <v>619</v>
      </c>
      <c r="G40" s="15"/>
      <c r="H40" s="18">
        <v>45</v>
      </c>
      <c r="I40" s="20">
        <v>0.011620370370370368</v>
      </c>
      <c r="J40" s="18">
        <v>43</v>
      </c>
      <c r="K40" s="20">
        <v>0.01190972222222222</v>
      </c>
      <c r="L40" s="18">
        <v>46</v>
      </c>
      <c r="M40" s="20"/>
      <c r="N40" s="18">
        <v>55</v>
      </c>
      <c r="O40" s="20">
        <v>0.012627314814814813</v>
      </c>
      <c r="P40" s="18">
        <v>13</v>
      </c>
      <c r="Q40" s="20">
        <v>0.011886574074074074</v>
      </c>
      <c r="R40" s="18">
        <v>7</v>
      </c>
      <c r="S40" s="20">
        <v>0.011655092592592592</v>
      </c>
      <c r="T40" s="18">
        <v>18</v>
      </c>
      <c r="U40" s="20">
        <v>0.011504629629629629</v>
      </c>
      <c r="V40" s="72">
        <f t="shared" si="5"/>
        <v>0.011504629629629629</v>
      </c>
      <c r="W40" s="22">
        <f t="shared" si="6"/>
        <v>0.04666666666666666</v>
      </c>
      <c r="AA40" s="4">
        <f t="shared" si="3"/>
        <v>0.011504629629629629</v>
      </c>
      <c r="AB40" s="21">
        <f>SMALL((I40,K40,M40,O40,Q40,S40,U40),1)+SMALL((I40,K40,M40,O40,Q40,S40,U40),2)+SMALL((I40,K40,M40,O40,Q40,S40,U40),3)+SMALL((I40,K40,M40,O40,Q40,S40,U40),4)</f>
        <v>0.04666666666666666</v>
      </c>
    </row>
    <row r="41" spans="2:28" ht="12.75">
      <c r="B41" s="14">
        <v>35</v>
      </c>
      <c r="C41" s="16">
        <f t="shared" si="4"/>
        <v>214</v>
      </c>
      <c r="D41" s="16">
        <f>C41-LARGE((H41,J41,L41,N41,P41,R41,T41),1)-LARGE((H41,J41,L41,N41,P41,R41,T41),2)</f>
        <v>127</v>
      </c>
      <c r="E41" s="101" t="str">
        <f>IF(F41="","",VLOOKUP(F41,Entrants!$B$4:$C$102,2))</f>
        <v>Richard Shillinglaw</v>
      </c>
      <c r="F41" s="45">
        <v>603</v>
      </c>
      <c r="G41" s="24"/>
      <c r="H41" s="18">
        <v>52</v>
      </c>
      <c r="I41" s="20">
        <v>0.013715277777777778</v>
      </c>
      <c r="J41" s="18">
        <v>31</v>
      </c>
      <c r="K41" s="25">
        <v>0.013483796296296296</v>
      </c>
      <c r="L41" s="18">
        <v>17</v>
      </c>
      <c r="M41" s="20">
        <v>0.013553240740740737</v>
      </c>
      <c r="N41" s="18">
        <v>19</v>
      </c>
      <c r="O41" s="20">
        <v>0.013379629629629627</v>
      </c>
      <c r="P41" s="18">
        <v>30</v>
      </c>
      <c r="Q41" s="20">
        <v>0.01349537037037037</v>
      </c>
      <c r="R41" s="18">
        <v>30</v>
      </c>
      <c r="S41" s="20">
        <v>0.013414351851851851</v>
      </c>
      <c r="T41" s="18">
        <v>35</v>
      </c>
      <c r="U41" s="20">
        <v>0.013622685185185186</v>
      </c>
      <c r="V41" s="72">
        <f t="shared" si="5"/>
        <v>0.013379629629629627</v>
      </c>
      <c r="W41" s="22">
        <f t="shared" si="6"/>
        <v>0.05377314814814814</v>
      </c>
      <c r="AA41" s="4">
        <f t="shared" si="3"/>
        <v>0.013379629629629627</v>
      </c>
      <c r="AB41" s="21">
        <f>SMALL((I41,K41,M41,O41,Q41,S41,U41),1)+SMALL((I41,K41,M41,O41,Q41,S41,U41),2)+SMALL((I41,K41,M41,O41,Q41,S41,U41),3)+SMALL((I41,K41,M41,O41,Q41,S41,U41),4)</f>
        <v>0.05377314814814814</v>
      </c>
    </row>
    <row r="42" spans="2:28" ht="12.75">
      <c r="B42" s="14">
        <v>36</v>
      </c>
      <c r="C42" s="16">
        <f t="shared" si="4"/>
        <v>223</v>
      </c>
      <c r="D42" s="16">
        <f>C42-LARGE((H42,J42,L42,N42,P42,R42,T42),1)-LARGE((H42,J42,L42,N42,P42,R42,T42),2)</f>
        <v>129</v>
      </c>
      <c r="E42" s="101" t="str">
        <f>IF(F42="","",VLOOKUP(F42,Entrants!$B$4:$C$102,2))</f>
        <v>Ralph Dickinson</v>
      </c>
      <c r="F42" s="45">
        <v>649</v>
      </c>
      <c r="G42" s="15"/>
      <c r="H42" s="18">
        <v>44</v>
      </c>
      <c r="I42" s="20">
        <v>0.012129629629629629</v>
      </c>
      <c r="J42" s="18">
        <v>35</v>
      </c>
      <c r="K42" s="20">
        <v>0.012048611111111114</v>
      </c>
      <c r="L42" s="18">
        <v>23</v>
      </c>
      <c r="M42" s="20">
        <v>0.012245370370370372</v>
      </c>
      <c r="N42" s="18">
        <v>33</v>
      </c>
      <c r="O42" s="20">
        <v>0.01199074074074074</v>
      </c>
      <c r="P42" s="18">
        <v>28</v>
      </c>
      <c r="Q42" s="20">
        <v>0.01190972222222222</v>
      </c>
      <c r="R42" s="18">
        <v>50</v>
      </c>
      <c r="S42" s="20">
        <v>0.012465277777777777</v>
      </c>
      <c r="T42" s="18">
        <v>10</v>
      </c>
      <c r="U42" s="20">
        <v>0.011724537037037037</v>
      </c>
      <c r="V42" s="72">
        <f t="shared" si="5"/>
        <v>0.011724537037037037</v>
      </c>
      <c r="W42" s="22">
        <f t="shared" si="6"/>
        <v>0.04767361111111111</v>
      </c>
      <c r="AA42" s="4">
        <f t="shared" si="3"/>
        <v>0.011724537037037037</v>
      </c>
      <c r="AB42" s="21">
        <f>SMALL((I42,K42,M42,O42,Q42,S42,U42),1)+SMALL((I42,K42,M42,O42,Q42,S42,U42),2)+SMALL((I42,K42,M42,O42,Q42,S42,U42),3)+SMALL((I42,K42,M42,O42,Q42,S42,U42),4)</f>
        <v>0.04767361111111111</v>
      </c>
    </row>
    <row r="43" spans="2:28" ht="12.75">
      <c r="B43" s="14">
        <v>37</v>
      </c>
      <c r="C43" s="16">
        <f t="shared" si="4"/>
        <v>253</v>
      </c>
      <c r="D43" s="16">
        <f>C43-LARGE((H43,J43,L43,N43,P43,R43,T43),1)-LARGE((H43,J43,L43,N43,P43,R43,T43),2)</f>
        <v>133</v>
      </c>
      <c r="E43" s="101" t="str">
        <f>IF(F43="","",VLOOKUP(F43,Entrants!$B$4:$C$102,2))</f>
        <v>Martin Gaughan</v>
      </c>
      <c r="F43" s="45">
        <v>629</v>
      </c>
      <c r="G43" s="15"/>
      <c r="H43" s="18">
        <v>64</v>
      </c>
      <c r="I43" s="20"/>
      <c r="J43" s="18">
        <v>45</v>
      </c>
      <c r="K43" s="25">
        <v>0.010960648148148152</v>
      </c>
      <c r="L43" s="18">
        <v>13</v>
      </c>
      <c r="M43" s="20">
        <v>0.010798611111111111</v>
      </c>
      <c r="N43" s="18">
        <v>10</v>
      </c>
      <c r="O43" s="20">
        <v>0.010613425925925924</v>
      </c>
      <c r="P43" s="18">
        <v>21</v>
      </c>
      <c r="Q43" s="20">
        <v>0.010625</v>
      </c>
      <c r="R43" s="18">
        <v>56</v>
      </c>
      <c r="S43" s="20"/>
      <c r="T43" s="18">
        <v>44</v>
      </c>
      <c r="U43" s="20"/>
      <c r="V43" s="72">
        <f t="shared" si="5"/>
        <v>0.010613425925925924</v>
      </c>
      <c r="W43" s="22">
        <f t="shared" si="6"/>
        <v>0.04299768518518519</v>
      </c>
      <c r="AA43" s="4">
        <f t="shared" si="3"/>
        <v>0.010613425925925924</v>
      </c>
      <c r="AB43" s="21">
        <f>SMALL((I43,K43,M43,O43,Q43,S43,U43),1)+SMALL((I43,K43,M43,O43,Q43,S43,U43),2)+SMALL((I43,K43,M43,O43,Q43,S43,U43),3)+SMALL((I43,K43,M43,O43,Q43,S43,U43),4)</f>
        <v>0.04299768518518519</v>
      </c>
    </row>
    <row r="44" spans="2:28" ht="12.75">
      <c r="B44" s="14">
        <v>38</v>
      </c>
      <c r="C44" s="16">
        <f t="shared" si="4"/>
        <v>256</v>
      </c>
      <c r="D44" s="16">
        <f>C44-LARGE((H44,J44,L44,N44,P44,R44,T44),1)-LARGE((H44,J44,L44,N44,P44,R44,T44),2)</f>
        <v>136</v>
      </c>
      <c r="E44" s="101" t="str">
        <f>IF(F44="","",VLOOKUP(F44,Entrants!$B$4:$C$102,2))</f>
        <v>Dave Logan</v>
      </c>
      <c r="F44" s="45">
        <v>668</v>
      </c>
      <c r="G44" s="15"/>
      <c r="H44" s="18">
        <v>64</v>
      </c>
      <c r="I44" s="20"/>
      <c r="J44" s="18">
        <v>47</v>
      </c>
      <c r="K44" s="20">
        <v>0.011712962962962963</v>
      </c>
      <c r="L44" s="18">
        <v>7</v>
      </c>
      <c r="M44" s="20">
        <v>0.011319444444444444</v>
      </c>
      <c r="N44" s="18">
        <v>4</v>
      </c>
      <c r="O44" s="20">
        <v>0.010775462962962962</v>
      </c>
      <c r="P44" s="18">
        <v>34</v>
      </c>
      <c r="Q44" s="20">
        <v>0.01091435185185185</v>
      </c>
      <c r="R44" s="18">
        <v>56</v>
      </c>
      <c r="S44" s="20"/>
      <c r="T44" s="18">
        <v>44</v>
      </c>
      <c r="U44" s="20"/>
      <c r="V44" s="72">
        <f t="shared" si="5"/>
        <v>0.010775462962962962</v>
      </c>
      <c r="W44" s="22">
        <f t="shared" si="6"/>
        <v>0.04472222222222222</v>
      </c>
      <c r="AA44" s="4">
        <f t="shared" si="3"/>
        <v>0.010775462962962962</v>
      </c>
      <c r="AB44" s="21">
        <f>SMALL((I44,K44,M44,O44,Q44,S44,U44),1)+SMALL((I44,K44,M44,O44,Q44,S44,U44),2)+SMALL((I44,K44,M44,O44,Q44,S44,U44),3)+SMALL((I44,K44,M44,O44,Q44,S44,U44),4)</f>
        <v>0.04472222222222222</v>
      </c>
    </row>
    <row r="45" spans="2:28" ht="12.75">
      <c r="B45" s="14">
        <v>39</v>
      </c>
      <c r="C45" s="16">
        <f t="shared" si="4"/>
        <v>232</v>
      </c>
      <c r="D45" s="16">
        <f>C45-LARGE((H45,J45,L45,N45,P45,R45,T45),1)-LARGE((H45,J45,L45,N45,P45,R45,T45),2)</f>
        <v>141</v>
      </c>
      <c r="E45" s="101" t="str">
        <f>IF(F45="","",VLOOKUP(F45,Entrants!$B$4:$C$102,2))</f>
        <v>Claire Riches</v>
      </c>
      <c r="F45" s="45">
        <v>631</v>
      </c>
      <c r="G45" s="15"/>
      <c r="H45" s="18">
        <v>47</v>
      </c>
      <c r="I45" s="20">
        <v>0.01251157407407407</v>
      </c>
      <c r="J45" s="18">
        <v>39</v>
      </c>
      <c r="K45" s="20">
        <v>0.012766203703703703</v>
      </c>
      <c r="L45" s="18">
        <v>16</v>
      </c>
      <c r="M45" s="20">
        <v>0.012488425925925924</v>
      </c>
      <c r="N45" s="18">
        <v>32</v>
      </c>
      <c r="O45" s="20">
        <v>0.012499999999999997</v>
      </c>
      <c r="P45" s="18">
        <v>20</v>
      </c>
      <c r="Q45" s="20">
        <v>0.012326388888888887</v>
      </c>
      <c r="R45" s="18">
        <v>34</v>
      </c>
      <c r="S45" s="20">
        <v>0.012418981481481479</v>
      </c>
      <c r="T45" s="18">
        <v>44</v>
      </c>
      <c r="U45" s="20"/>
      <c r="V45" s="72">
        <f t="shared" si="5"/>
        <v>0.012326388888888887</v>
      </c>
      <c r="W45" s="22">
        <f t="shared" si="6"/>
        <v>0.04973379629629629</v>
      </c>
      <c r="AA45" s="4">
        <f t="shared" si="3"/>
        <v>0.012326388888888887</v>
      </c>
      <c r="AB45" s="21">
        <f>SMALL((I45,K45,M45,O45,Q45,S45,U45),1)+SMALL((I45,K45,M45,O45,Q45,S45,U45),2)+SMALL((I45,K45,M45,O45,Q45,S45,U45),3)+SMALL((I45,K45,M45,O45,Q45,S45,U45),4)</f>
        <v>0.04973379629629629</v>
      </c>
    </row>
    <row r="46" spans="2:28" ht="12.75">
      <c r="B46" s="14">
        <v>40</v>
      </c>
      <c r="C46" s="16">
        <f t="shared" si="4"/>
        <v>257</v>
      </c>
      <c r="D46" s="45">
        <f>C46-LARGE((H46,J46,L46,N46,P46,R46,T46),1)-LARGE((H46,J46,L46,N46,P46,R46,T46),2)</f>
        <v>148</v>
      </c>
      <c r="E46" s="101" t="str">
        <f>IF(F46="","",VLOOKUP(F46,Entrants!$B$4:$C$102,2))</f>
        <v>Gareth Hope</v>
      </c>
      <c r="F46" s="45">
        <v>664</v>
      </c>
      <c r="G46" s="15"/>
      <c r="H46" s="18">
        <v>7</v>
      </c>
      <c r="I46" s="20">
        <v>0.010706018518518521</v>
      </c>
      <c r="J46" s="18">
        <v>52</v>
      </c>
      <c r="K46" s="20">
        <v>0.011782407407407403</v>
      </c>
      <c r="L46" s="18">
        <v>44</v>
      </c>
      <c r="M46" s="20">
        <v>0.012476851851851852</v>
      </c>
      <c r="N46" s="18">
        <v>49</v>
      </c>
      <c r="O46" s="20">
        <v>0.012060185185185184</v>
      </c>
      <c r="P46" s="18">
        <v>57</v>
      </c>
      <c r="Q46" s="20"/>
      <c r="R46" s="18">
        <v>4</v>
      </c>
      <c r="S46" s="20">
        <v>0.010810185185185183</v>
      </c>
      <c r="T46" s="18">
        <v>44</v>
      </c>
      <c r="U46" s="20"/>
      <c r="V46" s="72">
        <f t="shared" si="5"/>
        <v>0.010706018518518521</v>
      </c>
      <c r="W46" s="22">
        <f t="shared" si="6"/>
        <v>0.045358796296296286</v>
      </c>
      <c r="AA46" s="4">
        <f aca="true" t="shared" si="7" ref="AA46:AA60">MIN(I46,K46,M46,O46,Q46,S46,U46)</f>
        <v>0.010706018518518521</v>
      </c>
      <c r="AB46" s="21">
        <f>SMALL((I46,K46,M46,O46,Q46,S46,U46),1)+SMALL((I46,K46,M46,O46,Q46,S46,U46),2)+SMALL((I46,K46,M46,O46,Q46,S46,U46),3)+SMALL((I46,K46,M46,O46,Q46,S46,U46),4)</f>
        <v>0.045358796296296286</v>
      </c>
    </row>
    <row r="47" spans="2:28" ht="12.75">
      <c r="B47" s="14">
        <v>41</v>
      </c>
      <c r="C47" s="16">
        <f t="shared" si="4"/>
        <v>257</v>
      </c>
      <c r="D47" s="16">
        <f>C47-LARGE((H47,J47,L47,N47,P47,R47,T47),1)-LARGE((H47,J47,L47,N47,P47,R47,T47),2)</f>
        <v>148</v>
      </c>
      <c r="E47" s="101" t="str">
        <f>IF(F47="","",VLOOKUP(F47,Entrants!$B$4:$C$102,2))</f>
        <v>Liz Freeman</v>
      </c>
      <c r="F47" s="45">
        <v>616</v>
      </c>
      <c r="G47" s="24"/>
      <c r="H47" s="18">
        <v>33</v>
      </c>
      <c r="I47" s="20">
        <v>0.01826388888888889</v>
      </c>
      <c r="J47" s="18">
        <v>10</v>
      </c>
      <c r="K47" s="20">
        <v>0.01798611111111111</v>
      </c>
      <c r="L47" s="18">
        <v>33</v>
      </c>
      <c r="M47" s="20">
        <v>0.018715277777777775</v>
      </c>
      <c r="N47" s="18">
        <v>52</v>
      </c>
      <c r="O47" s="20">
        <v>0.019143518518518518</v>
      </c>
      <c r="P47" s="18">
        <v>57</v>
      </c>
      <c r="Q47" s="20"/>
      <c r="R47" s="18">
        <v>29</v>
      </c>
      <c r="S47" s="20">
        <v>0.018437500000000002</v>
      </c>
      <c r="T47" s="18">
        <v>43</v>
      </c>
      <c r="U47" s="20">
        <v>0.06108796296296296</v>
      </c>
      <c r="V47" s="72">
        <f t="shared" si="5"/>
        <v>0.01798611111111111</v>
      </c>
      <c r="W47" s="22">
        <f t="shared" si="6"/>
        <v>0.07340277777777778</v>
      </c>
      <c r="AA47" s="4">
        <f t="shared" si="7"/>
        <v>0.01798611111111111</v>
      </c>
      <c r="AB47" s="21">
        <f>SMALL((I47,K47,M47,O47,Q47,S47,U47),1)+SMALL((I47,K47,M47,O47,Q47,S47,U47),2)+SMALL((I47,K47,M47,O47,Q47,S47,U47),3)+SMALL((I47,K47,M47,O47,Q47,S47,U47),4)</f>
        <v>0.07340277777777778</v>
      </c>
    </row>
    <row r="48" spans="2:28" ht="12.75">
      <c r="B48" s="14">
        <v>42</v>
      </c>
      <c r="C48" s="16">
        <f t="shared" si="4"/>
        <v>250</v>
      </c>
      <c r="D48" s="16">
        <f>C48-LARGE((H48,J48,L48,N48,P48,R48,T48),1)-LARGE((H48,J48,L48,N48,P48,R48,T48),2)</f>
        <v>149</v>
      </c>
      <c r="E48" s="101" t="str">
        <f>IF(F48="","",VLOOKUP(F48,Entrants!$B$4:$C$102,2))</f>
        <v>Shaun Dodd</v>
      </c>
      <c r="F48" s="45">
        <v>622</v>
      </c>
      <c r="G48" s="15"/>
      <c r="H48" s="18">
        <v>39</v>
      </c>
      <c r="I48" s="20">
        <v>0.011331018518518518</v>
      </c>
      <c r="J48" s="18">
        <v>54</v>
      </c>
      <c r="K48" s="20"/>
      <c r="L48" s="18">
        <v>18</v>
      </c>
      <c r="M48" s="20">
        <v>0.011307870370370371</v>
      </c>
      <c r="N48" s="18">
        <v>8</v>
      </c>
      <c r="O48" s="20">
        <v>0.010833333333333334</v>
      </c>
      <c r="P48" s="18">
        <v>46</v>
      </c>
      <c r="Q48" s="20">
        <v>0.011215277777777777</v>
      </c>
      <c r="R48" s="18">
        <v>47</v>
      </c>
      <c r="S48" s="20">
        <v>0.011134259259259259</v>
      </c>
      <c r="T48" s="18">
        <v>38</v>
      </c>
      <c r="U48" s="20">
        <v>0.011412037037037037</v>
      </c>
      <c r="V48" s="72">
        <f t="shared" si="5"/>
        <v>0.010833333333333334</v>
      </c>
      <c r="W48" s="22">
        <f t="shared" si="6"/>
        <v>0.04449074074074074</v>
      </c>
      <c r="AA48" s="4">
        <f t="shared" si="7"/>
        <v>0.010833333333333334</v>
      </c>
      <c r="AB48" s="21">
        <f>SMALL((I48,K48,M48,O48,Q48,S48,U48),1)+SMALL((I48,K48,M48,O48,Q48,S48,U48),2)+SMALL((I48,K48,M48,O48,Q48,S48,U48),3)+SMALL((I48,K48,M48,O48,Q48,S48,U48),4)</f>
        <v>0.04449074074074074</v>
      </c>
    </row>
    <row r="49" spans="2:28" ht="12.75">
      <c r="B49" s="14">
        <v>43</v>
      </c>
      <c r="C49" s="16">
        <f t="shared" si="4"/>
        <v>258</v>
      </c>
      <c r="D49" s="16">
        <f>C49-LARGE((H49,J49,L49,N49,P49,R49,T49),1)-LARGE((H49,J49,L49,N49,P49,R49,T49),2)</f>
        <v>150</v>
      </c>
      <c r="E49" s="101" t="str">
        <f>IF(F49="","",VLOOKUP(F49,Entrants!$B$4:$C$102,2))</f>
        <v>Keith Willshire</v>
      </c>
      <c r="F49" s="45">
        <v>660</v>
      </c>
      <c r="G49" s="15"/>
      <c r="H49" s="18">
        <v>54</v>
      </c>
      <c r="I49" s="20">
        <v>0.012777777777777777</v>
      </c>
      <c r="J49" s="18">
        <v>54</v>
      </c>
      <c r="K49" s="20"/>
      <c r="L49" s="18">
        <v>42</v>
      </c>
      <c r="M49" s="20">
        <v>0.013483796296296296</v>
      </c>
      <c r="N49" s="18">
        <v>38</v>
      </c>
      <c r="O49" s="20">
        <v>0.013217592592592593</v>
      </c>
      <c r="P49" s="18">
        <v>14</v>
      </c>
      <c r="Q49" s="20">
        <v>0.012789351851851854</v>
      </c>
      <c r="R49" s="18">
        <v>32</v>
      </c>
      <c r="S49" s="20">
        <v>0.01292824074074074</v>
      </c>
      <c r="T49" s="18">
        <v>24</v>
      </c>
      <c r="U49" s="20">
        <v>0.012847222222222222</v>
      </c>
      <c r="V49" s="72">
        <f t="shared" si="5"/>
        <v>0.012777777777777777</v>
      </c>
      <c r="W49" s="22">
        <f t="shared" si="6"/>
        <v>0.05134259259259259</v>
      </c>
      <c r="AA49" s="4">
        <f t="shared" si="7"/>
        <v>0.012777777777777777</v>
      </c>
      <c r="AB49" s="21">
        <f>SMALL((I49,K49,M49,O49,Q49,S49,U49),1)+SMALL((I49,K49,M49,O49,Q49,S49,U49),2)+SMALL((I49,K49,M49,O49,Q49,S49,U49),3)+SMALL((I49,K49,M49,O49,Q49,S49,U49),4)</f>
        <v>0.05134259259259259</v>
      </c>
    </row>
    <row r="50" spans="2:28" ht="12.75">
      <c r="B50" s="14">
        <v>44</v>
      </c>
      <c r="C50" s="16">
        <f t="shared" si="4"/>
        <v>253</v>
      </c>
      <c r="D50" s="16">
        <f>C50-LARGE((H50,J50,L50,N50,P50,R50,T50),1)-LARGE((H50,J50,L50,N50,P50,R50,T50),2)</f>
        <v>151</v>
      </c>
      <c r="E50" s="101" t="str">
        <f>IF(F50="","",VLOOKUP(F50,Entrants!$B$4:$C$102,2))</f>
        <v>Michael Scott</v>
      </c>
      <c r="F50" s="45">
        <v>644</v>
      </c>
      <c r="G50" s="15"/>
      <c r="H50" s="18">
        <v>42</v>
      </c>
      <c r="I50" s="20">
        <v>0.011736111111111114</v>
      </c>
      <c r="J50" s="18">
        <v>27</v>
      </c>
      <c r="K50" s="20">
        <v>0.011527777777777783</v>
      </c>
      <c r="L50" s="18">
        <v>46</v>
      </c>
      <c r="M50" s="20"/>
      <c r="N50" s="18">
        <v>30</v>
      </c>
      <c r="O50" s="20">
        <v>0.011597222222222224</v>
      </c>
      <c r="P50" s="18">
        <v>8</v>
      </c>
      <c r="Q50" s="20">
        <v>0.011284722222222224</v>
      </c>
      <c r="R50" s="18">
        <v>56</v>
      </c>
      <c r="S50" s="20"/>
      <c r="T50" s="18">
        <v>44</v>
      </c>
      <c r="U50" s="20"/>
      <c r="V50" s="72">
        <f t="shared" si="5"/>
        <v>0.011284722222222224</v>
      </c>
      <c r="W50" s="22">
        <f t="shared" si="6"/>
        <v>0.046145833333333344</v>
      </c>
      <c r="AA50" s="4">
        <f t="shared" si="7"/>
        <v>0.011284722222222224</v>
      </c>
      <c r="AB50" s="21">
        <f>SMALL((I50,K50,M50,O50,Q50,S50,U50),1)+SMALL((I50,K50,M50,O50,Q50,S50,U50),2)+SMALL((I50,K50,M50,O50,Q50,S50,U50),3)+SMALL((I50,K50,M50,O50,Q50,S50,U50),4)</f>
        <v>0.046145833333333344</v>
      </c>
    </row>
    <row r="51" spans="2:28" ht="12.75">
      <c r="B51" s="14">
        <v>45</v>
      </c>
      <c r="C51" s="16">
        <f t="shared" si="4"/>
        <v>269</v>
      </c>
      <c r="D51" s="16">
        <f>C51-LARGE((H51,J51,L51,N51,P51,R51,T51),1)-LARGE((H51,J51,L51,N51,P51,R51,T51),2)</f>
        <v>152</v>
      </c>
      <c r="E51" s="101" t="str">
        <f>IF(F51="","",VLOOKUP(F51,Entrants!$B$4:$C$102,2))</f>
        <v>Louise Douglas</v>
      </c>
      <c r="F51" s="45">
        <v>610</v>
      </c>
      <c r="G51" s="15"/>
      <c r="H51" s="18">
        <v>61</v>
      </c>
      <c r="I51" s="20">
        <v>0.014490740740740742</v>
      </c>
      <c r="J51" s="18">
        <v>36</v>
      </c>
      <c r="K51" s="20">
        <v>0.013807870370370373</v>
      </c>
      <c r="L51" s="18">
        <v>41</v>
      </c>
      <c r="M51" s="20">
        <v>0.014791666666666668</v>
      </c>
      <c r="N51" s="18">
        <v>14</v>
      </c>
      <c r="O51" s="20">
        <v>0.01383101851851852</v>
      </c>
      <c r="P51" s="18">
        <v>32</v>
      </c>
      <c r="Q51" s="20">
        <v>0.014027777777777778</v>
      </c>
      <c r="R51" s="18">
        <v>56</v>
      </c>
      <c r="S51" s="20"/>
      <c r="T51" s="18">
        <v>29</v>
      </c>
      <c r="U51" s="25">
        <v>0.01400462962962963</v>
      </c>
      <c r="V51" s="72">
        <f t="shared" si="5"/>
        <v>0.013807870370370373</v>
      </c>
      <c r="W51" s="22">
        <f t="shared" si="6"/>
        <v>0.0556712962962963</v>
      </c>
      <c r="AA51" s="4">
        <f t="shared" si="7"/>
        <v>0.013807870370370373</v>
      </c>
      <c r="AB51" s="21">
        <f>SMALL((I51,K51,M51,O51,Q51,S51,U51),1)+SMALL((I51,K51,M51,O51,Q51,S51,U51),2)+SMALL((I51,K51,M51,O51,Q51,S51,U51),3)+SMALL((I51,K51,M51,O51,Q51,S51,U51),4)</f>
        <v>0.0556712962962963</v>
      </c>
    </row>
    <row r="52" spans="2:28" ht="12.75">
      <c r="B52" s="14">
        <v>46</v>
      </c>
      <c r="C52" s="16">
        <f t="shared" si="4"/>
        <v>259</v>
      </c>
      <c r="D52" s="16">
        <f>C52-LARGE((H52,J52,L52,N52,P52,R52,T52),1)-LARGE((H52,J52,L52,N52,P52,R52,T52),2)</f>
        <v>154</v>
      </c>
      <c r="E52" s="101" t="str">
        <f>IF(F52="","",VLOOKUP(F52,Entrants!$B$4:$C$102,2))</f>
        <v>Adam Smith</v>
      </c>
      <c r="F52" s="45">
        <v>638</v>
      </c>
      <c r="G52" s="15"/>
      <c r="H52" s="18">
        <v>16</v>
      </c>
      <c r="I52" s="20">
        <v>0.00996527777777778</v>
      </c>
      <c r="J52" s="18">
        <v>7</v>
      </c>
      <c r="K52" s="20">
        <v>0.009930555555555555</v>
      </c>
      <c r="L52" s="18">
        <v>46</v>
      </c>
      <c r="M52" s="20"/>
      <c r="N52" s="18">
        <v>59</v>
      </c>
      <c r="O52" s="20"/>
      <c r="P52" s="18">
        <v>45</v>
      </c>
      <c r="Q52" s="20">
        <v>0.010497685185185186</v>
      </c>
      <c r="R52" s="18">
        <v>42</v>
      </c>
      <c r="S52" s="20">
        <v>0.01033564814814815</v>
      </c>
      <c r="T52" s="18">
        <v>44</v>
      </c>
      <c r="U52" s="20"/>
      <c r="V52" s="72">
        <f t="shared" si="5"/>
        <v>0.009930555555555555</v>
      </c>
      <c r="W52" s="22">
        <f t="shared" si="6"/>
        <v>0.04072916666666667</v>
      </c>
      <c r="AA52" s="4">
        <f t="shared" si="7"/>
        <v>0.009930555555555555</v>
      </c>
      <c r="AB52" s="21">
        <f>SMALL((I52,K52,M52,O52,Q52,S52,U52),1)+SMALL((I52,K52,M52,O52,Q52,S52,U52),2)+SMALL((I52,K52,M52,O52,Q52,S52,U52),3)+SMALL((I52,K52,M52,O52,Q52,S52,U52),4)</f>
        <v>0.04072916666666667</v>
      </c>
    </row>
    <row r="53" spans="2:28" ht="12.75">
      <c r="B53" s="14">
        <v>47</v>
      </c>
      <c r="C53" s="16">
        <f t="shared" si="4"/>
        <v>253</v>
      </c>
      <c r="D53" s="16">
        <f>C53-LARGE((H53,J53,L53,N53,P53,R53,T53),1)-LARGE((H53,J53,L53,N53,P53,R53,T53),2)</f>
        <v>154</v>
      </c>
      <c r="E53" s="101" t="str">
        <f>IF(F53="","",VLOOKUP(F53,Entrants!$B$4:$C$102,2))</f>
        <v>Kevin Freeman</v>
      </c>
      <c r="F53" s="45">
        <v>605</v>
      </c>
      <c r="G53" s="15"/>
      <c r="H53" s="18">
        <v>51</v>
      </c>
      <c r="I53" s="20">
        <v>0.012106481481481482</v>
      </c>
      <c r="J53" s="18">
        <v>44</v>
      </c>
      <c r="K53" s="20">
        <v>0.01244212962962963</v>
      </c>
      <c r="L53" s="18">
        <v>29</v>
      </c>
      <c r="M53" s="20">
        <v>0.012337962962962964</v>
      </c>
      <c r="N53" s="18">
        <v>48</v>
      </c>
      <c r="O53" s="20">
        <v>0.01265046296296296</v>
      </c>
      <c r="P53" s="18">
        <v>48</v>
      </c>
      <c r="Q53" s="20">
        <v>0.012280092592592592</v>
      </c>
      <c r="R53" s="18">
        <v>13</v>
      </c>
      <c r="S53" s="20">
        <v>0.012118055555555556</v>
      </c>
      <c r="T53" s="18">
        <v>20</v>
      </c>
      <c r="U53" s="20">
        <v>0.012245370370370368</v>
      </c>
      <c r="V53" s="72">
        <f t="shared" si="5"/>
        <v>0.012106481481481482</v>
      </c>
      <c r="W53" s="22">
        <f t="shared" si="6"/>
        <v>0.04875</v>
      </c>
      <c r="AA53" s="4">
        <f t="shared" si="7"/>
        <v>0.012106481481481482</v>
      </c>
      <c r="AB53" s="21">
        <f>SMALL((I53,K53,M53,O53,Q53,S53,U53),1)+SMALL((I53,K53,M53,O53,Q53,S53,U53),2)+SMALL((I53,K53,M53,O53,Q53,S53,U53),3)+SMALL((I53,K53,M53,O53,Q53,S53,U53),4)</f>
        <v>0.04875</v>
      </c>
    </row>
    <row r="54" spans="2:28" ht="12.75">
      <c r="B54" s="14">
        <v>48</v>
      </c>
      <c r="C54" s="16">
        <f t="shared" si="4"/>
        <v>247</v>
      </c>
      <c r="D54" s="45">
        <f>C54-LARGE((H54,J54,L54,N54,P54,R54,T54),1)-LARGE((H54,J54,L54,N54,P54,R54,T54),2)</f>
        <v>159</v>
      </c>
      <c r="E54" s="101" t="str">
        <f>IF(F54="","",VLOOKUP(F54,Entrants!$B$4:$C$102,2))</f>
        <v>Davina Lonsdale</v>
      </c>
      <c r="F54" s="45">
        <v>602</v>
      </c>
      <c r="G54" s="24"/>
      <c r="H54" s="18">
        <v>30</v>
      </c>
      <c r="I54" s="20">
        <v>0.013541666666666667</v>
      </c>
      <c r="J54" s="18">
        <v>32</v>
      </c>
      <c r="K54" s="20">
        <v>0.013668981481481483</v>
      </c>
      <c r="L54" s="18">
        <v>39</v>
      </c>
      <c r="M54" s="20">
        <v>0.014594907407407407</v>
      </c>
      <c r="N54" s="18">
        <v>37</v>
      </c>
      <c r="O54" s="20">
        <v>0.014224537037037036</v>
      </c>
      <c r="P54" s="18">
        <v>44</v>
      </c>
      <c r="Q54" s="20">
        <v>0.01429398148148148</v>
      </c>
      <c r="R54" s="18">
        <v>21</v>
      </c>
      <c r="S54" s="20">
        <v>0.013842592592592594</v>
      </c>
      <c r="T54" s="18">
        <v>44</v>
      </c>
      <c r="U54" s="20"/>
      <c r="V54" s="72">
        <f t="shared" si="5"/>
        <v>0.013541666666666667</v>
      </c>
      <c r="W54" s="22">
        <f t="shared" si="6"/>
        <v>0.05527777777777778</v>
      </c>
      <c r="AA54" s="4">
        <f t="shared" si="7"/>
        <v>0.013541666666666667</v>
      </c>
      <c r="AB54" s="21">
        <f>SMALL((I54,K54,M54,O54,Q54,S54,U54),1)+SMALL((I54,K54,M54,O54,Q54,S54,U54),2)+SMALL((I54,K54,M54,O54,Q54,S54,U54),3)+SMALL((I54,K54,M54,O54,Q54,S54,U54),4)</f>
        <v>0.05527777777777778</v>
      </c>
    </row>
    <row r="55" spans="2:28" ht="12.75">
      <c r="B55" s="14">
        <v>49</v>
      </c>
      <c r="C55" s="16">
        <f t="shared" si="4"/>
        <v>247</v>
      </c>
      <c r="D55" s="16">
        <f>C55-LARGE((H55,J55,L55,N55,P55,R55,T55),1)-LARGE((H55,J55,L55,N55,P55,R55,T55),2)</f>
        <v>160</v>
      </c>
      <c r="E55" s="101" t="str">
        <f>IF(F55="","",VLOOKUP(F55,Entrants!$B$4:$C$102,2))</f>
        <v>Alison Lowes</v>
      </c>
      <c r="F55" s="45">
        <v>618</v>
      </c>
      <c r="G55" s="15"/>
      <c r="H55" s="18">
        <v>43</v>
      </c>
      <c r="I55" s="20">
        <v>0.01488425925925926</v>
      </c>
      <c r="J55" s="18">
        <v>24</v>
      </c>
      <c r="K55" s="25">
        <v>0.01457175925925926</v>
      </c>
      <c r="L55" s="18">
        <v>38</v>
      </c>
      <c r="M55" s="20">
        <v>0.015578703703703706</v>
      </c>
      <c r="N55" s="18">
        <v>28</v>
      </c>
      <c r="O55" s="20">
        <v>0.014872685185185187</v>
      </c>
      <c r="P55" s="18">
        <v>33</v>
      </c>
      <c r="Q55" s="20">
        <v>0.014907407407407407</v>
      </c>
      <c r="R55" s="18">
        <v>37</v>
      </c>
      <c r="S55" s="20">
        <v>0.01488425925925926</v>
      </c>
      <c r="T55" s="18">
        <v>44</v>
      </c>
      <c r="U55" s="20"/>
      <c r="V55" s="72">
        <f t="shared" si="5"/>
        <v>0.01457175925925926</v>
      </c>
      <c r="W55" s="22">
        <f t="shared" si="6"/>
        <v>0.05921296296296297</v>
      </c>
      <c r="AA55" s="4">
        <f t="shared" si="7"/>
        <v>0.01457175925925926</v>
      </c>
      <c r="AB55" s="21">
        <f>SMALL((I55,K55,M55,O55,Q55,S55,U55),1)+SMALL((I55,K55,M55,O55,Q55,S55,U55),2)+SMALL((I55,K55,M55,O55,Q55,S55,U55),3)+SMALL((I55,K55,M55,O55,Q55,S55,U55),4)</f>
        <v>0.05921296296296297</v>
      </c>
    </row>
    <row r="56" spans="2:28" ht="12.75">
      <c r="B56" s="14">
        <v>50</v>
      </c>
      <c r="C56" s="16">
        <f t="shared" si="4"/>
        <v>270</v>
      </c>
      <c r="D56" s="16">
        <f>C56-LARGE((H56,J56,L56,N56,P56,R56,T56),1)-LARGE((H56,J56,L56,N56,P56,R56,T56),2)</f>
        <v>161</v>
      </c>
      <c r="E56" s="101" t="str">
        <f>IF(F56="","",VLOOKUP(F56,Entrants!$B$4:$C$102,2))</f>
        <v>Heather Christopher</v>
      </c>
      <c r="F56" s="45">
        <v>632</v>
      </c>
      <c r="G56" s="15"/>
      <c r="H56" s="18">
        <v>55</v>
      </c>
      <c r="I56" s="20">
        <v>0.012268518518518519</v>
      </c>
      <c r="J56" s="18">
        <v>54</v>
      </c>
      <c r="K56" s="20"/>
      <c r="L56" s="18">
        <v>25</v>
      </c>
      <c r="M56" s="20">
        <v>0.012256944444444445</v>
      </c>
      <c r="N56" s="18">
        <v>36</v>
      </c>
      <c r="O56" s="20">
        <v>0.012129629629629629</v>
      </c>
      <c r="P56" s="18">
        <v>41</v>
      </c>
      <c r="Q56" s="20">
        <v>0.012118055555555556</v>
      </c>
      <c r="R56" s="18">
        <v>40</v>
      </c>
      <c r="S56" s="20">
        <v>0.01201388888888889</v>
      </c>
      <c r="T56" s="18">
        <v>19</v>
      </c>
      <c r="U56" s="20">
        <v>0.011689814814814813</v>
      </c>
      <c r="V56" s="72">
        <f t="shared" si="5"/>
        <v>0.011689814814814813</v>
      </c>
      <c r="W56" s="22">
        <f t="shared" si="6"/>
        <v>0.04795138888888889</v>
      </c>
      <c r="AA56" s="4">
        <f t="shared" si="7"/>
        <v>0.011689814814814813</v>
      </c>
      <c r="AB56" s="21">
        <f>SMALL((I56,K56,M56,O56,Q56,S56,U56),1)+SMALL((I56,K56,M56,O56,Q56,S56,U56),2)+SMALL((I56,K56,M56,O56,Q56,S56,U56),3)+SMALL((I56,K56,M56,O56,Q56,S56,U56),4)</f>
        <v>0.04795138888888889</v>
      </c>
    </row>
    <row r="57" spans="2:28" ht="12.75">
      <c r="B57" s="14">
        <v>51</v>
      </c>
      <c r="C57" s="16">
        <f t="shared" si="4"/>
        <v>283</v>
      </c>
      <c r="D57" s="16">
        <f>C57-LARGE((H57,J57,L57,N57,P57,R57,T57),1)-LARGE((H57,J57,L57,N57,P57,R57,T57),2)</f>
        <v>162</v>
      </c>
      <c r="E57" s="101" t="str">
        <f>IF(F57="","",VLOOKUP(F57,Entrants!$B$4:$C$102,2))</f>
        <v>Andrew Henderson</v>
      </c>
      <c r="F57" s="45">
        <v>676</v>
      </c>
      <c r="G57" s="15"/>
      <c r="H57" s="18">
        <v>64</v>
      </c>
      <c r="I57" s="20"/>
      <c r="J57" s="18">
        <v>54</v>
      </c>
      <c r="K57" s="20"/>
      <c r="L57" s="18">
        <v>45</v>
      </c>
      <c r="M57" s="20">
        <v>0.011307870370370373</v>
      </c>
      <c r="N57" s="18">
        <v>1</v>
      </c>
      <c r="O57" s="20">
        <v>0.00996527777777778</v>
      </c>
      <c r="P57" s="18">
        <v>57</v>
      </c>
      <c r="Q57" s="20"/>
      <c r="R57" s="18">
        <v>18</v>
      </c>
      <c r="S57" s="20">
        <v>0.009641203703703702</v>
      </c>
      <c r="T57" s="18">
        <v>44</v>
      </c>
      <c r="U57" s="20"/>
      <c r="V57" s="72">
        <f t="shared" si="5"/>
        <v>0.009641203703703702</v>
      </c>
      <c r="W57" s="22">
        <f t="shared" si="6"/>
      </c>
      <c r="AA57" s="4">
        <f t="shared" si="7"/>
        <v>0.009641203703703702</v>
      </c>
      <c r="AB57" s="21" t="e">
        <f>SMALL((I57,K57,M57,O57,Q57,S57,U57),1)+SMALL((I57,K57,M57,O57,Q57,S57,U57),2)+SMALL((I57,K57,M57,O57,Q57,S57,U57),3)+SMALL((I57,K57,M57,O57,Q57,S57,U57),4)</f>
        <v>#NUM!</v>
      </c>
    </row>
    <row r="58" spans="2:28" ht="12.75">
      <c r="B58" s="14">
        <v>52</v>
      </c>
      <c r="C58" s="16">
        <f t="shared" si="4"/>
        <v>256</v>
      </c>
      <c r="D58" s="16">
        <f>C58-LARGE((H58,J58,L58,N58,P58,R58,T58),1)-LARGE((H58,J58,L58,N58,P58,R58,T58),2)</f>
        <v>162</v>
      </c>
      <c r="E58" s="101" t="str">
        <f>IF(F58="","",VLOOKUP(F58,Entrants!$B$4:$C$102,2))</f>
        <v>Sharon Richardson</v>
      </c>
      <c r="F58" s="45">
        <v>636</v>
      </c>
      <c r="G58" s="15"/>
      <c r="H58" s="18">
        <v>40</v>
      </c>
      <c r="I58" s="20">
        <v>0.014988425925925926</v>
      </c>
      <c r="J58" s="18">
        <v>37</v>
      </c>
      <c r="K58" s="20">
        <v>0.01505787037037037</v>
      </c>
      <c r="L58" s="18">
        <v>46</v>
      </c>
      <c r="M58" s="20"/>
      <c r="N58" s="18">
        <v>47</v>
      </c>
      <c r="O58" s="20">
        <v>0.01547453703703704</v>
      </c>
      <c r="P58" s="18">
        <v>47</v>
      </c>
      <c r="Q58" s="20">
        <v>0.015231481481481481</v>
      </c>
      <c r="R58" s="18">
        <v>24</v>
      </c>
      <c r="S58" s="20">
        <v>0.01525462962962963</v>
      </c>
      <c r="T58" s="18">
        <v>15</v>
      </c>
      <c r="U58" s="25">
        <v>0.01511574074074074</v>
      </c>
      <c r="V58" s="72">
        <f t="shared" si="5"/>
        <v>0.014988425925925926</v>
      </c>
      <c r="W58" s="22">
        <f t="shared" si="6"/>
        <v>0.06039351851851851</v>
      </c>
      <c r="AA58" s="4">
        <f t="shared" si="7"/>
        <v>0.014988425925925926</v>
      </c>
      <c r="AB58" s="21">
        <f>SMALL((I58,K58,M58,O58,Q58,S58,U58),1)+SMALL((I58,K58,M58,O58,Q58,S58,U58),2)+SMALL((I58,K58,M58,O58,Q58,S58,U58),3)+SMALL((I58,K58,M58,O58,Q58,S58,U58),4)</f>
        <v>0.06039351851851851</v>
      </c>
    </row>
    <row r="59" spans="2:28" ht="12.75">
      <c r="B59" s="14">
        <v>53</v>
      </c>
      <c r="C59" s="16">
        <f t="shared" si="4"/>
        <v>288</v>
      </c>
      <c r="D59" s="16">
        <f>C59-LARGE((H59,J59,L59,N59,P59,R59,T59),1)-LARGE((H59,J59,L59,N59,P59,R59,T59),2)</f>
        <v>165</v>
      </c>
      <c r="E59" s="101" t="str">
        <f>IF(F59="","",VLOOKUP(F59,Entrants!$B$4:$C$102,2))</f>
        <v>Adam Robinson</v>
      </c>
      <c r="F59" s="45">
        <v>682</v>
      </c>
      <c r="G59" s="15"/>
      <c r="H59" s="18">
        <v>64</v>
      </c>
      <c r="I59" s="20"/>
      <c r="J59" s="18">
        <v>54</v>
      </c>
      <c r="K59" s="20"/>
      <c r="L59" s="18">
        <v>46</v>
      </c>
      <c r="M59" s="20"/>
      <c r="N59" s="18">
        <v>59</v>
      </c>
      <c r="O59" s="20"/>
      <c r="P59" s="18">
        <v>53</v>
      </c>
      <c r="Q59" s="20">
        <v>0.012164351851851853</v>
      </c>
      <c r="R59" s="18">
        <v>10</v>
      </c>
      <c r="S59" s="20">
        <v>0.01170138888888889</v>
      </c>
      <c r="T59" s="18">
        <v>2</v>
      </c>
      <c r="U59" s="20">
        <v>0.010451388888888892</v>
      </c>
      <c r="V59" s="72">
        <f t="shared" si="5"/>
        <v>0.010451388888888892</v>
      </c>
      <c r="W59" s="22">
        <f t="shared" si="6"/>
      </c>
      <c r="AA59" s="4">
        <f t="shared" si="7"/>
        <v>0.010451388888888892</v>
      </c>
      <c r="AB59" s="21" t="e">
        <f>SMALL((I59,K59,M59,O59,Q59,S59,U59),1)+SMALL((I59,K59,M59,O59,Q59,S59,U59),2)+SMALL((I59,K59,M59,O59,Q59,S59,U59),3)+SMALL((I59,K59,M59,O59,Q59,S59,U59),4)</f>
        <v>#NUM!</v>
      </c>
    </row>
    <row r="60" spans="2:28" ht="12.75">
      <c r="B60" s="14">
        <v>54</v>
      </c>
      <c r="C60" s="16">
        <f t="shared" si="4"/>
        <v>290</v>
      </c>
      <c r="D60" s="16">
        <f>C60-LARGE((H60,J60,L60,N60,P60,R60,T60),1)-LARGE((H60,J60,L60,N60,P60,R60,T60),2)</f>
        <v>167</v>
      </c>
      <c r="E60" s="101" t="str">
        <f>IF(F60="","",VLOOKUP(F60,Entrants!$B$4:$C$102,2))</f>
        <v>Dave Cox</v>
      </c>
      <c r="F60" s="45">
        <v>604</v>
      </c>
      <c r="G60" s="24"/>
      <c r="H60" s="18">
        <v>64</v>
      </c>
      <c r="I60" s="20"/>
      <c r="J60" s="18">
        <v>13</v>
      </c>
      <c r="K60" s="20">
        <v>0.011770833333333335</v>
      </c>
      <c r="L60" s="18">
        <v>46</v>
      </c>
      <c r="M60" s="20"/>
      <c r="N60" s="18">
        <v>59</v>
      </c>
      <c r="O60" s="20"/>
      <c r="P60" s="18">
        <v>43</v>
      </c>
      <c r="Q60" s="20">
        <v>0.012349537037037037</v>
      </c>
      <c r="R60" s="18">
        <v>43</v>
      </c>
      <c r="S60" s="20">
        <v>0.012268518518518519</v>
      </c>
      <c r="T60" s="18">
        <v>22</v>
      </c>
      <c r="U60" s="20">
        <v>0.011956018518518519</v>
      </c>
      <c r="V60" s="72">
        <f t="shared" si="5"/>
        <v>0.011770833333333335</v>
      </c>
      <c r="W60" s="22">
        <f t="shared" si="6"/>
        <v>0.048344907407407406</v>
      </c>
      <c r="AA60" s="4">
        <f t="shared" si="7"/>
        <v>0.011770833333333335</v>
      </c>
      <c r="AB60" s="21">
        <f>SMALL((I60,K60,M60,O60,Q60,S60,U60),1)+SMALL((I60,K60,M60,O60,Q60,S60,U60),2)+SMALL((I60,K60,M60,O60,Q60,S60,U60),3)+SMALL((I60,K60,M60,O60,Q60,S60,U60),4)</f>
        <v>0.048344907407407406</v>
      </c>
    </row>
    <row r="61" spans="2:28" ht="12.75">
      <c r="B61" s="14">
        <v>55</v>
      </c>
      <c r="C61" s="16">
        <f t="shared" si="4"/>
        <v>302</v>
      </c>
      <c r="D61" s="16">
        <f>C61-LARGE((H61,J61,L61,N61,P61,R61,T61),1)-LARGE((H61,J61,L61,N61,P61,R61,T61),2)</f>
        <v>179</v>
      </c>
      <c r="E61" s="101" t="str">
        <f>IF(F61="","",VLOOKUP(F61,Entrants!$B$4:$C$102,2))</f>
        <v>Ian Baxter</v>
      </c>
      <c r="F61" s="45">
        <v>687</v>
      </c>
      <c r="G61" s="15"/>
      <c r="H61" s="18">
        <v>64</v>
      </c>
      <c r="I61" s="20"/>
      <c r="J61" s="18">
        <v>54</v>
      </c>
      <c r="K61" s="20"/>
      <c r="L61" s="18">
        <v>46</v>
      </c>
      <c r="M61" s="20"/>
      <c r="N61" s="18">
        <v>59</v>
      </c>
      <c r="O61" s="20"/>
      <c r="P61" s="18">
        <v>57</v>
      </c>
      <c r="Q61" s="20"/>
      <c r="R61" s="18">
        <v>17</v>
      </c>
      <c r="S61" s="20">
        <v>0.011875</v>
      </c>
      <c r="T61" s="18">
        <v>5</v>
      </c>
      <c r="U61" s="20">
        <v>0.01144675925925926</v>
      </c>
      <c r="V61" s="72">
        <f t="shared" si="5"/>
        <v>0.01144675925925926</v>
      </c>
      <c r="W61" s="22">
        <f t="shared" si="6"/>
      </c>
      <c r="AA61" s="4">
        <f aca="true" t="shared" si="8" ref="AA61:AA67">MIN(I61,K61,M61,O61,Q61,S61,U61)</f>
        <v>0.01144675925925926</v>
      </c>
      <c r="AB61" s="21" t="e">
        <f>SMALL((I61,K61,M61,O61,Q61,S61,U61),1)+SMALL((I61,K61,M61,O61,Q61,S61,U61),2)+SMALL((I61,K61,M61,O61,Q61,S61,U61),3)+SMALL((I61,K61,M61,O61,Q61,S61,U61),4)</f>
        <v>#NUM!</v>
      </c>
    </row>
    <row r="62" spans="2:28" ht="12.75">
      <c r="B62" s="14">
        <v>56</v>
      </c>
      <c r="C62" s="16">
        <f t="shared" si="4"/>
        <v>303</v>
      </c>
      <c r="D62" s="16">
        <f>C62-LARGE((H62,J62,L62,N62,P62,R62,T62),1)-LARGE((H62,J62,L62,N62,P62,R62,T62),2)</f>
        <v>180</v>
      </c>
      <c r="E62" s="101" t="str">
        <f>IF(F62="","",VLOOKUP(F62,Entrants!$B$4:$C$102,2))</f>
        <v>Angie Brown</v>
      </c>
      <c r="F62" s="45">
        <v>681</v>
      </c>
      <c r="G62" s="15"/>
      <c r="H62" s="18">
        <v>64</v>
      </c>
      <c r="I62" s="20"/>
      <c r="J62" s="18">
        <v>21</v>
      </c>
      <c r="K62" s="20">
        <v>0.013124999999999998</v>
      </c>
      <c r="L62" s="18">
        <v>46</v>
      </c>
      <c r="M62" s="20"/>
      <c r="N62" s="18">
        <v>59</v>
      </c>
      <c r="O62" s="20"/>
      <c r="P62" s="18">
        <v>26</v>
      </c>
      <c r="Q62" s="20">
        <v>0.013275462962962961</v>
      </c>
      <c r="R62" s="18">
        <v>56</v>
      </c>
      <c r="S62" s="20"/>
      <c r="T62" s="18">
        <v>31</v>
      </c>
      <c r="U62" s="20">
        <v>0.013182870370370369</v>
      </c>
      <c r="V62" s="72">
        <f t="shared" si="5"/>
        <v>0.013124999999999998</v>
      </c>
      <c r="W62" s="22">
        <f t="shared" si="6"/>
      </c>
      <c r="AA62" s="4">
        <f t="shared" si="8"/>
        <v>0.013124999999999998</v>
      </c>
      <c r="AB62" s="21" t="e">
        <f>SMALL((I62,K62,M62,O62,Q62,S62,U62),1)+SMALL((I62,K62,M62,O62,Q62,S62,U62),2)+SMALL((I62,K62,M62,O62,Q62,S62,U62),3)+SMALL((I62,K62,M62,O62,Q62,S62,U62),4)</f>
        <v>#NUM!</v>
      </c>
    </row>
    <row r="63" spans="2:28" ht="12.75">
      <c r="B63" s="14">
        <v>57</v>
      </c>
      <c r="C63" s="16">
        <f t="shared" si="4"/>
        <v>296</v>
      </c>
      <c r="D63" s="23">
        <f>C63-LARGE((H63,J63,L63,N63,P63,R63,T63),1)-LARGE((H63,J63,L63,N63,P63,R63,T63),2)</f>
        <v>181</v>
      </c>
      <c r="E63" s="101" t="str">
        <f>IF(F63="","",VLOOKUP(F63,Entrants!$B$4:$C$102,2))</f>
        <v>Louise Scott</v>
      </c>
      <c r="F63" s="45">
        <v>645</v>
      </c>
      <c r="G63" s="15"/>
      <c r="H63" s="18">
        <v>38</v>
      </c>
      <c r="I63" s="20">
        <v>0.011469907407407404</v>
      </c>
      <c r="J63" s="18">
        <v>26</v>
      </c>
      <c r="K63" s="25">
        <v>0.011319444444444444</v>
      </c>
      <c r="L63" s="18">
        <v>46</v>
      </c>
      <c r="M63" s="20"/>
      <c r="N63" s="18">
        <v>59</v>
      </c>
      <c r="O63" s="20"/>
      <c r="P63" s="18">
        <v>27</v>
      </c>
      <c r="Q63" s="20">
        <v>0.011365740740740739</v>
      </c>
      <c r="R63" s="18">
        <v>56</v>
      </c>
      <c r="S63" s="20"/>
      <c r="T63" s="18">
        <v>44</v>
      </c>
      <c r="U63" s="25"/>
      <c r="V63" s="72">
        <f t="shared" si="5"/>
        <v>0.011319444444444444</v>
      </c>
      <c r="W63" s="22">
        <f t="shared" si="6"/>
      </c>
      <c r="AA63" s="4">
        <f t="shared" si="8"/>
        <v>0.011319444444444444</v>
      </c>
      <c r="AB63" s="21" t="e">
        <f>SMALL((I63,K63,M63,O63,Q63,S63,U63),1)+SMALL((I63,K63,M63,O63,Q63,S63,U63),2)+SMALL((I63,K63,M63,O63,Q63,S63,U63),3)+SMALL((I63,K63,M63,O63,Q63,S63,U63),4)</f>
        <v>#NUM!</v>
      </c>
    </row>
    <row r="64" spans="2:28" ht="12.75">
      <c r="B64" s="14">
        <v>58</v>
      </c>
      <c r="C64" s="16">
        <f t="shared" si="4"/>
        <v>303</v>
      </c>
      <c r="D64" s="16">
        <f>C64-LARGE((H64,J64,L64,N64,P64,R64,T64),1)-LARGE((H64,J64,L64,N64,P64,R64,T64),2)</f>
        <v>185</v>
      </c>
      <c r="E64" s="101" t="str">
        <f>IF(F64="","",VLOOKUP(F64,Entrants!$B$4:$C$102,2))</f>
        <v>Lisa Dean</v>
      </c>
      <c r="F64" s="45">
        <v>657</v>
      </c>
      <c r="G64" s="15"/>
      <c r="H64" s="18">
        <v>64</v>
      </c>
      <c r="I64" s="20"/>
      <c r="J64" s="18">
        <v>54</v>
      </c>
      <c r="K64" s="20"/>
      <c r="L64" s="18">
        <v>46</v>
      </c>
      <c r="M64" s="20"/>
      <c r="N64" s="18">
        <v>51</v>
      </c>
      <c r="O64" s="20">
        <v>0.014444444444444444</v>
      </c>
      <c r="P64" s="18">
        <v>5</v>
      </c>
      <c r="Q64" s="20">
        <v>0.013738425925925925</v>
      </c>
      <c r="R64" s="18">
        <v>39</v>
      </c>
      <c r="S64" s="20">
        <v>0.013715277777777778</v>
      </c>
      <c r="T64" s="18">
        <v>44</v>
      </c>
      <c r="U64" s="25"/>
      <c r="V64" s="72">
        <f t="shared" si="5"/>
        <v>0.013715277777777778</v>
      </c>
      <c r="W64" s="22">
        <f t="shared" si="6"/>
      </c>
      <c r="AA64" s="4">
        <f t="shared" si="8"/>
        <v>0.013715277777777778</v>
      </c>
      <c r="AB64" s="21" t="e">
        <f>SMALL((I64,K64,M64,O64,Q64,S64,U64),1)+SMALL((I64,K64,M64,O64,Q64,S64,U64),2)+SMALL((I64,K64,M64,O64,Q64,S64,U64),3)+SMALL((I64,K64,M64,O64,Q64,S64,U64),4)</f>
        <v>#NUM!</v>
      </c>
    </row>
    <row r="65" spans="2:28" ht="12.75">
      <c r="B65" s="14">
        <v>59</v>
      </c>
      <c r="C65" s="16">
        <f t="shared" si="4"/>
        <v>287</v>
      </c>
      <c r="D65" s="16">
        <f>C65-LARGE((H65,J65,L65,N65,P65,R65,T65),1)-LARGE((H65,J65,L65,N65,P65,R65,T65),2)</f>
        <v>186</v>
      </c>
      <c r="E65" s="101" t="str">
        <f>IF(F65="","",VLOOKUP(F65,Entrants!$B$4:$C$102,2))</f>
        <v>Joanne Straughan</v>
      </c>
      <c r="F65" s="45">
        <v>654</v>
      </c>
      <c r="G65" s="15"/>
      <c r="H65" s="18">
        <v>49</v>
      </c>
      <c r="I65" s="20">
        <v>0.014699074074074073</v>
      </c>
      <c r="J65" s="18">
        <v>41</v>
      </c>
      <c r="K65" s="20">
        <v>0.014895833333333332</v>
      </c>
      <c r="L65" s="18">
        <v>46</v>
      </c>
      <c r="M65" s="20"/>
      <c r="N65" s="18">
        <v>50</v>
      </c>
      <c r="O65" s="20">
        <v>0.015462962962962961</v>
      </c>
      <c r="P65" s="18">
        <v>51</v>
      </c>
      <c r="Q65" s="20">
        <v>0.015358796296296297</v>
      </c>
      <c r="R65" s="18">
        <v>33</v>
      </c>
      <c r="S65" s="20">
        <v>0.015358796296296296</v>
      </c>
      <c r="T65" s="18">
        <v>17</v>
      </c>
      <c r="U65" s="20">
        <v>0.015138888888888887</v>
      </c>
      <c r="V65" s="72">
        <f t="shared" si="5"/>
        <v>0.014699074074074073</v>
      </c>
      <c r="W65" s="22">
        <f t="shared" si="6"/>
        <v>0.060092592592592586</v>
      </c>
      <c r="AA65" s="4">
        <f t="shared" si="8"/>
        <v>0.014699074074074073</v>
      </c>
      <c r="AB65" s="21">
        <f>SMALL((I65,K65,M65,O65,Q65,S65,U65),1)+SMALL((I65,K65,M65,O65,Q65,S65,U65),2)+SMALL((I65,K65,M65,O65,Q65,S65,U65),3)+SMALL((I65,K65,M65,O65,Q65,S65,U65),4)</f>
        <v>0.060092592592592586</v>
      </c>
    </row>
    <row r="66" spans="2:28" ht="12.75">
      <c r="B66" s="14">
        <v>60</v>
      </c>
      <c r="C66" s="16">
        <f t="shared" si="4"/>
        <v>305</v>
      </c>
      <c r="D66" s="23">
        <f>C66-LARGE((H66,J66,L66,N66,P66,R66,T66),1)-LARGE((H66,J66,L66,N66,P66,R66,T66),2)</f>
        <v>189</v>
      </c>
      <c r="E66" s="101" t="str">
        <f>IF(F66="","",VLOOKUP(F66,Entrants!$B$4:$C$102,2))</f>
        <v>Helen Bruce</v>
      </c>
      <c r="F66" s="45">
        <v>611</v>
      </c>
      <c r="G66" s="15"/>
      <c r="H66" s="18">
        <v>34</v>
      </c>
      <c r="I66" s="20">
        <v>0.012071759259259258</v>
      </c>
      <c r="J66" s="18">
        <v>54</v>
      </c>
      <c r="K66" s="20"/>
      <c r="L66" s="18">
        <v>30</v>
      </c>
      <c r="M66" s="20">
        <v>0.012557870370370369</v>
      </c>
      <c r="N66" s="18">
        <v>59</v>
      </c>
      <c r="O66" s="20"/>
      <c r="P66" s="18">
        <v>57</v>
      </c>
      <c r="Q66" s="20"/>
      <c r="R66" s="18">
        <v>41</v>
      </c>
      <c r="S66" s="20">
        <v>0.012233796296296298</v>
      </c>
      <c r="T66" s="18">
        <v>30</v>
      </c>
      <c r="U66" s="25">
        <v>0.012106481481481482</v>
      </c>
      <c r="V66" s="72">
        <f t="shared" si="5"/>
        <v>0.012071759259259258</v>
      </c>
      <c r="W66" s="22">
        <f t="shared" si="6"/>
        <v>0.048969907407407406</v>
      </c>
      <c r="AA66" s="4">
        <f t="shared" si="8"/>
        <v>0.012071759259259258</v>
      </c>
      <c r="AB66" s="21">
        <f>SMALL((I66,K66,M66,O66,Q66,S66,U66),1)+SMALL((I66,K66,M66,O66,Q66,S66,U66),2)+SMALL((I66,K66,M66,O66,Q66,S66,U66),3)+SMALL((I66,K66,M66,O66,Q66,S66,U66),4)</f>
        <v>0.048969907407407406</v>
      </c>
    </row>
    <row r="67" spans="2:28" ht="12.75">
      <c r="B67" s="14">
        <v>61</v>
      </c>
      <c r="C67" s="16">
        <f t="shared" si="4"/>
        <v>302</v>
      </c>
      <c r="D67" s="16">
        <f>C67-LARGE((H67,J67,L67,N67,P67,R67,T67),1)-LARGE((H67,J67,L67,N67,P67,R67,T67),2)</f>
        <v>192</v>
      </c>
      <c r="E67" s="101" t="str">
        <f>IF(F67="","",VLOOKUP(F67,Entrants!$B$4:$C$102,2))</f>
        <v>Leanne Herron</v>
      </c>
      <c r="F67" s="45">
        <v>624</v>
      </c>
      <c r="G67" s="15"/>
      <c r="H67" s="18">
        <v>18</v>
      </c>
      <c r="I67" s="20">
        <v>0.01068287037037037</v>
      </c>
      <c r="J67" s="18">
        <v>54</v>
      </c>
      <c r="K67" s="20"/>
      <c r="L67" s="18">
        <v>46</v>
      </c>
      <c r="M67" s="20"/>
      <c r="N67" s="18">
        <v>45</v>
      </c>
      <c r="O67" s="20">
        <v>0.011550925925925926</v>
      </c>
      <c r="P67" s="18">
        <v>39</v>
      </c>
      <c r="Q67" s="20">
        <v>0.011157407407407408</v>
      </c>
      <c r="R67" s="18">
        <v>56</v>
      </c>
      <c r="S67" s="20"/>
      <c r="T67" s="18">
        <v>44</v>
      </c>
      <c r="U67" s="20"/>
      <c r="V67" s="72">
        <f t="shared" si="5"/>
        <v>0.01068287037037037</v>
      </c>
      <c r="W67" s="22">
        <f t="shared" si="6"/>
      </c>
      <c r="AA67" s="4">
        <f t="shared" si="8"/>
        <v>0.01068287037037037</v>
      </c>
      <c r="AB67" s="21" t="e">
        <f>SMALL((I67,K67,M67,O67,Q67,S67,U67),1)+SMALL((I67,K67,M67,O67,Q67,S67,U67),2)+SMALL((I67,K67,M67,O67,Q67,S67,U67),3)+SMALL((I67,K67,M67,O67,Q67,S67,U67),4)</f>
        <v>#NUM!</v>
      </c>
    </row>
    <row r="68" spans="2:28" ht="12.75">
      <c r="B68" s="14">
        <v>62</v>
      </c>
      <c r="C68" s="16">
        <f t="shared" si="4"/>
        <v>305</v>
      </c>
      <c r="D68" s="16">
        <f>C68-LARGE((H68,J68,L68,N68,P68,R68,T68),1)-LARGE((H68,J68,L68,N68,P68,R68,T68),2)</f>
        <v>192</v>
      </c>
      <c r="E68" s="101" t="str">
        <f>IF(F68="","",VLOOKUP(F68,Entrants!$B$4:$C$102,2))</f>
        <v>Louise Rawlinson</v>
      </c>
      <c r="F68" s="45">
        <v>677</v>
      </c>
      <c r="G68" s="15"/>
      <c r="H68" s="18">
        <v>56</v>
      </c>
      <c r="I68" s="20">
        <v>0.016006944444444445</v>
      </c>
      <c r="J68" s="18">
        <v>3</v>
      </c>
      <c r="K68" s="20">
        <v>0.014884259259259259</v>
      </c>
      <c r="L68" s="18">
        <v>46</v>
      </c>
      <c r="M68" s="20"/>
      <c r="N68" s="18">
        <v>43</v>
      </c>
      <c r="O68" s="20">
        <v>0.015625</v>
      </c>
      <c r="P68" s="18">
        <v>57</v>
      </c>
      <c r="Q68" s="20"/>
      <c r="R68" s="18">
        <v>56</v>
      </c>
      <c r="S68" s="20"/>
      <c r="T68" s="18">
        <v>44</v>
      </c>
      <c r="U68" s="20"/>
      <c r="V68" s="72">
        <f t="shared" si="5"/>
        <v>0.014884259259259259</v>
      </c>
      <c r="W68" s="22">
        <f t="shared" si="6"/>
      </c>
      <c r="AA68" s="4">
        <f aca="true" t="shared" si="9" ref="AA68:AA79">MIN(I68,K68,M68,O68,Q68,S68,U68)</f>
        <v>0.014884259259259259</v>
      </c>
      <c r="AB68" s="21" t="e">
        <f>SMALL((I68,K68,M68,O68,Q68,S68,U68),1)+SMALL((I68,K68,M68,O68,Q68,S68,U68),2)+SMALL((I68,K68,M68,O68,Q68,S68,U68),3)+SMALL((I68,K68,M68,O68,Q68,S68,U68),4)</f>
        <v>#NUM!</v>
      </c>
    </row>
    <row r="69" spans="2:28" ht="12.75">
      <c r="B69" s="14">
        <v>63</v>
      </c>
      <c r="C69" s="16">
        <f t="shared" si="4"/>
        <v>314</v>
      </c>
      <c r="D69" s="23">
        <f>C69-LARGE((H69,J69,L69,N69,P69,R69,T69),1)-LARGE((H69,J69,L69,N69,P69,R69,T69),2)</f>
        <v>199</v>
      </c>
      <c r="E69" s="101" t="str">
        <f>IF(F69="","",VLOOKUP(F69,Entrants!$B$4:$C$102,2))</f>
        <v>Andrea Scott</v>
      </c>
      <c r="F69" s="45">
        <v>625</v>
      </c>
      <c r="G69" s="15"/>
      <c r="H69" s="18">
        <v>50</v>
      </c>
      <c r="I69" s="20">
        <v>0.016099537037037037</v>
      </c>
      <c r="J69" s="18">
        <v>48</v>
      </c>
      <c r="K69" s="20">
        <v>0.016585648148148148</v>
      </c>
      <c r="L69" s="18">
        <v>46</v>
      </c>
      <c r="M69" s="20"/>
      <c r="N69" s="18">
        <v>59</v>
      </c>
      <c r="O69" s="20"/>
      <c r="P69" s="18">
        <v>52</v>
      </c>
      <c r="Q69" s="20">
        <v>0.01696759259259259</v>
      </c>
      <c r="R69" s="18">
        <v>56</v>
      </c>
      <c r="S69" s="20"/>
      <c r="T69" s="18">
        <v>3</v>
      </c>
      <c r="U69" s="20">
        <v>0.015868055555555555</v>
      </c>
      <c r="V69" s="72">
        <f t="shared" si="5"/>
        <v>0.015868055555555555</v>
      </c>
      <c r="W69" s="22">
        <f t="shared" si="6"/>
        <v>0.06552083333333333</v>
      </c>
      <c r="AA69" s="4">
        <f t="shared" si="9"/>
        <v>0.015868055555555555</v>
      </c>
      <c r="AB69" s="21">
        <f>SMALL((I69,K69,M69,O69,Q69,S69,U69),1)+SMALL((I69,K69,M69,O69,Q69,S69,U69),2)+SMALL((I69,K69,M69,O69,Q69,S69,U69),3)+SMALL((I69,K69,M69,O69,Q69,S69,U69),4)</f>
        <v>0.06552083333333333</v>
      </c>
    </row>
    <row r="70" spans="2:28" ht="12.75">
      <c r="B70" s="14">
        <v>64</v>
      </c>
      <c r="C70" s="16">
        <f t="shared" si="4"/>
        <v>311</v>
      </c>
      <c r="D70" s="16">
        <f>C70-LARGE((H70,J70,L70,N70,P70,R70,T70),1)-LARGE((H70,J70,L70,N70,P70,R70,T70),2)</f>
        <v>200</v>
      </c>
      <c r="E70" s="101" t="str">
        <f>IF(F70="","",VLOOKUP(F70,Entrants!$B$4:$C$102,2))</f>
        <v>John Mallon</v>
      </c>
      <c r="F70" s="45">
        <v>612</v>
      </c>
      <c r="G70" s="15"/>
      <c r="H70" s="18">
        <v>53</v>
      </c>
      <c r="I70" s="20">
        <v>0.012453703703703703</v>
      </c>
      <c r="J70" s="18">
        <v>51</v>
      </c>
      <c r="K70" s="20">
        <v>0.012951388888888887</v>
      </c>
      <c r="L70" s="18">
        <v>46</v>
      </c>
      <c r="M70" s="20"/>
      <c r="N70" s="18">
        <v>57</v>
      </c>
      <c r="O70" s="20">
        <v>0.01425925925925926</v>
      </c>
      <c r="P70" s="18">
        <v>54</v>
      </c>
      <c r="Q70" s="20">
        <v>0.014293981481481484</v>
      </c>
      <c r="R70" s="18">
        <v>49</v>
      </c>
      <c r="S70" s="20">
        <v>0.014664351851851852</v>
      </c>
      <c r="T70" s="18">
        <v>1</v>
      </c>
      <c r="U70" s="20">
        <v>0.012638888888888887</v>
      </c>
      <c r="V70" s="72">
        <f t="shared" si="5"/>
        <v>0.012453703703703703</v>
      </c>
      <c r="W70" s="22">
        <f t="shared" si="6"/>
        <v>0.052303240740740733</v>
      </c>
      <c r="AA70" s="4">
        <f t="shared" si="9"/>
        <v>0.012453703703703703</v>
      </c>
      <c r="AB70" s="21">
        <f>SMALL((I70,K70,M70,O70,Q70,S70,U70),1)+SMALL((I70,K70,M70,O70,Q70,S70,U70),2)+SMALL((I70,K70,M70,O70,Q70,S70,U70),3)+SMALL((I70,K70,M70,O70,Q70,S70,U70),4)</f>
        <v>0.052303240740740733</v>
      </c>
    </row>
    <row r="71" spans="2:28" ht="12.75">
      <c r="B71" s="14">
        <f>B70+1</f>
        <v>65</v>
      </c>
      <c r="C71" s="16">
        <f aca="true" t="shared" si="10" ref="C71:C96">H71+J71+L71+N71+P71+R71+T71</f>
        <v>318</v>
      </c>
      <c r="D71" s="23">
        <f>C71-LARGE((H71,J71,L71,N71,P71,R71,T71),1)-LARGE((H71,J71,L71,N71,P71,R71,T71),2)</f>
        <v>202</v>
      </c>
      <c r="E71" s="101" t="str">
        <f>IF(F71="","",VLOOKUP(F71,Entrants!$B$4:$C$102,2))</f>
        <v>Wendy Herron</v>
      </c>
      <c r="F71" s="45">
        <v>608</v>
      </c>
      <c r="G71" s="15"/>
      <c r="H71" s="18">
        <v>23</v>
      </c>
      <c r="I71" s="20">
        <v>0.014421296296296297</v>
      </c>
      <c r="J71" s="18">
        <v>33</v>
      </c>
      <c r="K71" s="20">
        <v>0.014722222222222223</v>
      </c>
      <c r="L71" s="18">
        <v>46</v>
      </c>
      <c r="M71" s="20"/>
      <c r="N71" s="18">
        <v>59</v>
      </c>
      <c r="O71" s="20"/>
      <c r="P71" s="18">
        <v>57</v>
      </c>
      <c r="Q71" s="20"/>
      <c r="R71" s="18">
        <v>56</v>
      </c>
      <c r="S71" s="20"/>
      <c r="T71" s="18">
        <v>44</v>
      </c>
      <c r="U71" s="20"/>
      <c r="V71" s="72">
        <f aca="true" t="shared" si="11" ref="V71:V96">IF(AA71&gt;0,AA71,"")</f>
        <v>0.014421296296296297</v>
      </c>
      <c r="W71" s="22">
        <f aca="true" t="shared" si="12" ref="W71:W96">IF(ISNUMBER(AB71),AB71,"")</f>
      </c>
      <c r="AA71" s="4">
        <f t="shared" si="9"/>
        <v>0.014421296296296297</v>
      </c>
      <c r="AB71" s="21" t="e">
        <f>SMALL((I71,K71,M71,O71,Q71,S71,U71),1)+SMALL((I71,K71,M71,O71,Q71,S71,U71),2)+SMALL((I71,K71,M71,O71,Q71,S71,U71),3)+SMALL((I71,K71,M71,O71,Q71,S71,U71),4)</f>
        <v>#NUM!</v>
      </c>
    </row>
    <row r="72" spans="2:28" ht="12.75">
      <c r="B72" s="14">
        <f aca="true" t="shared" si="13" ref="B72:B96">B71+1</f>
        <v>66</v>
      </c>
      <c r="C72" s="16">
        <f t="shared" si="10"/>
        <v>335</v>
      </c>
      <c r="D72" s="16">
        <f>C72-LARGE((H72,J72,L72,N72,P72,R72,T72),1)-LARGE((H72,J72,L72,N72,P72,R72,T72),2)</f>
        <v>212</v>
      </c>
      <c r="E72" s="101" t="str">
        <f>IF(F72="","",VLOOKUP(F72,Entrants!$B$4:$C$102,2))</f>
        <v>Dale Smith</v>
      </c>
      <c r="F72" s="45">
        <v>683</v>
      </c>
      <c r="G72" s="15"/>
      <c r="H72" s="18">
        <v>64</v>
      </c>
      <c r="I72" s="20"/>
      <c r="J72" s="18">
        <v>54</v>
      </c>
      <c r="K72" s="20"/>
      <c r="L72" s="18">
        <v>46</v>
      </c>
      <c r="M72" s="20"/>
      <c r="N72" s="18">
        <v>59</v>
      </c>
      <c r="O72" s="20"/>
      <c r="P72" s="18">
        <v>12</v>
      </c>
      <c r="Q72" s="20">
        <v>0.011006944444444444</v>
      </c>
      <c r="R72" s="18">
        <v>56</v>
      </c>
      <c r="S72" s="20"/>
      <c r="T72" s="18">
        <v>44</v>
      </c>
      <c r="U72" s="20"/>
      <c r="V72" s="72">
        <f t="shared" si="11"/>
        <v>0.011006944444444444</v>
      </c>
      <c r="W72" s="22">
        <f t="shared" si="12"/>
      </c>
      <c r="AA72" s="4">
        <f t="shared" si="9"/>
        <v>0.011006944444444444</v>
      </c>
      <c r="AB72" s="21" t="e">
        <f>SMALL((I72,K72,M72,O72,Q72,S72,U72),1)+SMALL((I72,K72,M72,O72,Q72,S72,U72),2)+SMALL((I72,K72,M72,O72,Q72,S72,U72),3)+SMALL((I72,K72,M72,O72,Q72,S72,U72),4)</f>
        <v>#NUM!</v>
      </c>
    </row>
    <row r="73" spans="2:28" ht="12.75">
      <c r="B73" s="14">
        <f t="shared" si="13"/>
        <v>67</v>
      </c>
      <c r="C73" s="16">
        <f t="shared" si="10"/>
        <v>326</v>
      </c>
      <c r="D73" s="16">
        <f>C73-LARGE((H73,J73,L73,N73,P73,R73,T73),1)-LARGE((H73,J73,L73,N73,P73,R73,T73),2)</f>
        <v>213</v>
      </c>
      <c r="E73" s="101" t="str">
        <f>IF(F73="","",VLOOKUP(F73,Entrants!$B$4:$C$102,2))</f>
        <v>Mark Nicholson</v>
      </c>
      <c r="F73" s="45">
        <v>646</v>
      </c>
      <c r="G73" s="15"/>
      <c r="H73" s="18">
        <v>26</v>
      </c>
      <c r="I73" s="20">
        <v>0.011550925925925926</v>
      </c>
      <c r="J73" s="18">
        <v>54</v>
      </c>
      <c r="K73" s="20"/>
      <c r="L73" s="18">
        <v>40</v>
      </c>
      <c r="M73" s="20">
        <v>0.012777777777777777</v>
      </c>
      <c r="N73" s="18">
        <v>59</v>
      </c>
      <c r="O73" s="20"/>
      <c r="P73" s="18">
        <v>49</v>
      </c>
      <c r="Q73" s="20">
        <v>0.012488425925925927</v>
      </c>
      <c r="R73" s="18">
        <v>54</v>
      </c>
      <c r="S73" s="20">
        <v>0.013935185185185186</v>
      </c>
      <c r="T73" s="18">
        <v>44</v>
      </c>
      <c r="U73" s="20"/>
      <c r="V73" s="72">
        <f t="shared" si="11"/>
        <v>0.011550925925925926</v>
      </c>
      <c r="W73" s="22">
        <f t="shared" si="12"/>
        <v>0.05075231481481482</v>
      </c>
      <c r="AA73" s="4">
        <f t="shared" si="9"/>
        <v>0.011550925925925926</v>
      </c>
      <c r="AB73" s="21">
        <f>SMALL((I73,K73,M73,O73,Q73,S73,U73),1)+SMALL((I73,K73,M73,O73,Q73,S73,U73),2)+SMALL((I73,K73,M73,O73,Q73,S73,U73),3)+SMALL((I73,K73,M73,O73,Q73,S73,U73),4)</f>
        <v>0.05075231481481482</v>
      </c>
    </row>
    <row r="74" spans="2:28" ht="12.75">
      <c r="B74" s="14">
        <f t="shared" si="13"/>
        <v>68</v>
      </c>
      <c r="C74" s="16">
        <f t="shared" si="10"/>
        <v>330</v>
      </c>
      <c r="D74" s="16">
        <f>C74-LARGE((H74,J74,L74,N74,P74,R74,T74),1)-LARGE((H74,J74,L74,N74,P74,R74,T74),2)</f>
        <v>214</v>
      </c>
      <c r="E74" s="101" t="str">
        <f>IF(F74="","",VLOOKUP(F74,Entrants!$B$4:$C$102,2))</f>
        <v>Mark Johnson</v>
      </c>
      <c r="F74" s="45">
        <v>662</v>
      </c>
      <c r="G74" s="15"/>
      <c r="H74" s="18">
        <v>14</v>
      </c>
      <c r="I74" s="20">
        <v>0.016724537037037034</v>
      </c>
      <c r="J74" s="18">
        <v>54</v>
      </c>
      <c r="K74" s="20"/>
      <c r="L74" s="18">
        <v>46</v>
      </c>
      <c r="M74" s="20"/>
      <c r="N74" s="18">
        <v>59</v>
      </c>
      <c r="O74" s="20"/>
      <c r="P74" s="18">
        <v>57</v>
      </c>
      <c r="Q74" s="20"/>
      <c r="R74" s="18">
        <v>56</v>
      </c>
      <c r="S74" s="20"/>
      <c r="T74" s="18">
        <v>44</v>
      </c>
      <c r="U74" s="20"/>
      <c r="V74" s="72">
        <f t="shared" si="11"/>
        <v>0.016724537037037034</v>
      </c>
      <c r="W74" s="22">
        <f t="shared" si="12"/>
      </c>
      <c r="AA74" s="4">
        <f t="shared" si="9"/>
        <v>0.016724537037037034</v>
      </c>
      <c r="AB74" s="21" t="e">
        <f>SMALL((I74,K74,M74,O74,Q74,S74,U74),1)+SMALL((I74,K74,M74,O74,Q74,S74,U74),2)+SMALL((I74,K74,M74,O74,Q74,S74,U74),3)+SMALL((I74,K74,M74,O74,Q74,S74,U74),4)</f>
        <v>#NUM!</v>
      </c>
    </row>
    <row r="75" spans="2:28" ht="12.75">
      <c r="B75" s="14">
        <f t="shared" si="13"/>
        <v>69</v>
      </c>
      <c r="C75" s="16">
        <f t="shared" si="10"/>
        <v>330</v>
      </c>
      <c r="D75" s="16">
        <f>C75-LARGE((H75,J75,L75,N75,P75,R75,T75),1)-LARGE((H75,J75,L75,N75,P75,R75,T75),2)</f>
        <v>215</v>
      </c>
      <c r="E75" s="101" t="str">
        <f>IF(F75="","",VLOOKUP(F75,Entrants!$B$4:$C$102,2))</f>
        <v>Paul Whalley</v>
      </c>
      <c r="F75" s="45">
        <v>675</v>
      </c>
      <c r="G75" s="15"/>
      <c r="H75" s="18">
        <v>41</v>
      </c>
      <c r="I75" s="20">
        <v>0.009108796296296299</v>
      </c>
      <c r="J75" s="18">
        <v>28</v>
      </c>
      <c r="K75" s="20">
        <v>0.008935185185185185</v>
      </c>
      <c r="L75" s="18">
        <v>46</v>
      </c>
      <c r="M75" s="20"/>
      <c r="N75" s="18">
        <v>58</v>
      </c>
      <c r="O75" s="20">
        <v>0.010729166666666668</v>
      </c>
      <c r="P75" s="18">
        <v>57</v>
      </c>
      <c r="Q75" s="20"/>
      <c r="R75" s="18">
        <v>56</v>
      </c>
      <c r="S75" s="20"/>
      <c r="T75" s="18">
        <v>44</v>
      </c>
      <c r="U75" s="25"/>
      <c r="V75" s="72">
        <f t="shared" si="11"/>
        <v>0.008935185185185185</v>
      </c>
      <c r="W75" s="22">
        <f t="shared" si="12"/>
      </c>
      <c r="AA75" s="4">
        <f t="shared" si="9"/>
        <v>0.008935185185185185</v>
      </c>
      <c r="AB75" s="21" t="e">
        <f>SMALL((I75,K75,M75,O75,Q75,S75,U75),1)+SMALL((I75,K75,M75,O75,Q75,S75,U75),2)+SMALL((I75,K75,M75,O75,Q75,S75,U75),3)+SMALL((I75,K75,M75,O75,Q75,S75,U75),4)</f>
        <v>#NUM!</v>
      </c>
    </row>
    <row r="76" spans="2:28" ht="12.75">
      <c r="B76" s="14">
        <f t="shared" si="13"/>
        <v>70</v>
      </c>
      <c r="C76" s="16">
        <f t="shared" si="10"/>
        <v>351</v>
      </c>
      <c r="D76" s="16">
        <f>C76-LARGE((H76,J76,L76,N76,P76,R76,T76),1)-LARGE((H76,J76,L76,N76,P76,R76,T76),2)</f>
        <v>228</v>
      </c>
      <c r="E76" s="101" t="s">
        <v>153</v>
      </c>
      <c r="F76" s="45"/>
      <c r="G76" s="15"/>
      <c r="H76" s="18">
        <v>64</v>
      </c>
      <c r="I76" s="20"/>
      <c r="J76" s="18">
        <v>54</v>
      </c>
      <c r="K76" s="20"/>
      <c r="L76" s="18">
        <v>46</v>
      </c>
      <c r="M76" s="20"/>
      <c r="N76" s="18">
        <v>59</v>
      </c>
      <c r="O76" s="20"/>
      <c r="P76" s="18">
        <v>57</v>
      </c>
      <c r="Q76" s="20"/>
      <c r="R76" s="18">
        <v>27</v>
      </c>
      <c r="S76" s="20">
        <v>0.009212962962962963</v>
      </c>
      <c r="T76" s="18">
        <v>44</v>
      </c>
      <c r="U76" s="20"/>
      <c r="V76" s="72">
        <f t="shared" si="11"/>
        <v>0.009212962962962963</v>
      </c>
      <c r="W76" s="22">
        <f t="shared" si="12"/>
      </c>
      <c r="AA76" s="4">
        <f t="shared" si="9"/>
        <v>0.009212962962962963</v>
      </c>
      <c r="AB76" s="21" t="e">
        <f>SMALL((I76,K76,M76,O76,Q76,S76,U76),1)+SMALL((I76,K76,M76,O76,Q76,S76,U76),2)+SMALL((I76,K76,M76,O76,Q76,S76,U76),3)+SMALL((I76,K76,M76,O76,Q76,S76,U76),4)</f>
        <v>#NUM!</v>
      </c>
    </row>
    <row r="77" spans="2:28" ht="12.75">
      <c r="B77" s="14">
        <f t="shared" si="13"/>
        <v>71</v>
      </c>
      <c r="C77" s="16">
        <f t="shared" si="10"/>
        <v>349</v>
      </c>
      <c r="D77" s="16">
        <f>C77-LARGE((H77,J77,L77,N77,P77,R77,T77),1)-LARGE((H77,J77,L77,N77,P77,R77,T77),2)</f>
        <v>229</v>
      </c>
      <c r="E77" s="101" t="str">
        <f>IF(F77="","",VLOOKUP(F77,Entrants!$B$4:$C$102,2))</f>
        <v>Jacqui Mallon</v>
      </c>
      <c r="F77" s="45">
        <v>678</v>
      </c>
      <c r="G77" s="15"/>
      <c r="H77" s="18">
        <v>63</v>
      </c>
      <c r="I77" s="20">
        <v>0.01934027777777778</v>
      </c>
      <c r="J77" s="18">
        <v>54</v>
      </c>
      <c r="K77" s="20"/>
      <c r="L77" s="18">
        <v>46</v>
      </c>
      <c r="M77" s="20"/>
      <c r="N77" s="18">
        <v>29</v>
      </c>
      <c r="O77" s="20">
        <v>0.016793981481481483</v>
      </c>
      <c r="P77" s="18">
        <v>57</v>
      </c>
      <c r="Q77" s="20"/>
      <c r="R77" s="18">
        <v>56</v>
      </c>
      <c r="S77" s="20"/>
      <c r="T77" s="18">
        <v>44</v>
      </c>
      <c r="U77" s="20"/>
      <c r="V77" s="72">
        <f t="shared" si="11"/>
        <v>0.016793981481481483</v>
      </c>
      <c r="W77" s="22">
        <f t="shared" si="12"/>
      </c>
      <c r="AA77" s="4">
        <f t="shared" si="9"/>
        <v>0.016793981481481483</v>
      </c>
      <c r="AB77" s="21" t="e">
        <f>SMALL((I77,K77,M77,O77,Q77,S77,U77),1)+SMALL((I77,K77,M77,O77,Q77,S77,U77),2)+SMALL((I77,K77,M77,O77,Q77,S77,U77),3)+SMALL((I77,K77,M77,O77,Q77,S77,U77),4)</f>
        <v>#NUM!</v>
      </c>
    </row>
    <row r="78" spans="2:28" ht="12.75">
      <c r="B78" s="14">
        <f t="shared" si="13"/>
        <v>72</v>
      </c>
      <c r="C78" s="16">
        <f t="shared" si="10"/>
        <v>347</v>
      </c>
      <c r="D78" s="16">
        <f>C78-LARGE((H78,J78,L78,N78,P78,R78,T78),1)-LARGE((H78,J78,L78,N78,P78,R78,T78),2)</f>
        <v>231</v>
      </c>
      <c r="E78" s="101" t="str">
        <f>IF(F78="","",VLOOKUP(F78,Entrants!$B$4:$C$102,2))</f>
        <v>Jacob Hall</v>
      </c>
      <c r="F78" s="45">
        <v>648</v>
      </c>
      <c r="G78" s="15"/>
      <c r="H78" s="18">
        <v>31</v>
      </c>
      <c r="I78" s="20">
        <v>0.01042824074074074</v>
      </c>
      <c r="J78" s="18">
        <v>54</v>
      </c>
      <c r="K78" s="20"/>
      <c r="L78" s="18">
        <v>46</v>
      </c>
      <c r="M78" s="20"/>
      <c r="N78" s="18">
        <v>59</v>
      </c>
      <c r="O78" s="20"/>
      <c r="P78" s="18">
        <v>57</v>
      </c>
      <c r="Q78" s="20"/>
      <c r="R78" s="18">
        <v>56</v>
      </c>
      <c r="S78" s="20"/>
      <c r="T78" s="18">
        <v>44</v>
      </c>
      <c r="U78" s="20"/>
      <c r="V78" s="72">
        <f t="shared" si="11"/>
        <v>0.01042824074074074</v>
      </c>
      <c r="W78" s="22">
        <f t="shared" si="12"/>
      </c>
      <c r="AA78" s="4">
        <f t="shared" si="9"/>
        <v>0.01042824074074074</v>
      </c>
      <c r="AB78" s="21" t="e">
        <f>SMALL((I78,K78,M78,O78,Q78,S78,U78),1)+SMALL((I78,K78,M78,O78,Q78,S78,U78),2)+SMALL((I78,K78,M78,O78,Q78,S78,U78),3)+SMALL((I78,K78,M78,O78,Q78,S78,U78),4)</f>
        <v>#NUM!</v>
      </c>
    </row>
    <row r="79" spans="2:28" ht="12.75">
      <c r="B79" s="14">
        <f t="shared" si="13"/>
        <v>73</v>
      </c>
      <c r="C79" s="16">
        <f t="shared" si="10"/>
        <v>353</v>
      </c>
      <c r="D79" s="16">
        <f>C79-LARGE((H79,J79,L79,N79,P79,R79,T79),1)-LARGE((H79,J79,L79,N79,P79,R79,T79),2)</f>
        <v>237</v>
      </c>
      <c r="E79" s="101" t="str">
        <f>IF(F79="","",VLOOKUP(F79,Entrants!$B$4:$C$102,2))</f>
        <v>Dennis Morgan</v>
      </c>
      <c r="F79" s="45">
        <v>669</v>
      </c>
      <c r="G79" s="15"/>
      <c r="H79" s="18">
        <v>37</v>
      </c>
      <c r="I79" s="20">
        <v>0.012499999999999997</v>
      </c>
      <c r="J79" s="18">
        <v>54</v>
      </c>
      <c r="K79" s="20"/>
      <c r="L79" s="18">
        <v>46</v>
      </c>
      <c r="M79" s="20"/>
      <c r="N79" s="18">
        <v>59</v>
      </c>
      <c r="O79" s="20"/>
      <c r="P79" s="18">
        <v>57</v>
      </c>
      <c r="Q79" s="20"/>
      <c r="R79" s="18">
        <v>56</v>
      </c>
      <c r="S79" s="20"/>
      <c r="T79" s="18">
        <v>44</v>
      </c>
      <c r="U79" s="20"/>
      <c r="V79" s="72">
        <f t="shared" si="11"/>
        <v>0.012499999999999997</v>
      </c>
      <c r="W79" s="22">
        <f t="shared" si="12"/>
      </c>
      <c r="AA79" s="4">
        <f t="shared" si="9"/>
        <v>0.012499999999999997</v>
      </c>
      <c r="AB79" s="21" t="e">
        <f>SMALL((I79,K79,M79,O79,Q79,S79,U79),1)+SMALL((I79,K79,M79,O79,Q79,S79,U79),2)+SMALL((I79,K79,M79,O79,Q79,S79,U79),3)+SMALL((I79,K79,M79,O79,Q79,S79,U79),4)</f>
        <v>#NUM!</v>
      </c>
    </row>
    <row r="80" spans="2:28" ht="12.75">
      <c r="B80" s="14">
        <f t="shared" si="13"/>
        <v>74</v>
      </c>
      <c r="C80" s="16">
        <f t="shared" si="10"/>
        <v>358</v>
      </c>
      <c r="D80" s="16">
        <f>C80-LARGE((H80,J80,L80,N80,P80,R80,T80),1)-LARGE((H80,J80,L80,N80,P80,R80,T80),2)</f>
        <v>237</v>
      </c>
      <c r="E80" s="101" t="str">
        <f>IF(F80="","",VLOOKUP(F80,Entrants!$B$4:$C$102,2))</f>
        <v>Natalie Henderson</v>
      </c>
      <c r="F80" s="45">
        <v>653</v>
      </c>
      <c r="G80" s="15"/>
      <c r="H80" s="18">
        <v>64</v>
      </c>
      <c r="I80" s="20"/>
      <c r="J80" s="18">
        <v>54</v>
      </c>
      <c r="K80" s="20"/>
      <c r="L80" s="18">
        <v>43</v>
      </c>
      <c r="M80" s="20">
        <v>0.014768518518518518</v>
      </c>
      <c r="N80" s="18">
        <v>40</v>
      </c>
      <c r="O80" s="20">
        <v>0.014479166666666668</v>
      </c>
      <c r="P80" s="18">
        <v>57</v>
      </c>
      <c r="Q80" s="20"/>
      <c r="R80" s="18">
        <v>56</v>
      </c>
      <c r="S80" s="20"/>
      <c r="T80" s="18">
        <v>44</v>
      </c>
      <c r="U80" s="20"/>
      <c r="V80" s="72">
        <f t="shared" si="11"/>
        <v>0.014479166666666668</v>
      </c>
      <c r="W80" s="22">
        <f t="shared" si="12"/>
      </c>
      <c r="AA80" s="4">
        <f aca="true" t="shared" si="14" ref="AA80:AA86">MIN(I80,K80,M80,O80,Q80,S80,U80)</f>
        <v>0.014479166666666668</v>
      </c>
      <c r="AB80" s="21" t="e">
        <f>SMALL((I80,K80,M80,O80,Q80,S80,U80),1)+SMALL((I80,K80,M80,O80,Q80,S80,U80),2)+SMALL((I80,K80,M80,O80,Q80,S80,U80),3)+SMALL((I80,K80,M80,O80,Q80,S80,U80),4)</f>
        <v>#NUM!</v>
      </c>
    </row>
    <row r="81" spans="2:28" ht="12.75">
      <c r="B81" s="14">
        <f t="shared" si="13"/>
        <v>75</v>
      </c>
      <c r="C81" s="16">
        <f t="shared" si="10"/>
        <v>358</v>
      </c>
      <c r="D81" s="16">
        <f>C81-LARGE((H81,J81,L81,N81,P81,R81,T81),1)-LARGE((H81,J81,L81,N81,P81,R81,T81),2)</f>
        <v>242</v>
      </c>
      <c r="E81" s="101" t="str">
        <f>IF(F81="","",VLOOKUP(F81,Entrants!$B$4:$C$102,2))</f>
        <v>Mal Darbyshire</v>
      </c>
      <c r="F81" s="45">
        <v>621</v>
      </c>
      <c r="G81" s="15"/>
      <c r="H81" s="18">
        <v>46</v>
      </c>
      <c r="I81" s="20">
        <v>0.011446759259259257</v>
      </c>
      <c r="J81" s="18">
        <v>50</v>
      </c>
      <c r="K81" s="25">
        <v>0.011967592592592592</v>
      </c>
      <c r="L81" s="18">
        <v>46</v>
      </c>
      <c r="M81" s="20"/>
      <c r="N81" s="18">
        <v>59</v>
      </c>
      <c r="O81" s="20"/>
      <c r="P81" s="18">
        <v>57</v>
      </c>
      <c r="Q81" s="20"/>
      <c r="R81" s="18">
        <v>56</v>
      </c>
      <c r="S81" s="20"/>
      <c r="T81" s="18">
        <v>44</v>
      </c>
      <c r="U81" s="20"/>
      <c r="V81" s="72">
        <f t="shared" si="11"/>
        <v>0.011446759259259257</v>
      </c>
      <c r="W81" s="22">
        <f t="shared" si="12"/>
      </c>
      <c r="AA81" s="4">
        <f t="shared" si="14"/>
        <v>0.011446759259259257</v>
      </c>
      <c r="AB81" s="21" t="e">
        <f>SMALL((I81,K81,M81,O81,Q81,S81,U81),1)+SMALL((I81,K81,M81,O81,Q81,S81,U81),2)+SMALL((I81,K81,M81,O81,Q81,S81,U81),3)+SMALL((I81,K81,M81,O81,Q81,S81,U81),4)</f>
        <v>#NUM!</v>
      </c>
    </row>
    <row r="82" spans="2:28" ht="12.75">
      <c r="B82" s="14">
        <f t="shared" si="13"/>
        <v>76</v>
      </c>
      <c r="C82" s="16">
        <f t="shared" si="10"/>
        <v>365</v>
      </c>
      <c r="D82" s="16">
        <f>C82-LARGE((H82,J82,L82,N82,P82,R82,T82),1)-LARGE((H82,J82,L82,N82,P82,R82,T82),2)</f>
        <v>244</v>
      </c>
      <c r="E82" s="101" t="str">
        <f>IF(F82="","",VLOOKUP(F82,Entrants!$B$4:$C$102,2))</f>
        <v>Diane Wallace</v>
      </c>
      <c r="F82" s="45">
        <v>679</v>
      </c>
      <c r="G82" s="15"/>
      <c r="H82" s="18">
        <v>64</v>
      </c>
      <c r="I82" s="20">
        <v>0.01460648148148148</v>
      </c>
      <c r="J82" s="18">
        <v>42</v>
      </c>
      <c r="K82" s="20">
        <v>0.014247685185185186</v>
      </c>
      <c r="L82" s="18">
        <v>46</v>
      </c>
      <c r="M82" s="20"/>
      <c r="N82" s="18">
        <v>56</v>
      </c>
      <c r="O82" s="20">
        <v>0.015219907407407408</v>
      </c>
      <c r="P82" s="18">
        <v>57</v>
      </c>
      <c r="Q82" s="20"/>
      <c r="R82" s="18">
        <v>56</v>
      </c>
      <c r="S82" s="20"/>
      <c r="T82" s="18">
        <v>44</v>
      </c>
      <c r="U82" s="20"/>
      <c r="V82" s="72">
        <f t="shared" si="11"/>
        <v>0.014247685185185186</v>
      </c>
      <c r="W82" s="22">
        <f t="shared" si="12"/>
      </c>
      <c r="AA82" s="4">
        <f t="shared" si="14"/>
        <v>0.014247685185185186</v>
      </c>
      <c r="AB82" s="21" t="e">
        <f>SMALL((I82,K82,M82,O82,Q82,S82,U82),1)+SMALL((I82,K82,M82,O82,Q82,S82,U82),2)+SMALL((I82,K82,M82,O82,Q82,S82,U82),3)+SMALL((I82,K82,M82,O82,Q82,S82,U82),4)</f>
        <v>#NUM!</v>
      </c>
    </row>
    <row r="83" spans="2:28" ht="12.75">
      <c r="B83" s="14">
        <f t="shared" si="13"/>
        <v>77</v>
      </c>
      <c r="C83" s="16">
        <f t="shared" si="10"/>
        <v>368</v>
      </c>
      <c r="D83" s="16">
        <f>C83-LARGE((H83,J83,L83,N83,P83,R83,T83),1)-LARGE((H83,J83,L83,N83,P83,R83,T83),2)</f>
        <v>252</v>
      </c>
      <c r="E83" s="101" t="str">
        <f>IF(F83="","",VLOOKUP(F83,Entrants!$B$4:$C$102,2))</f>
        <v>Rob Hall</v>
      </c>
      <c r="F83" s="45">
        <v>633</v>
      </c>
      <c r="G83" s="15"/>
      <c r="H83" s="18">
        <v>57</v>
      </c>
      <c r="I83" s="20">
        <v>0.01099537037037037</v>
      </c>
      <c r="J83" s="18">
        <v>49</v>
      </c>
      <c r="K83" s="20">
        <v>0.011215277777777777</v>
      </c>
      <c r="L83" s="18">
        <v>46</v>
      </c>
      <c r="M83" s="20"/>
      <c r="N83" s="18">
        <v>59</v>
      </c>
      <c r="O83" s="20"/>
      <c r="P83" s="18">
        <v>57</v>
      </c>
      <c r="Q83" s="20"/>
      <c r="R83" s="18">
        <v>56</v>
      </c>
      <c r="S83" s="20"/>
      <c r="T83" s="18">
        <v>44</v>
      </c>
      <c r="U83" s="20"/>
      <c r="V83" s="72">
        <f t="shared" si="11"/>
        <v>0.01099537037037037</v>
      </c>
      <c r="W83" s="22">
        <f t="shared" si="12"/>
      </c>
      <c r="AA83" s="4">
        <f t="shared" si="14"/>
        <v>0.01099537037037037</v>
      </c>
      <c r="AB83" s="21" t="e">
        <f>SMALL((I83,K83,M83,O83,Q83,S83,U83),1)+SMALL((I83,K83,M83,O83,Q83,S83,U83),2)+SMALL((I83,K83,M83,O83,Q83,S83,U83),3)+SMALL((I83,K83,M83,O83,Q83,S83,U83),4)</f>
        <v>#NUM!</v>
      </c>
    </row>
    <row r="84" spans="2:28" ht="12.75">
      <c r="B84" s="14">
        <f t="shared" si="13"/>
        <v>78</v>
      </c>
      <c r="C84" s="16">
        <f t="shared" si="10"/>
        <v>376</v>
      </c>
      <c r="D84" s="16">
        <f>C84-LARGE((H84,J84,L84,N84,P84,R84,T84),1)-LARGE((H84,J84,L84,N84,P84,R84,T84),2)</f>
        <v>253</v>
      </c>
      <c r="E84" s="101" t="str">
        <f>IF(F84="","",VLOOKUP(F84,Entrants!$B$4:$C$102,2))</f>
        <v>Phillippa Baxter</v>
      </c>
      <c r="F84" s="45">
        <v>686</v>
      </c>
      <c r="G84" s="15"/>
      <c r="H84" s="18">
        <v>64</v>
      </c>
      <c r="I84" s="20"/>
      <c r="J84" s="18">
        <v>54</v>
      </c>
      <c r="K84" s="20"/>
      <c r="L84" s="18">
        <v>46</v>
      </c>
      <c r="M84" s="20"/>
      <c r="N84" s="18">
        <v>59</v>
      </c>
      <c r="O84" s="20"/>
      <c r="P84" s="18">
        <v>57</v>
      </c>
      <c r="Q84" s="20"/>
      <c r="R84" s="18">
        <v>52</v>
      </c>
      <c r="S84" s="20">
        <v>0.013657407407407406</v>
      </c>
      <c r="T84" s="18">
        <v>44</v>
      </c>
      <c r="U84" s="20"/>
      <c r="V84" s="72">
        <f t="shared" si="11"/>
        <v>0.013657407407407406</v>
      </c>
      <c r="W84" s="22">
        <f t="shared" si="12"/>
      </c>
      <c r="AA84" s="4">
        <f t="shared" si="14"/>
        <v>0.013657407407407406</v>
      </c>
      <c r="AB84" s="21" t="e">
        <f>SMALL((I84,K84,M84,O84,Q84,S84,U84),1)+SMALL((I84,K84,M84,O84,Q84,S84,U84),2)+SMALL((I84,K84,M84,O84,Q84,S84,U84),3)+SMALL((I84,K84,M84,O84,Q84,S84,U84),4)</f>
        <v>#NUM!</v>
      </c>
    </row>
    <row r="85" spans="2:28" ht="12.75">
      <c r="B85" s="14">
        <f t="shared" si="13"/>
        <v>79</v>
      </c>
      <c r="C85" s="16">
        <f t="shared" si="10"/>
        <v>379</v>
      </c>
      <c r="D85" s="16">
        <f>C85-LARGE((H85,J85,L85,N85,P85,R85,T85),1)-LARGE((H85,J85,L85,N85,P85,R85,T85),2)</f>
        <v>256</v>
      </c>
      <c r="E85" s="101" t="str">
        <f>IF(F85="","",VLOOKUP(F85,Entrants!$B$4:$C$102,2))</f>
        <v>Ian Bates</v>
      </c>
      <c r="F85" s="45">
        <v>689</v>
      </c>
      <c r="G85" s="15"/>
      <c r="H85" s="18">
        <v>64</v>
      </c>
      <c r="I85" s="20"/>
      <c r="J85" s="18">
        <v>54</v>
      </c>
      <c r="K85" s="20"/>
      <c r="L85" s="18">
        <v>46</v>
      </c>
      <c r="M85" s="20"/>
      <c r="N85" s="18">
        <v>59</v>
      </c>
      <c r="O85" s="20"/>
      <c r="P85" s="18">
        <v>57</v>
      </c>
      <c r="Q85" s="20"/>
      <c r="R85" s="18">
        <v>55</v>
      </c>
      <c r="S85" s="20">
        <v>0.012268518518518517</v>
      </c>
      <c r="T85" s="18">
        <v>44</v>
      </c>
      <c r="U85" s="20"/>
      <c r="V85" s="72">
        <f t="shared" si="11"/>
        <v>0.012268518518518517</v>
      </c>
      <c r="W85" s="22">
        <f t="shared" si="12"/>
      </c>
      <c r="AA85" s="4">
        <f t="shared" si="14"/>
        <v>0.012268518518518517</v>
      </c>
      <c r="AB85" s="21" t="e">
        <f>SMALL((I85,K85,M85,O85,Q85,S85,U85),1)+SMALL((I85,K85,M85,O85,Q85,S85,U85),2)+SMALL((I85,K85,M85,O85,Q85,S85,U85),3)+SMALL((I85,K85,M85,O85,Q85,S85,U85),4)</f>
        <v>#NUM!</v>
      </c>
    </row>
    <row r="86" spans="2:28" ht="12.75">
      <c r="B86" s="14">
        <f t="shared" si="13"/>
        <v>80</v>
      </c>
      <c r="C86" s="16">
        <f t="shared" si="10"/>
        <v>380</v>
      </c>
      <c r="D86" s="16">
        <f>C86-LARGE((H86,J86,L86,N86,P86,R86,T86),1)-LARGE((H86,J86,L86,N86,P86,R86,T86),2)</f>
        <v>257</v>
      </c>
      <c r="E86" s="101" t="str">
        <f>IF(F86="","",VLOOKUP(F86,Entrants!$B$4:$C$102,2))</f>
        <v>Alex Sewell</v>
      </c>
      <c r="F86" s="45">
        <v>614</v>
      </c>
      <c r="G86" s="15"/>
      <c r="H86" s="18">
        <v>64</v>
      </c>
      <c r="I86" s="20"/>
      <c r="J86" s="18">
        <v>54</v>
      </c>
      <c r="K86" s="20"/>
      <c r="L86" s="18">
        <v>46</v>
      </c>
      <c r="M86" s="20"/>
      <c r="N86" s="18">
        <v>59</v>
      </c>
      <c r="O86" s="20"/>
      <c r="P86" s="18">
        <v>57</v>
      </c>
      <c r="Q86" s="20"/>
      <c r="R86" s="18">
        <v>56</v>
      </c>
      <c r="S86" s="20"/>
      <c r="T86" s="18">
        <v>44</v>
      </c>
      <c r="U86" s="20"/>
      <c r="V86" s="72">
        <f t="shared" si="11"/>
      </c>
      <c r="W86" s="22">
        <f t="shared" si="12"/>
      </c>
      <c r="AA86" s="4">
        <f t="shared" si="14"/>
        <v>0</v>
      </c>
      <c r="AB86" s="21" t="e">
        <f>SMALL((I86,K86,M86,O86,Q86,S86,U86),1)+SMALL((I86,K86,M86,O86,Q86,S86,U86),2)+SMALL((I86,K86,M86,O86,Q86,S86,U86),3)+SMALL((I86,K86,M86,O86,Q86,S86,U86),4)</f>
        <v>#NUM!</v>
      </c>
    </row>
    <row r="87" spans="2:28" ht="12.75">
      <c r="B87" s="14">
        <f t="shared" si="13"/>
        <v>81</v>
      </c>
      <c r="C87" s="16">
        <f t="shared" si="10"/>
        <v>380</v>
      </c>
      <c r="D87" s="16">
        <f>C87-LARGE((H87,J87,L87,N87,P87,R87,T87),1)-LARGE((H87,J87,L87,N87,P87,R87,T87),2)</f>
        <v>257</v>
      </c>
      <c r="E87" s="101" t="str">
        <f>IF(F87="","",VLOOKUP(F87,Entrants!$B$4:$C$102,2))</f>
        <v>Amanda Johnson</v>
      </c>
      <c r="F87" s="45">
        <v>663</v>
      </c>
      <c r="G87" s="15"/>
      <c r="H87" s="18">
        <v>64</v>
      </c>
      <c r="I87" s="20"/>
      <c r="J87" s="18">
        <v>54</v>
      </c>
      <c r="K87" s="20"/>
      <c r="L87" s="18">
        <v>46</v>
      </c>
      <c r="M87" s="20"/>
      <c r="N87" s="18">
        <v>59</v>
      </c>
      <c r="O87" s="20"/>
      <c r="P87" s="18">
        <v>57</v>
      </c>
      <c r="Q87" s="20"/>
      <c r="R87" s="18">
        <v>56</v>
      </c>
      <c r="S87" s="20"/>
      <c r="T87" s="18">
        <v>44</v>
      </c>
      <c r="U87" s="20"/>
      <c r="V87" s="72">
        <f t="shared" si="11"/>
      </c>
      <c r="W87" s="22">
        <f t="shared" si="12"/>
      </c>
      <c r="AA87" s="4">
        <f>MIN(K87,M87,O87,Q87,S87,U87)</f>
        <v>0</v>
      </c>
      <c r="AB87" s="21" t="e">
        <f>SMALL((I87,K87,M87,O87,Q87,S87,U87),1)+SMALL((I87,K87,M87,O87,Q87,S87,U87),2)+SMALL((I87,K87,M87,O87,Q87,S87,U87),3)+SMALL((I87,K87,M87,O87,Q87,S87,U87),4)</f>
        <v>#NUM!</v>
      </c>
    </row>
    <row r="88" spans="2:28" ht="12.75">
      <c r="B88" s="14">
        <f t="shared" si="13"/>
        <v>82</v>
      </c>
      <c r="C88" s="16">
        <f t="shared" si="10"/>
        <v>380</v>
      </c>
      <c r="D88" s="16">
        <f>C88-LARGE((H88,J88,L88,N88,P88,R88,T88),1)-LARGE((H88,J88,L88,N88,P88,R88,T88),2)</f>
        <v>257</v>
      </c>
      <c r="E88" s="101" t="str">
        <f>IF(F88="","",VLOOKUP(F88,Entrants!$B$4:$C$102,2))</f>
        <v>Kalvin Hurst</v>
      </c>
      <c r="F88" s="45">
        <v>647</v>
      </c>
      <c r="G88" s="15"/>
      <c r="H88" s="18">
        <v>64</v>
      </c>
      <c r="I88" s="20"/>
      <c r="J88" s="18">
        <v>54</v>
      </c>
      <c r="K88" s="20"/>
      <c r="L88" s="18">
        <v>46</v>
      </c>
      <c r="M88" s="20"/>
      <c r="N88" s="18">
        <v>59</v>
      </c>
      <c r="O88" s="20"/>
      <c r="P88" s="18">
        <v>57</v>
      </c>
      <c r="Q88" s="20"/>
      <c r="R88" s="18">
        <v>56</v>
      </c>
      <c r="S88" s="20"/>
      <c r="T88" s="18">
        <v>44</v>
      </c>
      <c r="U88" s="20"/>
      <c r="V88" s="72">
        <f t="shared" si="11"/>
      </c>
      <c r="W88" s="22">
        <f t="shared" si="12"/>
      </c>
      <c r="AA88" s="4">
        <f>MIN(K88,M88,O88,Q88,S88,U88)</f>
        <v>0</v>
      </c>
      <c r="AB88" s="21" t="e">
        <f>SMALL((I88,K88,M88,O88,Q88,S88,U88),1)+SMALL((I88,K88,M88,O88,Q88,S88,U88),2)+SMALL((I88,K88,M88,O88,Q88,S88,U88),3)+SMALL((I88,K88,M88,O88,Q88,S88,U88),4)</f>
        <v>#NUM!</v>
      </c>
    </row>
    <row r="89" spans="2:28" ht="12.75">
      <c r="B89" s="14">
        <f t="shared" si="13"/>
        <v>83</v>
      </c>
      <c r="C89" s="16">
        <f t="shared" si="10"/>
        <v>374</v>
      </c>
      <c r="D89" s="16">
        <f>C89-LARGE((H89,J89,L89,N89,P89,R89,T89),1)-LARGE((H89,J89,L89,N89,P89,R89,T89),2)</f>
        <v>257</v>
      </c>
      <c r="E89" s="101" t="str">
        <f>IF(F89="","",VLOOKUP(F89,Entrants!$B$4:$C$102,2))</f>
        <v>Kirstie Johnson</v>
      </c>
      <c r="F89" s="45">
        <v>661</v>
      </c>
      <c r="G89" s="15"/>
      <c r="H89" s="18">
        <v>58</v>
      </c>
      <c r="I89" s="20">
        <v>0.013437499999999998</v>
      </c>
      <c r="J89" s="18">
        <v>54</v>
      </c>
      <c r="K89" s="20"/>
      <c r="L89" s="18">
        <v>46</v>
      </c>
      <c r="M89" s="20"/>
      <c r="N89" s="18">
        <v>59</v>
      </c>
      <c r="O89" s="20"/>
      <c r="P89" s="18">
        <v>57</v>
      </c>
      <c r="Q89" s="20"/>
      <c r="R89" s="18">
        <v>56</v>
      </c>
      <c r="S89" s="20"/>
      <c r="T89" s="18">
        <v>44</v>
      </c>
      <c r="U89" s="20"/>
      <c r="V89" s="72">
        <f t="shared" si="11"/>
      </c>
      <c r="W89" s="22">
        <f t="shared" si="12"/>
      </c>
      <c r="AA89" s="4">
        <f>MIN(K89,M89,O89,Q89,S89,U89)</f>
        <v>0</v>
      </c>
      <c r="AB89" s="21" t="e">
        <f>SMALL((I89,K89,M89,O89,Q89,S89,U89),1)+SMALL((I89,K89,M89,O89,Q89,S89,U89),2)+SMALL((I89,K89,M89,O89,Q89,S89,U89),3)+SMALL((I89,K89,M89,O89,Q89,S89,U89),4)</f>
        <v>#NUM!</v>
      </c>
    </row>
    <row r="90" spans="2:28" ht="12.75">
      <c r="B90" s="14">
        <f t="shared" si="13"/>
        <v>84</v>
      </c>
      <c r="C90" s="16">
        <f t="shared" si="10"/>
        <v>380</v>
      </c>
      <c r="D90" s="16">
        <f>C90-LARGE((H90,J90,L90,N90,P90,R90,T90),1)-LARGE((H90,J90,L90,N90,P90,R90,T90),2)</f>
        <v>257</v>
      </c>
      <c r="E90" s="101" t="str">
        <f>IF(F90="","",VLOOKUP(F90,Entrants!$B$4:$C$102,2))</f>
        <v>Pam Sewell</v>
      </c>
      <c r="F90" s="45">
        <v>667</v>
      </c>
      <c r="G90" s="15"/>
      <c r="H90" s="18">
        <v>64</v>
      </c>
      <c r="I90" s="20"/>
      <c r="J90" s="18">
        <v>54</v>
      </c>
      <c r="K90" s="20"/>
      <c r="L90" s="18">
        <v>46</v>
      </c>
      <c r="M90" s="20"/>
      <c r="N90" s="18">
        <v>59</v>
      </c>
      <c r="O90" s="20"/>
      <c r="P90" s="18">
        <v>57</v>
      </c>
      <c r="Q90" s="20"/>
      <c r="R90" s="18">
        <v>56</v>
      </c>
      <c r="S90" s="20"/>
      <c r="T90" s="18">
        <v>44</v>
      </c>
      <c r="U90" s="20"/>
      <c r="V90" s="72">
        <f t="shared" si="11"/>
      </c>
      <c r="W90" s="22">
        <f t="shared" si="12"/>
      </c>
      <c r="AA90" s="4">
        <f>MIN(K90,M90,O90,Q90,S90,U90)</f>
        <v>0</v>
      </c>
      <c r="AB90" s="21" t="e">
        <f>SMALL((I90,K90,M90,O90,Q90,S90,U90),1)+SMALL((I90,K90,M90,O90,Q90,S90,U90),2)+SMALL((I90,K90,M90,O90,Q90,S90,U90),3)+SMALL((I90,K90,M90,O90,Q90,S90,U90),4)</f>
        <v>#NUM!</v>
      </c>
    </row>
    <row r="91" spans="2:28" ht="12.75">
      <c r="B91" s="14">
        <f t="shared" si="13"/>
        <v>85</v>
      </c>
      <c r="C91" s="16">
        <f t="shared" si="10"/>
        <v>380</v>
      </c>
      <c r="D91" s="23">
        <f>C91-LARGE((H91,J91,L91,N91,P91,R91,T91),1)-LARGE((H91,J91,L91,N91,P91,R91,T91),2)</f>
        <v>257</v>
      </c>
      <c r="E91" s="101" t="str">
        <f>IF(F91="","",VLOOKUP(F91,Entrants!$B$4:$C$102,2))</f>
        <v>Sarah Herron</v>
      </c>
      <c r="F91" s="45">
        <v>609</v>
      </c>
      <c r="G91" s="15"/>
      <c r="H91" s="18">
        <v>64</v>
      </c>
      <c r="I91" s="20"/>
      <c r="J91" s="18">
        <v>54</v>
      </c>
      <c r="K91" s="20"/>
      <c r="L91" s="18">
        <v>46</v>
      </c>
      <c r="M91" s="20"/>
      <c r="N91" s="18">
        <v>59</v>
      </c>
      <c r="O91" s="20"/>
      <c r="P91" s="18">
        <v>57</v>
      </c>
      <c r="Q91" s="20"/>
      <c r="R91" s="18">
        <v>56</v>
      </c>
      <c r="S91" s="20"/>
      <c r="T91" s="18">
        <v>44</v>
      </c>
      <c r="U91" s="20"/>
      <c r="V91" s="72">
        <f t="shared" si="11"/>
      </c>
      <c r="W91" s="22">
        <f t="shared" si="12"/>
      </c>
      <c r="AA91" s="4">
        <f>MIN(K91,M91,O91,Q91,S91,U91)</f>
        <v>0</v>
      </c>
      <c r="AB91" s="21" t="e">
        <f>SMALL((I91,K91,M91,O91,Q91,S91,U91),1)+SMALL((I91,K91,M91,O91,Q91,S91,U91),2)+SMALL((I91,K91,M91,O91,Q91,S91,U91),3)+SMALL((I91,K91,M91,O91,Q91,S91,U91),4)</f>
        <v>#NUM!</v>
      </c>
    </row>
    <row r="92" spans="2:28" ht="12.75">
      <c r="B92" s="14">
        <f t="shared" si="13"/>
        <v>86</v>
      </c>
      <c r="C92" s="16">
        <f t="shared" si="10"/>
        <v>380</v>
      </c>
      <c r="D92" s="16">
        <f>C92-LARGE((H92,J92,L92,N92,P92,R92,T92),1)-LARGE((H92,J92,L92,N92,P92,R92,T92),2)</f>
        <v>257</v>
      </c>
      <c r="E92" s="101" t="str">
        <f>IF(F92="","",VLOOKUP(F92,Entrants!$B$4:$C$102,2))</f>
        <v>Catherine Rowbottom</v>
      </c>
      <c r="F92" s="45">
        <v>670</v>
      </c>
      <c r="G92" s="15"/>
      <c r="H92" s="18">
        <v>64</v>
      </c>
      <c r="I92" s="20"/>
      <c r="J92" s="18">
        <v>54</v>
      </c>
      <c r="K92" s="20"/>
      <c r="L92" s="18">
        <v>46</v>
      </c>
      <c r="M92" s="20"/>
      <c r="N92" s="18">
        <v>59</v>
      </c>
      <c r="O92" s="20"/>
      <c r="P92" s="18">
        <v>57</v>
      </c>
      <c r="Q92" s="20"/>
      <c r="R92" s="18">
        <v>56</v>
      </c>
      <c r="S92" s="20"/>
      <c r="T92" s="18">
        <v>44</v>
      </c>
      <c r="U92" s="20"/>
      <c r="V92" s="72">
        <f t="shared" si="11"/>
      </c>
      <c r="W92" s="22">
        <f t="shared" si="12"/>
      </c>
      <c r="AA92" s="4">
        <f>MIN(I92,K92,M92,O92,Q92,S92,U92)</f>
        <v>0</v>
      </c>
      <c r="AB92" s="21" t="e">
        <f>SMALL((I92,K92,M92,O92,Q92,S92,U92),1)+SMALL((I92,K92,M92,O92,Q92,S92,U92),2)+SMALL((I92,K92,M92,O92,Q92,S92,U92),3)+SMALL((I92,K92,M92,O92,Q92,S92,U92),4)</f>
        <v>#NUM!</v>
      </c>
    </row>
    <row r="93" spans="2:28" ht="12.75">
      <c r="B93" s="14">
        <f t="shared" si="13"/>
        <v>87</v>
      </c>
      <c r="C93" s="16">
        <f t="shared" si="10"/>
        <v>380</v>
      </c>
      <c r="D93" s="16">
        <f>C93-LARGE((H93,J93,L93,N93,P93,R93,T93),1)-LARGE((H93,J93,L93,N93,P93,R93,T93),2)</f>
        <v>257</v>
      </c>
      <c r="E93" s="101" t="str">
        <f>IF(F93="","",VLOOKUP(F93,Entrants!$B$4:$C$102,2))</f>
        <v>Ambre McMinn</v>
      </c>
      <c r="F93" s="45">
        <v>671</v>
      </c>
      <c r="G93" s="15"/>
      <c r="H93" s="18">
        <v>64</v>
      </c>
      <c r="I93" s="20"/>
      <c r="J93" s="18">
        <v>54</v>
      </c>
      <c r="K93" s="20"/>
      <c r="L93" s="18">
        <v>46</v>
      </c>
      <c r="M93" s="20"/>
      <c r="N93" s="18">
        <v>59</v>
      </c>
      <c r="O93" s="20"/>
      <c r="P93" s="18">
        <v>57</v>
      </c>
      <c r="Q93" s="20"/>
      <c r="R93" s="18">
        <v>56</v>
      </c>
      <c r="S93" s="20"/>
      <c r="T93" s="18">
        <v>44</v>
      </c>
      <c r="U93" s="20"/>
      <c r="V93" s="72">
        <f t="shared" si="11"/>
      </c>
      <c r="W93" s="22">
        <f t="shared" si="12"/>
      </c>
      <c r="AA93" s="4">
        <f>MIN(I93,K93,M93,O93,Q93,S93,U93)</f>
        <v>0</v>
      </c>
      <c r="AB93" s="21" t="e">
        <f>SMALL((I93,K93,M93,O93,Q93,S93,U93),1)+SMALL((I93,K93,M93,O93,Q93,S93,U93),2)+SMALL((I93,K93,M93,O93,Q93,S93,U93),3)+SMALL((I93,K93,M93,O93,Q93,S93,U93),4)</f>
        <v>#NUM!</v>
      </c>
    </row>
    <row r="94" spans="2:28" ht="12.75">
      <c r="B94" s="14">
        <f t="shared" si="13"/>
        <v>88</v>
      </c>
      <c r="C94" s="16">
        <f t="shared" si="10"/>
        <v>0</v>
      </c>
      <c r="D94" s="16" t="e">
        <f>C94-LARGE((H94,J94,L94,N94,P94,R94,T94),1)-LARGE((H94,J94,L94,N94,P94,R94,T94),2)</f>
        <v>#NUM!</v>
      </c>
      <c r="E94" s="101">
        <f>IF(F94="","",VLOOKUP(F94,Entrants!$B$4:$C$102,2))</f>
      </c>
      <c r="F94" s="45"/>
      <c r="G94" s="15"/>
      <c r="H94" s="18"/>
      <c r="I94" s="20"/>
      <c r="J94" s="18"/>
      <c r="K94" s="20"/>
      <c r="L94" s="18"/>
      <c r="M94" s="20"/>
      <c r="N94" s="18"/>
      <c r="O94" s="20"/>
      <c r="P94" s="18"/>
      <c r="Q94" s="20"/>
      <c r="R94" s="18"/>
      <c r="S94" s="20"/>
      <c r="T94" s="18"/>
      <c r="U94" s="20"/>
      <c r="V94" s="72">
        <f t="shared" si="11"/>
      </c>
      <c r="W94" s="22">
        <f t="shared" si="12"/>
      </c>
      <c r="AA94" s="4">
        <f>MIN(I94,K94,M94,O94,Q94,S94,U94)</f>
        <v>0</v>
      </c>
      <c r="AB94" s="21" t="e">
        <f>SMALL((I94,K94,M94,O94,Q94,S94,U94),1)+SMALL((I94,K94,M94,O94,Q94,S94,U94),2)+SMALL((I94,K94,M94,O94,Q94,S94,U94),3)+SMALL((I94,K94,M94,O94,Q94,S94,U94),4)</f>
        <v>#NUM!</v>
      </c>
    </row>
    <row r="95" spans="2:28" ht="12.75">
      <c r="B95" s="14">
        <f t="shared" si="13"/>
        <v>89</v>
      </c>
      <c r="C95" s="16">
        <f t="shared" si="10"/>
        <v>0</v>
      </c>
      <c r="D95" s="16" t="e">
        <f>C95-LARGE((H95,J95,L95,N95,P95,R95,T95),1)-LARGE((H95,J95,L95,N95,P95,R95,T95),2)</f>
        <v>#NUM!</v>
      </c>
      <c r="E95" s="101">
        <f>IF(F95="","",VLOOKUP(F95,Entrants!$B$4:$C$102,2))</f>
      </c>
      <c r="F95" s="45"/>
      <c r="G95" s="14"/>
      <c r="H95" s="71"/>
      <c r="I95" s="20"/>
      <c r="J95" s="71"/>
      <c r="K95" s="20"/>
      <c r="L95" s="18"/>
      <c r="M95" s="20"/>
      <c r="N95" s="18"/>
      <c r="O95" s="20"/>
      <c r="P95" s="18"/>
      <c r="Q95" s="20"/>
      <c r="R95" s="18"/>
      <c r="S95" s="20"/>
      <c r="T95" s="18"/>
      <c r="U95" s="20"/>
      <c r="V95" s="72">
        <f t="shared" si="11"/>
      </c>
      <c r="W95" s="22">
        <f t="shared" si="12"/>
      </c>
      <c r="AA95" s="4">
        <f>MIN(I95,K95,M95,O95,Q95,S95,U95)</f>
        <v>0</v>
      </c>
      <c r="AB95" s="21" t="e">
        <f>SMALL((I95,K95,M95,O95,Q95,S95,U95),1)+SMALL((I95,K95,M95,O95,Q95,S95,U95),2)+SMALL((I95,K95,M95,O95,Q95,S95,U95),3)+SMALL((I95,K95,M95,O95,Q95,S95,U95),4)</f>
        <v>#NUM!</v>
      </c>
    </row>
    <row r="96" spans="2:28" ht="12.75">
      <c r="B96" s="14">
        <f t="shared" si="13"/>
        <v>90</v>
      </c>
      <c r="C96" s="16">
        <f t="shared" si="10"/>
        <v>0</v>
      </c>
      <c r="D96" s="16" t="e">
        <f>C96-LARGE((H96,J96,L96,N96,P96,R96,T96),1)-LARGE((H96,J96,L96,N96,P96,R96,T96),2)</f>
        <v>#NUM!</v>
      </c>
      <c r="E96" s="101">
        <f>IF(F96="","",VLOOKUP(F96,Entrants!$B$4:$C$102,2))</f>
      </c>
      <c r="F96" s="45"/>
      <c r="G96" s="15"/>
      <c r="H96" s="18"/>
      <c r="I96" s="20"/>
      <c r="J96" s="18"/>
      <c r="K96" s="20"/>
      <c r="L96" s="18"/>
      <c r="M96" s="20"/>
      <c r="N96" s="18"/>
      <c r="O96" s="20"/>
      <c r="P96" s="18"/>
      <c r="Q96" s="20"/>
      <c r="R96" s="18"/>
      <c r="S96" s="20"/>
      <c r="T96" s="18"/>
      <c r="U96" s="20"/>
      <c r="V96" s="72">
        <f t="shared" si="11"/>
      </c>
      <c r="W96" s="22">
        <f t="shared" si="12"/>
      </c>
      <c r="AA96" s="4">
        <f>MIN(I96,K96,M96,O96,Q96,S96,U96)</f>
        <v>0</v>
      </c>
      <c r="AB96" s="21" t="e">
        <f>SMALL((I96,K96,M96,O96,Q96,S96,U96),1)+SMALL((I96,K96,M96,O96,Q96,S96,U96),2)+SMALL((I96,K96,M96,O96,Q96,S96,U96),3)+SMALL((I96,K96,M96,O96,Q96,S96,U96),4)</f>
        <v>#NUM!</v>
      </c>
    </row>
    <row r="97" spans="2:28" ht="12.75">
      <c r="B97"/>
      <c r="C97"/>
      <c r="D97"/>
      <c r="F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AB97" s="21"/>
    </row>
    <row r="98" spans="2:28" ht="12.75">
      <c r="B98"/>
      <c r="C98"/>
      <c r="D98"/>
      <c r="F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AB98" s="21"/>
    </row>
    <row r="99" spans="2:28" ht="12.75">
      <c r="B99"/>
      <c r="C99"/>
      <c r="D99"/>
      <c r="F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AB99" s="21"/>
    </row>
    <row r="100" spans="2:28" ht="12.75">
      <c r="B100"/>
      <c r="C100"/>
      <c r="D100"/>
      <c r="F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AB100" s="21"/>
    </row>
    <row r="101" spans="2:28" ht="12.75">
      <c r="B101"/>
      <c r="C101"/>
      <c r="D101"/>
      <c r="F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AB101" s="21"/>
    </row>
    <row r="102" spans="2:28" ht="12.75">
      <c r="B102"/>
      <c r="C102"/>
      <c r="D102"/>
      <c r="F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AB102" s="21"/>
    </row>
    <row r="103" spans="2:28" ht="12.75">
      <c r="B103"/>
      <c r="C103"/>
      <c r="D103"/>
      <c r="F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AB103" s="21"/>
    </row>
    <row r="104" spans="2:28" ht="12.75">
      <c r="B104"/>
      <c r="C104"/>
      <c r="D104"/>
      <c r="F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AB104" s="21"/>
    </row>
    <row r="105" spans="2:22" ht="12.75">
      <c r="B105"/>
      <c r="C105"/>
      <c r="D105"/>
      <c r="F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2:22" ht="12.75">
      <c r="B106"/>
      <c r="C106"/>
      <c r="D106"/>
      <c r="F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2:22" ht="12.75">
      <c r="B107"/>
      <c r="C107"/>
      <c r="D107"/>
      <c r="F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2:22" ht="12.75">
      <c r="B108"/>
      <c r="C108"/>
      <c r="D108"/>
      <c r="F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2:22" ht="12.75">
      <c r="B109"/>
      <c r="C109"/>
      <c r="D109"/>
      <c r="F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2:22" ht="12.75">
      <c r="B110"/>
      <c r="C110"/>
      <c r="D110"/>
      <c r="F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2:22" ht="12.75">
      <c r="B111"/>
      <c r="C111"/>
      <c r="D111"/>
      <c r="F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2:22" ht="12.75">
      <c r="B112"/>
      <c r="C112"/>
      <c r="D112"/>
      <c r="F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2:22" ht="12.75">
      <c r="B113"/>
      <c r="C113"/>
      <c r="D113"/>
      <c r="F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2:22" ht="12.75">
      <c r="B114"/>
      <c r="C114"/>
      <c r="D114"/>
      <c r="F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2:22" ht="12.75">
      <c r="B115"/>
      <c r="C115"/>
      <c r="D115"/>
      <c r="F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2:22" ht="12.75">
      <c r="B116"/>
      <c r="C116"/>
      <c r="D116"/>
      <c r="F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ht="12.75">
      <c r="V117"/>
    </row>
  </sheetData>
  <sheetProtection/>
  <printOptions/>
  <pageMargins left="0.51" right="0.56" top="0.36" bottom="0.38" header="0.5" footer="0.5"/>
  <pageSetup fitToHeight="2" horizontalDpi="300" verticalDpi="300" orientation="landscape" paperSize="9" scale="78" r:id="rId2"/>
  <rowBreaks count="1" manualBreakCount="1">
    <brk id="45" max="6553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25"/>
  <sheetViews>
    <sheetView tabSelected="1" zoomScalePageLayoutView="0" workbookViewId="0" topLeftCell="A88">
      <selection activeCell="B111" sqref="B111:G123"/>
    </sheetView>
  </sheetViews>
  <sheetFormatPr defaultColWidth="9.140625" defaultRowHeight="12.75"/>
  <cols>
    <col min="1" max="1" width="3.140625" style="0" customWidth="1"/>
    <col min="2" max="2" width="29.8515625" style="0" customWidth="1"/>
    <col min="3" max="4" width="7.7109375" style="0" customWidth="1"/>
    <col min="5" max="5" width="7.8515625" style="0" customWidth="1"/>
    <col min="6" max="6" width="7.7109375" style="0" customWidth="1"/>
    <col min="7" max="7" width="7.57421875" style="0" customWidth="1"/>
    <col min="8" max="8" width="7.7109375" style="0" customWidth="1"/>
    <col min="9" max="9" width="7.57421875" style="0" customWidth="1"/>
    <col min="10" max="10" width="6.57421875" style="0" customWidth="1"/>
    <col min="11" max="11" width="10.00390625" style="0" customWidth="1"/>
  </cols>
  <sheetData>
    <row r="1" ht="18">
      <c r="A1" s="26" t="s">
        <v>44</v>
      </c>
    </row>
    <row r="2" ht="13.5" thickBot="1"/>
    <row r="3" spans="2:11" ht="13.5" thickBot="1">
      <c r="B3" s="68"/>
      <c r="C3" s="69" t="s">
        <v>30</v>
      </c>
      <c r="D3" s="69" t="s">
        <v>31</v>
      </c>
      <c r="E3" s="69" t="s">
        <v>32</v>
      </c>
      <c r="F3" s="69" t="s">
        <v>33</v>
      </c>
      <c r="G3" s="69" t="s">
        <v>34</v>
      </c>
      <c r="H3" s="69" t="s">
        <v>35</v>
      </c>
      <c r="I3" s="69" t="s">
        <v>36</v>
      </c>
      <c r="J3" s="64" t="s">
        <v>7</v>
      </c>
      <c r="K3" s="2" t="s">
        <v>41</v>
      </c>
    </row>
    <row r="4" spans="2:11" ht="13.5" thickBot="1">
      <c r="B4" s="28" t="s">
        <v>158</v>
      </c>
      <c r="C4" s="29">
        <v>25</v>
      </c>
      <c r="D4" s="29">
        <v>38</v>
      </c>
      <c r="E4" s="29">
        <v>83</v>
      </c>
      <c r="F4" s="29">
        <v>66</v>
      </c>
      <c r="G4" s="29">
        <v>31</v>
      </c>
      <c r="H4" s="29">
        <v>82</v>
      </c>
      <c r="I4" s="29">
        <v>132</v>
      </c>
      <c r="J4" s="49">
        <f aca="true" t="shared" si="0" ref="J4:J16">SUM(C4:I4)</f>
        <v>457</v>
      </c>
      <c r="K4" s="88">
        <v>1</v>
      </c>
    </row>
    <row r="5" spans="2:11" ht="13.5" thickBot="1">
      <c r="B5" s="30" t="s">
        <v>159</v>
      </c>
      <c r="C5" s="29">
        <v>62</v>
      </c>
      <c r="D5" s="29">
        <v>38</v>
      </c>
      <c r="E5" s="29">
        <v>79</v>
      </c>
      <c r="F5" s="29">
        <v>86</v>
      </c>
      <c r="G5" s="29">
        <v>93</v>
      </c>
      <c r="H5" s="29">
        <v>105</v>
      </c>
      <c r="I5" s="29">
        <v>126</v>
      </c>
      <c r="J5" s="49">
        <f t="shared" si="0"/>
        <v>589</v>
      </c>
      <c r="K5" s="88">
        <v>2</v>
      </c>
    </row>
    <row r="6" spans="2:11" ht="13.5" thickBot="1">
      <c r="B6" s="30" t="s">
        <v>160</v>
      </c>
      <c r="C6" s="54">
        <v>146</v>
      </c>
      <c r="D6" s="54">
        <v>114</v>
      </c>
      <c r="E6" s="54">
        <v>59</v>
      </c>
      <c r="F6" s="54">
        <v>51</v>
      </c>
      <c r="G6" s="54">
        <v>95</v>
      </c>
      <c r="H6" s="54">
        <v>88</v>
      </c>
      <c r="I6" s="54">
        <v>58</v>
      </c>
      <c r="J6" s="49">
        <f t="shared" si="0"/>
        <v>611</v>
      </c>
      <c r="K6" s="56">
        <v>3</v>
      </c>
    </row>
    <row r="7" spans="2:11" ht="13.5" thickBot="1">
      <c r="B7" s="30" t="s">
        <v>162</v>
      </c>
      <c r="C7" s="29">
        <v>126</v>
      </c>
      <c r="D7" s="29">
        <v>120</v>
      </c>
      <c r="E7" s="29">
        <v>56</v>
      </c>
      <c r="F7" s="29">
        <v>131</v>
      </c>
      <c r="G7" s="29">
        <v>107</v>
      </c>
      <c r="H7" s="29">
        <v>70</v>
      </c>
      <c r="I7" s="29">
        <v>90</v>
      </c>
      <c r="J7" s="49">
        <f t="shared" si="0"/>
        <v>700</v>
      </c>
      <c r="K7" s="56">
        <v>4</v>
      </c>
    </row>
    <row r="8" spans="2:11" ht="13.5" thickBot="1">
      <c r="B8" s="30" t="s">
        <v>161</v>
      </c>
      <c r="C8" s="54">
        <v>103</v>
      </c>
      <c r="D8" s="54">
        <v>63</v>
      </c>
      <c r="E8" s="54">
        <v>82</v>
      </c>
      <c r="F8" s="54">
        <v>141</v>
      </c>
      <c r="G8" s="54">
        <v>91</v>
      </c>
      <c r="H8" s="54">
        <v>111</v>
      </c>
      <c r="I8" s="54">
        <v>156</v>
      </c>
      <c r="J8" s="49">
        <f t="shared" si="0"/>
        <v>747</v>
      </c>
      <c r="K8" s="56">
        <v>5</v>
      </c>
    </row>
    <row r="9" spans="2:11" ht="13.5" thickBot="1">
      <c r="B9" s="30" t="s">
        <v>164</v>
      </c>
      <c r="C9" s="29">
        <v>114</v>
      </c>
      <c r="D9" s="29">
        <v>125</v>
      </c>
      <c r="E9" s="29">
        <v>68</v>
      </c>
      <c r="F9" s="29">
        <v>133</v>
      </c>
      <c r="G9" s="29">
        <v>158</v>
      </c>
      <c r="H9" s="29">
        <v>79</v>
      </c>
      <c r="I9" s="29">
        <v>77</v>
      </c>
      <c r="J9" s="49">
        <f t="shared" si="0"/>
        <v>754</v>
      </c>
      <c r="K9" s="56">
        <v>6</v>
      </c>
    </row>
    <row r="10" spans="2:11" ht="13.5" thickBot="1">
      <c r="B10" s="28" t="s">
        <v>165</v>
      </c>
      <c r="C10" s="29">
        <v>107</v>
      </c>
      <c r="D10" s="29">
        <v>144</v>
      </c>
      <c r="E10" s="29">
        <v>119</v>
      </c>
      <c r="F10" s="29">
        <v>126</v>
      </c>
      <c r="G10" s="29">
        <v>129</v>
      </c>
      <c r="H10" s="29">
        <v>85</v>
      </c>
      <c r="I10" s="29">
        <v>72</v>
      </c>
      <c r="J10" s="49">
        <f t="shared" si="0"/>
        <v>782</v>
      </c>
      <c r="K10" s="56">
        <v>7</v>
      </c>
    </row>
    <row r="11" spans="2:11" ht="13.5" thickBot="1">
      <c r="B11" s="30" t="s">
        <v>166</v>
      </c>
      <c r="C11" s="29">
        <v>131</v>
      </c>
      <c r="D11" s="29">
        <v>139</v>
      </c>
      <c r="E11" s="29">
        <v>155</v>
      </c>
      <c r="F11" s="29">
        <v>50</v>
      </c>
      <c r="G11" s="29">
        <v>161</v>
      </c>
      <c r="H11" s="29">
        <v>54</v>
      </c>
      <c r="I11" s="29">
        <v>99</v>
      </c>
      <c r="J11" s="49">
        <f t="shared" si="0"/>
        <v>789</v>
      </c>
      <c r="K11" s="56">
        <v>8</v>
      </c>
    </row>
    <row r="12" spans="2:11" ht="13.5" thickBot="1">
      <c r="B12" s="28" t="s">
        <v>163</v>
      </c>
      <c r="C12" s="29">
        <v>119</v>
      </c>
      <c r="D12" s="29">
        <v>131</v>
      </c>
      <c r="E12" s="29">
        <v>98</v>
      </c>
      <c r="F12" s="29">
        <v>80</v>
      </c>
      <c r="G12" s="29">
        <v>113</v>
      </c>
      <c r="H12" s="29">
        <v>151</v>
      </c>
      <c r="I12" s="29">
        <v>104</v>
      </c>
      <c r="J12" s="49">
        <f t="shared" si="0"/>
        <v>796</v>
      </c>
      <c r="K12" s="56">
        <v>9</v>
      </c>
    </row>
    <row r="13" spans="2:11" ht="13.5" thickBot="1">
      <c r="B13" s="28" t="s">
        <v>168</v>
      </c>
      <c r="C13" s="29">
        <v>121</v>
      </c>
      <c r="D13" s="29">
        <v>93</v>
      </c>
      <c r="E13" s="29">
        <v>143</v>
      </c>
      <c r="F13" s="29">
        <v>172</v>
      </c>
      <c r="G13" s="29">
        <v>179</v>
      </c>
      <c r="H13" s="29">
        <v>197</v>
      </c>
      <c r="I13" s="29">
        <v>102</v>
      </c>
      <c r="J13" s="49">
        <f t="shared" si="0"/>
        <v>1007</v>
      </c>
      <c r="K13" s="56">
        <v>10</v>
      </c>
    </row>
    <row r="14" spans="2:11" ht="13.5" thickBot="1">
      <c r="B14" s="30" t="s">
        <v>169</v>
      </c>
      <c r="C14" s="29">
        <v>96</v>
      </c>
      <c r="D14" s="29">
        <v>206</v>
      </c>
      <c r="E14" s="29">
        <v>138</v>
      </c>
      <c r="F14" s="29">
        <v>145</v>
      </c>
      <c r="G14" s="29">
        <v>135</v>
      </c>
      <c r="H14" s="29">
        <v>152</v>
      </c>
      <c r="I14" s="29">
        <v>143</v>
      </c>
      <c r="J14" s="49">
        <f t="shared" si="0"/>
        <v>1015</v>
      </c>
      <c r="K14" s="56">
        <v>11</v>
      </c>
    </row>
    <row r="15" spans="2:11" ht="13.5" thickBot="1">
      <c r="B15" s="28" t="s">
        <v>167</v>
      </c>
      <c r="C15" s="29">
        <v>123</v>
      </c>
      <c r="D15" s="29">
        <v>122</v>
      </c>
      <c r="E15" s="29">
        <v>178</v>
      </c>
      <c r="F15" s="29">
        <v>172</v>
      </c>
      <c r="G15" s="29">
        <v>101</v>
      </c>
      <c r="H15" s="29">
        <v>189</v>
      </c>
      <c r="I15" s="29">
        <v>141</v>
      </c>
      <c r="J15" s="49">
        <f t="shared" si="0"/>
        <v>1026</v>
      </c>
      <c r="K15" s="56">
        <v>12</v>
      </c>
    </row>
    <row r="16" spans="2:11" ht="13.5" thickBot="1">
      <c r="B16" s="102" t="s">
        <v>170</v>
      </c>
      <c r="C16" s="70">
        <v>225</v>
      </c>
      <c r="D16" s="70">
        <v>197</v>
      </c>
      <c r="E16" s="70">
        <v>145</v>
      </c>
      <c r="F16" s="70">
        <v>181</v>
      </c>
      <c r="G16" s="70">
        <v>205</v>
      </c>
      <c r="H16" s="70">
        <v>224</v>
      </c>
      <c r="I16" s="70">
        <v>176</v>
      </c>
      <c r="J16" s="49">
        <f t="shared" si="0"/>
        <v>1353</v>
      </c>
      <c r="K16" s="56">
        <v>13</v>
      </c>
    </row>
    <row r="17" spans="2:11" ht="12.75">
      <c r="B17" s="47"/>
      <c r="C17" s="46"/>
      <c r="D17" s="46"/>
      <c r="E17" s="46"/>
      <c r="F17" s="46"/>
      <c r="G17" s="46"/>
      <c r="H17" s="46"/>
      <c r="I17" s="46"/>
      <c r="J17" s="55"/>
      <c r="K17" s="56"/>
    </row>
    <row r="18" spans="2:11" ht="12.75">
      <c r="B18" s="47"/>
      <c r="C18" s="46"/>
      <c r="D18" s="46"/>
      <c r="E18" s="46"/>
      <c r="F18" s="46"/>
      <c r="G18" s="46"/>
      <c r="H18" s="46"/>
      <c r="I18" s="46"/>
      <c r="J18" s="55"/>
      <c r="K18" s="56"/>
    </row>
    <row r="19" spans="2:11" ht="13.5" thickBot="1">
      <c r="B19" s="46"/>
      <c r="C19" s="46"/>
      <c r="D19" s="46"/>
      <c r="E19" s="46"/>
      <c r="F19" s="46"/>
      <c r="G19" s="46"/>
      <c r="H19" s="46"/>
      <c r="I19" s="46"/>
      <c r="J19" s="55"/>
      <c r="K19" s="56"/>
    </row>
    <row r="20" spans="2:11" ht="13.5" thickBot="1">
      <c r="B20" s="65" t="s">
        <v>0</v>
      </c>
      <c r="C20" s="66"/>
      <c r="D20" s="66"/>
      <c r="E20" s="66"/>
      <c r="F20" s="66"/>
      <c r="G20" s="67" t="s">
        <v>7</v>
      </c>
      <c r="H20" s="46"/>
      <c r="I20" s="46"/>
      <c r="J20" s="55"/>
      <c r="K20" s="56"/>
    </row>
    <row r="21" spans="2:11" ht="12.75">
      <c r="B21" s="28" t="s">
        <v>140</v>
      </c>
      <c r="C21" s="48">
        <v>12</v>
      </c>
      <c r="D21" s="48">
        <v>22</v>
      </c>
      <c r="E21" s="48">
        <v>41</v>
      </c>
      <c r="F21" s="48">
        <v>56</v>
      </c>
      <c r="G21" s="49">
        <f aca="true" t="shared" si="1" ref="G21:G26">SUM(C21:F21)</f>
        <v>131</v>
      </c>
      <c r="H21" s="46"/>
      <c r="I21" s="46"/>
      <c r="J21" s="55"/>
      <c r="K21" s="56"/>
    </row>
    <row r="22" spans="2:7" ht="13.5" thickBot="1">
      <c r="B22" s="30" t="s">
        <v>134</v>
      </c>
      <c r="C22" s="60">
        <v>3</v>
      </c>
      <c r="D22" s="61">
        <v>29</v>
      </c>
      <c r="E22" s="61">
        <v>50</v>
      </c>
      <c r="F22" s="61">
        <v>64</v>
      </c>
      <c r="G22" s="62">
        <f t="shared" si="1"/>
        <v>146</v>
      </c>
    </row>
    <row r="23" spans="2:13" ht="13.5" thickBot="1">
      <c r="B23" s="30" t="s">
        <v>46</v>
      </c>
      <c r="C23" s="31">
        <v>26</v>
      </c>
      <c r="D23" s="15">
        <v>28</v>
      </c>
      <c r="E23" s="15">
        <v>31</v>
      </c>
      <c r="F23" s="15">
        <v>38</v>
      </c>
      <c r="G23" s="49">
        <f t="shared" si="1"/>
        <v>123</v>
      </c>
      <c r="I23" s="27"/>
      <c r="J23" s="27"/>
      <c r="K23" s="27"/>
      <c r="L23" s="27"/>
      <c r="M23" s="27"/>
    </row>
    <row r="24" spans="2:13" ht="12.75">
      <c r="B24" s="30" t="s">
        <v>141</v>
      </c>
      <c r="C24" s="31">
        <v>5</v>
      </c>
      <c r="D24" s="15">
        <v>18</v>
      </c>
      <c r="E24" s="15">
        <v>39</v>
      </c>
      <c r="F24" s="15">
        <v>45</v>
      </c>
      <c r="G24" s="49">
        <f t="shared" si="1"/>
        <v>107</v>
      </c>
      <c r="I24" s="27"/>
      <c r="J24" s="27"/>
      <c r="K24" s="27"/>
      <c r="L24" s="27"/>
      <c r="M24" s="27"/>
    </row>
    <row r="25" spans="2:13" ht="13.5" thickBot="1">
      <c r="B25" s="30" t="s">
        <v>135</v>
      </c>
      <c r="C25" s="31">
        <v>8</v>
      </c>
      <c r="D25" s="15">
        <v>24</v>
      </c>
      <c r="E25" s="15">
        <v>40</v>
      </c>
      <c r="F25" s="15">
        <v>47</v>
      </c>
      <c r="G25" s="62">
        <f t="shared" si="1"/>
        <v>119</v>
      </c>
      <c r="I25" s="27"/>
      <c r="J25" s="27"/>
      <c r="K25" s="27"/>
      <c r="L25" s="27"/>
      <c r="M25" s="27"/>
    </row>
    <row r="26" spans="2:13" ht="13.5" thickBot="1">
      <c r="B26" s="28" t="s">
        <v>144</v>
      </c>
      <c r="C26" s="31">
        <v>37</v>
      </c>
      <c r="D26" s="15">
        <v>60</v>
      </c>
      <c r="E26" s="15">
        <v>64</v>
      </c>
      <c r="F26" s="15">
        <v>64</v>
      </c>
      <c r="G26" s="49">
        <f t="shared" si="1"/>
        <v>225</v>
      </c>
      <c r="I26" s="27"/>
      <c r="J26" s="27"/>
      <c r="K26" s="27"/>
      <c r="L26" s="27"/>
      <c r="M26" s="27"/>
    </row>
    <row r="27" spans="2:13" ht="13.5" thickBot="1">
      <c r="B27" s="28" t="s">
        <v>43</v>
      </c>
      <c r="C27" s="31">
        <v>13</v>
      </c>
      <c r="D27" s="15">
        <v>30</v>
      </c>
      <c r="E27" s="15">
        <v>32</v>
      </c>
      <c r="F27" s="15">
        <v>51</v>
      </c>
      <c r="G27" s="49">
        <f aca="true" t="shared" si="2" ref="G27:G33">SUM(C27:F27)</f>
        <v>126</v>
      </c>
      <c r="I27" s="47"/>
      <c r="J27" s="27"/>
      <c r="K27" s="27"/>
      <c r="L27" s="27"/>
      <c r="M27" s="27"/>
    </row>
    <row r="28" spans="2:13" ht="13.5" thickBot="1">
      <c r="B28" s="28" t="s">
        <v>45</v>
      </c>
      <c r="C28" s="31">
        <v>11</v>
      </c>
      <c r="D28" s="15">
        <v>23</v>
      </c>
      <c r="E28" s="15">
        <v>34</v>
      </c>
      <c r="F28" s="15">
        <v>53</v>
      </c>
      <c r="G28" s="49">
        <f t="shared" si="2"/>
        <v>121</v>
      </c>
      <c r="I28" s="47"/>
      <c r="J28" s="27"/>
      <c r="K28" s="27"/>
      <c r="L28" s="27"/>
      <c r="M28" s="27"/>
    </row>
    <row r="29" spans="2:13" ht="13.5" thickBot="1">
      <c r="B29" s="28" t="s">
        <v>143</v>
      </c>
      <c r="C29" s="31">
        <v>7</v>
      </c>
      <c r="D29" s="15">
        <v>14</v>
      </c>
      <c r="E29" s="15">
        <v>17</v>
      </c>
      <c r="F29" s="15">
        <v>58</v>
      </c>
      <c r="G29" s="49">
        <f t="shared" si="2"/>
        <v>96</v>
      </c>
      <c r="I29" s="47"/>
      <c r="J29" s="27"/>
      <c r="K29" s="27"/>
      <c r="L29" s="27"/>
      <c r="M29" s="27"/>
    </row>
    <row r="30" spans="2:13" ht="13.5" thickBot="1">
      <c r="B30" s="30" t="s">
        <v>42</v>
      </c>
      <c r="C30" s="31">
        <v>6</v>
      </c>
      <c r="D30" s="15">
        <v>21</v>
      </c>
      <c r="E30" s="15">
        <v>33</v>
      </c>
      <c r="F30" s="15">
        <v>43</v>
      </c>
      <c r="G30" s="49">
        <f t="shared" si="2"/>
        <v>103</v>
      </c>
      <c r="I30" s="47"/>
      <c r="J30" s="27"/>
      <c r="K30" s="27"/>
      <c r="L30" s="27"/>
      <c r="M30" s="27"/>
    </row>
    <row r="31" spans="2:13" ht="13.5" thickBot="1">
      <c r="B31" s="30" t="s">
        <v>136</v>
      </c>
      <c r="C31" s="31">
        <v>1</v>
      </c>
      <c r="D31" s="15">
        <v>16</v>
      </c>
      <c r="E31" s="15">
        <v>20</v>
      </c>
      <c r="F31" s="15">
        <v>25</v>
      </c>
      <c r="G31" s="49">
        <f t="shared" si="2"/>
        <v>62</v>
      </c>
      <c r="I31" s="47"/>
      <c r="J31" s="27"/>
      <c r="K31" s="27"/>
      <c r="L31" s="27"/>
      <c r="M31" s="27"/>
    </row>
    <row r="32" spans="2:13" ht="13.5" thickBot="1">
      <c r="B32" s="28" t="s">
        <v>142</v>
      </c>
      <c r="C32" s="31">
        <v>2</v>
      </c>
      <c r="D32" s="15">
        <v>4</v>
      </c>
      <c r="E32" s="15">
        <v>9</v>
      </c>
      <c r="F32" s="15">
        <v>10</v>
      </c>
      <c r="G32" s="49">
        <f t="shared" si="2"/>
        <v>25</v>
      </c>
      <c r="I32" s="46"/>
      <c r="J32" s="27"/>
      <c r="K32" s="27"/>
      <c r="L32" s="27"/>
      <c r="M32" s="27"/>
    </row>
    <row r="33" spans="2:13" ht="13.5" thickBot="1">
      <c r="B33" s="92" t="s">
        <v>137</v>
      </c>
      <c r="C33" s="51">
        <v>15</v>
      </c>
      <c r="D33" s="52">
        <v>19</v>
      </c>
      <c r="E33" s="52">
        <v>36</v>
      </c>
      <c r="F33" s="52">
        <v>44</v>
      </c>
      <c r="G33" s="63">
        <f t="shared" si="2"/>
        <v>114</v>
      </c>
      <c r="I33" s="46"/>
      <c r="J33" s="27"/>
      <c r="K33" s="27"/>
      <c r="L33" s="27"/>
      <c r="M33" s="27"/>
    </row>
    <row r="34" spans="9:13" ht="13.5" thickBot="1">
      <c r="I34" s="46"/>
      <c r="J34" s="27"/>
      <c r="K34" s="27"/>
      <c r="L34" s="27"/>
      <c r="M34" s="27"/>
    </row>
    <row r="35" spans="2:13" ht="13.5" thickBot="1">
      <c r="B35" s="65" t="s">
        <v>1</v>
      </c>
      <c r="C35" s="66"/>
      <c r="D35" s="66"/>
      <c r="E35" s="66"/>
      <c r="F35" s="66"/>
      <c r="G35" s="67" t="s">
        <v>7</v>
      </c>
      <c r="I35" s="46"/>
      <c r="J35" s="27"/>
      <c r="K35" s="27"/>
      <c r="L35" s="27"/>
      <c r="M35" s="27"/>
    </row>
    <row r="36" spans="2:13" ht="12.75">
      <c r="B36" s="30" t="s">
        <v>136</v>
      </c>
      <c r="C36" s="48">
        <v>5</v>
      </c>
      <c r="D36" s="48">
        <v>7</v>
      </c>
      <c r="E36" s="48">
        <v>12</v>
      </c>
      <c r="F36" s="48">
        <v>14</v>
      </c>
      <c r="G36" s="49">
        <f aca="true" t="shared" si="3" ref="G36:G48">SUM(C36,D36,E36,F36)</f>
        <v>38</v>
      </c>
      <c r="I36" s="46"/>
      <c r="J36" s="27"/>
      <c r="K36" s="27"/>
      <c r="L36" s="27"/>
      <c r="M36" s="27"/>
    </row>
    <row r="37" spans="2:13" ht="13.5" thickBot="1">
      <c r="B37" s="28" t="s">
        <v>142</v>
      </c>
      <c r="C37" s="15">
        <v>4</v>
      </c>
      <c r="D37" s="15">
        <v>8</v>
      </c>
      <c r="E37" s="15">
        <v>9</v>
      </c>
      <c r="F37" s="15">
        <v>17</v>
      </c>
      <c r="G37" s="50">
        <f t="shared" si="3"/>
        <v>38</v>
      </c>
      <c r="I37" s="46"/>
      <c r="J37" s="27"/>
      <c r="K37" s="27"/>
      <c r="L37" s="27"/>
      <c r="M37" s="27"/>
    </row>
    <row r="38" spans="2:13" ht="12.75">
      <c r="B38" s="30" t="s">
        <v>42</v>
      </c>
      <c r="C38" s="15">
        <v>10</v>
      </c>
      <c r="D38" s="15">
        <v>11</v>
      </c>
      <c r="E38" s="15">
        <v>18</v>
      </c>
      <c r="F38" s="15">
        <v>24</v>
      </c>
      <c r="G38" s="49">
        <f t="shared" si="3"/>
        <v>63</v>
      </c>
      <c r="I38" s="46"/>
      <c r="J38" s="27"/>
      <c r="K38" s="27"/>
      <c r="L38" s="27"/>
      <c r="M38" s="27"/>
    </row>
    <row r="39" spans="2:13" ht="13.5" thickBot="1">
      <c r="B39" s="28" t="s">
        <v>45</v>
      </c>
      <c r="C39" s="15">
        <v>1</v>
      </c>
      <c r="D39" s="15">
        <v>23</v>
      </c>
      <c r="E39" s="15">
        <v>33</v>
      </c>
      <c r="F39" s="15">
        <v>36</v>
      </c>
      <c r="G39" s="50">
        <f t="shared" si="3"/>
        <v>93</v>
      </c>
      <c r="I39" s="46"/>
      <c r="J39" s="27"/>
      <c r="K39" s="27"/>
      <c r="L39" s="27"/>
      <c r="M39" s="27"/>
    </row>
    <row r="40" spans="2:13" ht="12.75">
      <c r="B40" s="30" t="s">
        <v>134</v>
      </c>
      <c r="C40" s="15">
        <v>19</v>
      </c>
      <c r="D40" s="15">
        <v>20</v>
      </c>
      <c r="E40" s="15">
        <v>30</v>
      </c>
      <c r="F40" s="15">
        <v>45</v>
      </c>
      <c r="G40" s="49">
        <f t="shared" si="3"/>
        <v>114</v>
      </c>
      <c r="I40" s="46"/>
      <c r="J40" s="27"/>
      <c r="K40" s="27"/>
      <c r="L40" s="27"/>
      <c r="M40" s="27"/>
    </row>
    <row r="41" spans="2:13" ht="12.75">
      <c r="B41" s="28" t="s">
        <v>43</v>
      </c>
      <c r="C41" s="15">
        <v>13</v>
      </c>
      <c r="D41" s="15">
        <v>31</v>
      </c>
      <c r="E41" s="15">
        <v>32</v>
      </c>
      <c r="F41" s="15">
        <v>44</v>
      </c>
      <c r="G41" s="50">
        <f t="shared" si="3"/>
        <v>120</v>
      </c>
      <c r="I41" s="46"/>
      <c r="J41" s="27"/>
      <c r="K41" s="27"/>
      <c r="L41" s="27"/>
      <c r="M41" s="27"/>
    </row>
    <row r="42" spans="2:13" ht="12.75">
      <c r="B42" s="30" t="s">
        <v>46</v>
      </c>
      <c r="C42" s="15">
        <v>15</v>
      </c>
      <c r="D42" s="15">
        <v>26</v>
      </c>
      <c r="E42" s="15">
        <v>27</v>
      </c>
      <c r="F42" s="15">
        <v>54</v>
      </c>
      <c r="G42" s="50">
        <f t="shared" si="3"/>
        <v>122</v>
      </c>
      <c r="I42" s="46"/>
      <c r="J42" s="27"/>
      <c r="K42" s="27"/>
      <c r="L42" s="27"/>
      <c r="M42" s="27"/>
    </row>
    <row r="43" spans="2:7" ht="12.75">
      <c r="B43" s="30" t="s">
        <v>137</v>
      </c>
      <c r="C43" s="15">
        <v>16</v>
      </c>
      <c r="D43" s="15">
        <v>34</v>
      </c>
      <c r="E43" s="15">
        <v>35</v>
      </c>
      <c r="F43" s="15">
        <v>40</v>
      </c>
      <c r="G43" s="50">
        <f t="shared" si="3"/>
        <v>125</v>
      </c>
    </row>
    <row r="44" spans="2:7" ht="12.75">
      <c r="B44" s="30" t="s">
        <v>135</v>
      </c>
      <c r="C44" s="15">
        <v>6</v>
      </c>
      <c r="D44" s="15">
        <v>37</v>
      </c>
      <c r="E44" s="15">
        <v>39</v>
      </c>
      <c r="F44" s="15">
        <v>49</v>
      </c>
      <c r="G44" s="50">
        <f t="shared" si="3"/>
        <v>131</v>
      </c>
    </row>
    <row r="45" spans="2:7" ht="12.75">
      <c r="B45" s="28" t="s">
        <v>140</v>
      </c>
      <c r="C45" s="15">
        <v>3</v>
      </c>
      <c r="D45" s="15">
        <v>28</v>
      </c>
      <c r="E45" s="15">
        <v>54</v>
      </c>
      <c r="F45" s="15">
        <v>54</v>
      </c>
      <c r="G45" s="50">
        <f t="shared" si="3"/>
        <v>139</v>
      </c>
    </row>
    <row r="46" spans="2:13" ht="12.75">
      <c r="B46" s="30" t="s">
        <v>141</v>
      </c>
      <c r="C46" s="15">
        <v>22</v>
      </c>
      <c r="D46" s="15">
        <v>29</v>
      </c>
      <c r="E46" s="15">
        <v>43</v>
      </c>
      <c r="F46" s="15">
        <v>50</v>
      </c>
      <c r="G46" s="50">
        <f t="shared" si="3"/>
        <v>144</v>
      </c>
      <c r="H46" s="27"/>
      <c r="I46" s="27"/>
      <c r="J46" s="27"/>
      <c r="K46" s="27"/>
      <c r="L46" s="27"/>
      <c r="M46" s="27"/>
    </row>
    <row r="47" spans="2:13" ht="12.75">
      <c r="B47" s="28" t="s">
        <v>144</v>
      </c>
      <c r="C47" s="15">
        <v>42</v>
      </c>
      <c r="D47" s="15">
        <v>47</v>
      </c>
      <c r="E47" s="15">
        <v>54</v>
      </c>
      <c r="F47" s="15">
        <v>54</v>
      </c>
      <c r="G47" s="50">
        <f t="shared" si="3"/>
        <v>197</v>
      </c>
      <c r="H47" s="27"/>
      <c r="I47" s="47"/>
      <c r="J47" s="27"/>
      <c r="K47" s="27"/>
      <c r="L47" s="27"/>
      <c r="M47" s="27"/>
    </row>
    <row r="48" spans="2:13" ht="13.5" thickBot="1">
      <c r="B48" s="102" t="s">
        <v>143</v>
      </c>
      <c r="C48" s="52">
        <v>46</v>
      </c>
      <c r="D48" s="52">
        <v>52</v>
      </c>
      <c r="E48" s="52">
        <v>54</v>
      </c>
      <c r="F48" s="52">
        <v>54</v>
      </c>
      <c r="G48" s="53">
        <f t="shared" si="3"/>
        <v>206</v>
      </c>
      <c r="H48" s="27"/>
      <c r="I48" s="47"/>
      <c r="J48" s="27"/>
      <c r="K48" s="27"/>
      <c r="L48" s="27"/>
      <c r="M48" s="27"/>
    </row>
    <row r="49" spans="2:13" ht="13.5" thickBot="1">
      <c r="B49" s="47"/>
      <c r="C49" s="27"/>
      <c r="D49" s="27"/>
      <c r="E49" s="27"/>
      <c r="F49" s="27"/>
      <c r="G49" s="27"/>
      <c r="H49" s="27"/>
      <c r="I49" s="47"/>
      <c r="J49" s="27"/>
      <c r="K49" s="27"/>
      <c r="L49" s="27"/>
      <c r="M49" s="27"/>
    </row>
    <row r="50" spans="2:13" ht="12.75">
      <c r="B50" s="65" t="s">
        <v>2</v>
      </c>
      <c r="C50" s="66"/>
      <c r="D50" s="66"/>
      <c r="E50" s="66"/>
      <c r="F50" s="66"/>
      <c r="G50" s="67" t="s">
        <v>7</v>
      </c>
      <c r="H50" s="27"/>
      <c r="I50" s="47"/>
      <c r="J50" s="27"/>
      <c r="K50" s="27"/>
      <c r="L50" s="27"/>
      <c r="M50" s="27"/>
    </row>
    <row r="51" spans="2:13" ht="12.75">
      <c r="B51" s="28" t="s">
        <v>43</v>
      </c>
      <c r="C51" s="15">
        <v>1</v>
      </c>
      <c r="D51" s="15">
        <v>9</v>
      </c>
      <c r="E51" s="15">
        <v>17</v>
      </c>
      <c r="F51" s="15">
        <v>29</v>
      </c>
      <c r="G51" s="50">
        <f aca="true" t="shared" si="4" ref="G51:G63">SUM(C51,D51,E51,F51)</f>
        <v>56</v>
      </c>
      <c r="H51" s="27"/>
      <c r="I51" s="47"/>
      <c r="J51" s="27"/>
      <c r="K51" s="27"/>
      <c r="L51" s="27"/>
      <c r="M51" s="27"/>
    </row>
    <row r="52" spans="2:13" ht="12.75">
      <c r="B52" s="30" t="s">
        <v>134</v>
      </c>
      <c r="C52" s="15">
        <v>12</v>
      </c>
      <c r="D52" s="15">
        <v>13</v>
      </c>
      <c r="E52" s="15">
        <v>14</v>
      </c>
      <c r="F52" s="15">
        <v>20</v>
      </c>
      <c r="G52" s="50">
        <f t="shared" si="4"/>
        <v>59</v>
      </c>
      <c r="H52" s="27"/>
      <c r="I52" s="46"/>
      <c r="J52" s="27"/>
      <c r="K52" s="27"/>
      <c r="L52" s="27"/>
      <c r="M52" s="27"/>
    </row>
    <row r="53" spans="2:13" ht="12.75">
      <c r="B53" s="30" t="s">
        <v>137</v>
      </c>
      <c r="C53" s="15">
        <v>3</v>
      </c>
      <c r="D53" s="15">
        <v>15</v>
      </c>
      <c r="E53" s="15">
        <v>23</v>
      </c>
      <c r="F53" s="15">
        <v>27</v>
      </c>
      <c r="G53" s="50">
        <f t="shared" si="4"/>
        <v>68</v>
      </c>
      <c r="H53" s="27"/>
      <c r="I53" s="46"/>
      <c r="J53" s="27"/>
      <c r="K53" s="27"/>
      <c r="L53" s="27"/>
      <c r="M53" s="27"/>
    </row>
    <row r="54" spans="2:13" ht="12.75">
      <c r="B54" s="30" t="s">
        <v>136</v>
      </c>
      <c r="C54" s="15">
        <v>5</v>
      </c>
      <c r="D54" s="15">
        <v>19</v>
      </c>
      <c r="E54" s="15">
        <v>24</v>
      </c>
      <c r="F54" s="15">
        <v>31</v>
      </c>
      <c r="G54" s="50">
        <f t="shared" si="4"/>
        <v>79</v>
      </c>
      <c r="H54" s="27"/>
      <c r="I54" s="46"/>
      <c r="J54" s="27"/>
      <c r="K54" s="27"/>
      <c r="L54" s="27"/>
      <c r="M54" s="27"/>
    </row>
    <row r="55" spans="2:13" ht="12.75">
      <c r="B55" s="30" t="s">
        <v>42</v>
      </c>
      <c r="C55" s="15">
        <v>4</v>
      </c>
      <c r="D55" s="15">
        <v>10</v>
      </c>
      <c r="E55" s="15">
        <v>33</v>
      </c>
      <c r="F55" s="15">
        <v>35</v>
      </c>
      <c r="G55" s="50">
        <f t="shared" si="4"/>
        <v>82</v>
      </c>
      <c r="H55" s="27"/>
      <c r="I55" s="46"/>
      <c r="J55" s="27"/>
      <c r="K55" s="27"/>
      <c r="L55" s="27"/>
      <c r="M55" s="27"/>
    </row>
    <row r="56" spans="2:13" ht="12.75">
      <c r="B56" s="28" t="s">
        <v>142</v>
      </c>
      <c r="C56" s="15">
        <v>6</v>
      </c>
      <c r="D56" s="15">
        <v>8</v>
      </c>
      <c r="E56" s="15">
        <v>32</v>
      </c>
      <c r="F56" s="15">
        <v>37</v>
      </c>
      <c r="G56" s="50">
        <f t="shared" si="4"/>
        <v>83</v>
      </c>
      <c r="H56" s="27"/>
      <c r="I56" s="46"/>
      <c r="J56" s="27"/>
      <c r="K56" s="27"/>
      <c r="L56" s="27"/>
      <c r="M56" s="27"/>
    </row>
    <row r="57" spans="2:13" ht="12.75">
      <c r="B57" s="30" t="s">
        <v>135</v>
      </c>
      <c r="C57" s="15">
        <v>11</v>
      </c>
      <c r="D57" s="15">
        <v>16</v>
      </c>
      <c r="E57" s="15">
        <v>25</v>
      </c>
      <c r="F57" s="15">
        <v>46</v>
      </c>
      <c r="G57" s="50">
        <f t="shared" si="4"/>
        <v>98</v>
      </c>
      <c r="H57" s="27"/>
      <c r="I57" s="46"/>
      <c r="J57" s="27"/>
      <c r="K57" s="27"/>
      <c r="L57" s="27"/>
      <c r="M57" s="27"/>
    </row>
    <row r="58" spans="2:13" ht="12.75">
      <c r="B58" s="30" t="s">
        <v>141</v>
      </c>
      <c r="C58" s="15">
        <v>18</v>
      </c>
      <c r="D58" s="15">
        <v>21</v>
      </c>
      <c r="E58" s="15">
        <v>34</v>
      </c>
      <c r="F58" s="15">
        <v>46</v>
      </c>
      <c r="G58" s="50">
        <f t="shared" si="4"/>
        <v>119</v>
      </c>
      <c r="H58" s="27"/>
      <c r="I58" s="46"/>
      <c r="J58" s="27"/>
      <c r="K58" s="27"/>
      <c r="L58" s="27"/>
      <c r="M58" s="27"/>
    </row>
    <row r="59" spans="2:13" ht="12.75">
      <c r="B59" s="28" t="s">
        <v>143</v>
      </c>
      <c r="C59" s="15">
        <v>2</v>
      </c>
      <c r="D59" s="15">
        <v>44</v>
      </c>
      <c r="E59" s="15">
        <v>46</v>
      </c>
      <c r="F59" s="15">
        <v>46</v>
      </c>
      <c r="G59" s="50">
        <f t="shared" si="4"/>
        <v>138</v>
      </c>
      <c r="H59" s="27"/>
      <c r="I59" s="46"/>
      <c r="J59" s="27"/>
      <c r="K59" s="27"/>
      <c r="L59" s="27"/>
      <c r="M59" s="27"/>
    </row>
    <row r="60" spans="2:13" ht="12.75">
      <c r="B60" s="28" t="s">
        <v>45</v>
      </c>
      <c r="C60" s="15">
        <v>26</v>
      </c>
      <c r="D60" s="15">
        <v>30</v>
      </c>
      <c r="E60" s="15">
        <v>41</v>
      </c>
      <c r="F60" s="15">
        <v>46</v>
      </c>
      <c r="G60" s="50">
        <f t="shared" si="4"/>
        <v>143</v>
      </c>
      <c r="H60" s="27"/>
      <c r="I60" s="46"/>
      <c r="J60" s="27"/>
      <c r="K60" s="27"/>
      <c r="L60" s="27"/>
      <c r="M60" s="27"/>
    </row>
    <row r="61" spans="2:13" ht="12.75">
      <c r="B61" s="28" t="s">
        <v>144</v>
      </c>
      <c r="C61" s="15">
        <v>7</v>
      </c>
      <c r="D61" s="15">
        <v>46</v>
      </c>
      <c r="E61" s="15">
        <v>46</v>
      </c>
      <c r="F61" s="15">
        <v>46</v>
      </c>
      <c r="G61" s="50">
        <f t="shared" si="4"/>
        <v>145</v>
      </c>
      <c r="H61" s="27"/>
      <c r="I61" s="46"/>
      <c r="J61" s="27"/>
      <c r="K61" s="27"/>
      <c r="L61" s="27"/>
      <c r="M61" s="27"/>
    </row>
    <row r="62" spans="2:13" ht="12.75">
      <c r="B62" s="28" t="s">
        <v>140</v>
      </c>
      <c r="C62" s="15">
        <v>28</v>
      </c>
      <c r="D62" s="15">
        <v>36</v>
      </c>
      <c r="E62" s="15">
        <v>45</v>
      </c>
      <c r="F62" s="15">
        <v>46</v>
      </c>
      <c r="G62" s="50">
        <f t="shared" si="4"/>
        <v>155</v>
      </c>
      <c r="H62" s="27"/>
      <c r="I62" s="46"/>
      <c r="J62" s="27"/>
      <c r="K62" s="27"/>
      <c r="L62" s="27"/>
      <c r="M62" s="27"/>
    </row>
    <row r="63" spans="2:7" ht="13.5" thickBot="1">
      <c r="B63" s="92" t="s">
        <v>46</v>
      </c>
      <c r="C63" s="52">
        <v>40</v>
      </c>
      <c r="D63" s="52">
        <v>46</v>
      </c>
      <c r="E63" s="52">
        <v>46</v>
      </c>
      <c r="F63" s="52">
        <v>46</v>
      </c>
      <c r="G63" s="53">
        <f t="shared" si="4"/>
        <v>178</v>
      </c>
    </row>
    <row r="64" ht="13.5" thickBot="1"/>
    <row r="65" spans="2:7" ht="12.75">
      <c r="B65" s="65" t="s">
        <v>3</v>
      </c>
      <c r="C65" s="66"/>
      <c r="D65" s="66"/>
      <c r="E65" s="66"/>
      <c r="F65" s="66"/>
      <c r="G65" s="67" t="s">
        <v>7</v>
      </c>
    </row>
    <row r="66" spans="2:7" ht="12.75">
      <c r="B66" s="28" t="s">
        <v>140</v>
      </c>
      <c r="C66" s="15">
        <v>1</v>
      </c>
      <c r="D66" s="15">
        <v>6</v>
      </c>
      <c r="E66" s="15">
        <v>9</v>
      </c>
      <c r="F66" s="15">
        <v>34</v>
      </c>
      <c r="G66" s="50">
        <f aca="true" t="shared" si="5" ref="G66:G78">SUM(C66,D66,E66,F66)</f>
        <v>50</v>
      </c>
    </row>
    <row r="67" spans="2:7" ht="12.75">
      <c r="B67" s="30" t="s">
        <v>134</v>
      </c>
      <c r="C67" s="15">
        <v>2</v>
      </c>
      <c r="D67" s="15">
        <v>10</v>
      </c>
      <c r="E67" s="15">
        <v>18</v>
      </c>
      <c r="F67" s="15">
        <v>21</v>
      </c>
      <c r="G67" s="50">
        <f t="shared" si="5"/>
        <v>51</v>
      </c>
    </row>
    <row r="68" spans="2:7" ht="12.75">
      <c r="B68" s="28" t="s">
        <v>142</v>
      </c>
      <c r="C68" s="15">
        <v>11</v>
      </c>
      <c r="D68" s="15">
        <v>13</v>
      </c>
      <c r="E68" s="15">
        <v>17</v>
      </c>
      <c r="F68" s="15">
        <v>25</v>
      </c>
      <c r="G68" s="50">
        <f t="shared" si="5"/>
        <v>66</v>
      </c>
    </row>
    <row r="69" spans="2:7" ht="12.75">
      <c r="B69" s="30" t="s">
        <v>135</v>
      </c>
      <c r="C69" s="15">
        <v>5</v>
      </c>
      <c r="D69" s="15">
        <v>7</v>
      </c>
      <c r="E69" s="15">
        <v>32</v>
      </c>
      <c r="F69" s="15">
        <v>36</v>
      </c>
      <c r="G69" s="50">
        <f t="shared" si="5"/>
        <v>80</v>
      </c>
    </row>
    <row r="70" spans="2:7" ht="12.75">
      <c r="B70" s="30" t="s">
        <v>136</v>
      </c>
      <c r="C70" s="15">
        <v>3</v>
      </c>
      <c r="D70" s="15">
        <v>22</v>
      </c>
      <c r="E70" s="15">
        <v>22</v>
      </c>
      <c r="F70" s="15">
        <v>39</v>
      </c>
      <c r="G70" s="50">
        <f t="shared" si="5"/>
        <v>86</v>
      </c>
    </row>
    <row r="71" spans="2:7" ht="12.75">
      <c r="B71" s="30" t="s">
        <v>141</v>
      </c>
      <c r="C71" s="15">
        <v>8</v>
      </c>
      <c r="D71" s="15">
        <v>20</v>
      </c>
      <c r="E71" s="15">
        <v>45</v>
      </c>
      <c r="F71" s="15">
        <v>53</v>
      </c>
      <c r="G71" s="50">
        <f t="shared" si="5"/>
        <v>126</v>
      </c>
    </row>
    <row r="72" spans="2:7" ht="12.75">
      <c r="B72" s="28" t="s">
        <v>43</v>
      </c>
      <c r="C72" s="15">
        <v>19</v>
      </c>
      <c r="D72" s="15">
        <v>27</v>
      </c>
      <c r="E72" s="15">
        <v>37</v>
      </c>
      <c r="F72" s="15">
        <v>48</v>
      </c>
      <c r="G72" s="50">
        <f t="shared" si="5"/>
        <v>131</v>
      </c>
    </row>
    <row r="73" spans="2:7" ht="12.75">
      <c r="B73" s="30" t="s">
        <v>137</v>
      </c>
      <c r="C73" s="15">
        <v>16</v>
      </c>
      <c r="D73" s="15">
        <v>33</v>
      </c>
      <c r="E73" s="15">
        <v>40</v>
      </c>
      <c r="F73" s="15">
        <v>44</v>
      </c>
      <c r="G73" s="50">
        <f t="shared" si="5"/>
        <v>133</v>
      </c>
    </row>
    <row r="74" spans="2:7" ht="12.75">
      <c r="B74" s="30" t="s">
        <v>42</v>
      </c>
      <c r="C74" s="15">
        <v>26</v>
      </c>
      <c r="D74" s="15">
        <v>28</v>
      </c>
      <c r="E74" s="15">
        <v>35</v>
      </c>
      <c r="F74" s="15">
        <v>52</v>
      </c>
      <c r="G74" s="50">
        <f t="shared" si="5"/>
        <v>141</v>
      </c>
    </row>
    <row r="75" spans="2:7" ht="12.75">
      <c r="B75" s="28" t="s">
        <v>143</v>
      </c>
      <c r="C75" s="15">
        <v>12</v>
      </c>
      <c r="D75" s="15">
        <v>15</v>
      </c>
      <c r="E75" s="15">
        <v>59</v>
      </c>
      <c r="F75" s="15">
        <v>59</v>
      </c>
      <c r="G75" s="50">
        <f t="shared" si="5"/>
        <v>145</v>
      </c>
    </row>
    <row r="76" spans="2:7" ht="12.75">
      <c r="B76" s="30" t="s">
        <v>46</v>
      </c>
      <c r="C76" s="15">
        <v>24</v>
      </c>
      <c r="D76" s="15">
        <v>30</v>
      </c>
      <c r="E76" s="15">
        <v>59</v>
      </c>
      <c r="F76" s="15">
        <v>59</v>
      </c>
      <c r="G76" s="50">
        <f t="shared" si="5"/>
        <v>172</v>
      </c>
    </row>
    <row r="77" spans="2:7" ht="12.75">
      <c r="B77" s="28" t="s">
        <v>45</v>
      </c>
      <c r="C77" s="15">
        <v>14</v>
      </c>
      <c r="D77" s="15">
        <v>42</v>
      </c>
      <c r="E77" s="15">
        <v>57</v>
      </c>
      <c r="F77" s="15">
        <v>59</v>
      </c>
      <c r="G77" s="50">
        <f t="shared" si="5"/>
        <v>172</v>
      </c>
    </row>
    <row r="78" spans="2:7" ht="13.5" thickBot="1">
      <c r="B78" s="102" t="s">
        <v>144</v>
      </c>
      <c r="C78" s="52">
        <v>4</v>
      </c>
      <c r="D78" s="52">
        <v>59</v>
      </c>
      <c r="E78" s="52">
        <v>59</v>
      </c>
      <c r="F78" s="52">
        <v>59</v>
      </c>
      <c r="G78" s="53">
        <f t="shared" si="5"/>
        <v>181</v>
      </c>
    </row>
    <row r="79" ht="13.5" thickBot="1"/>
    <row r="80" spans="2:7" ht="12.75">
      <c r="B80" s="65" t="s">
        <v>4</v>
      </c>
      <c r="C80" s="66"/>
      <c r="D80" s="66"/>
      <c r="E80" s="66"/>
      <c r="F80" s="66"/>
      <c r="G80" s="67" t="s">
        <v>7</v>
      </c>
    </row>
    <row r="81" spans="2:7" ht="12.75">
      <c r="B81" s="28" t="s">
        <v>140</v>
      </c>
      <c r="C81" s="15"/>
      <c r="D81" s="15"/>
      <c r="E81" s="15"/>
      <c r="F81" s="15"/>
      <c r="G81" s="50">
        <f aca="true" t="shared" si="6" ref="G81:G93">SUM(C81,D81,E81,F81)</f>
        <v>0</v>
      </c>
    </row>
    <row r="82" spans="2:7" ht="12.75">
      <c r="B82" s="30" t="s">
        <v>134</v>
      </c>
      <c r="C82" s="15"/>
      <c r="D82" s="15"/>
      <c r="E82" s="15"/>
      <c r="F82" s="15"/>
      <c r="G82" s="50">
        <f t="shared" si="6"/>
        <v>0</v>
      </c>
    </row>
    <row r="83" spans="2:7" ht="12.75">
      <c r="B83" s="30" t="s">
        <v>46</v>
      </c>
      <c r="C83" s="15"/>
      <c r="D83" s="15"/>
      <c r="E83" s="15"/>
      <c r="F83" s="15"/>
      <c r="G83" s="50">
        <f t="shared" si="6"/>
        <v>0</v>
      </c>
    </row>
    <row r="84" spans="2:7" ht="12.75">
      <c r="B84" s="30" t="s">
        <v>141</v>
      </c>
      <c r="C84" s="15"/>
      <c r="D84" s="15"/>
      <c r="E84" s="15"/>
      <c r="F84" s="15"/>
      <c r="G84" s="50">
        <f t="shared" si="6"/>
        <v>0</v>
      </c>
    </row>
    <row r="85" spans="2:7" ht="12.75">
      <c r="B85" s="30" t="s">
        <v>135</v>
      </c>
      <c r="C85" s="15"/>
      <c r="D85" s="15"/>
      <c r="E85" s="15"/>
      <c r="F85" s="15"/>
      <c r="G85" s="50">
        <f t="shared" si="6"/>
        <v>0</v>
      </c>
    </row>
    <row r="86" spans="2:7" ht="12.75">
      <c r="B86" s="28" t="s">
        <v>144</v>
      </c>
      <c r="C86" s="15"/>
      <c r="D86" s="15"/>
      <c r="E86" s="15"/>
      <c r="F86" s="15"/>
      <c r="G86" s="50">
        <f t="shared" si="6"/>
        <v>0</v>
      </c>
    </row>
    <row r="87" spans="2:7" ht="12.75">
      <c r="B87" s="28" t="s">
        <v>43</v>
      </c>
      <c r="C87" s="15"/>
      <c r="D87" s="15"/>
      <c r="E87" s="15"/>
      <c r="F87" s="15"/>
      <c r="G87" s="50">
        <f t="shared" si="6"/>
        <v>0</v>
      </c>
    </row>
    <row r="88" spans="2:7" ht="12.75">
      <c r="B88" s="28" t="s">
        <v>45</v>
      </c>
      <c r="C88" s="15"/>
      <c r="D88" s="15"/>
      <c r="E88" s="15"/>
      <c r="F88" s="15"/>
      <c r="G88" s="50">
        <f t="shared" si="6"/>
        <v>0</v>
      </c>
    </row>
    <row r="89" spans="2:7" ht="12.75">
      <c r="B89" s="28" t="s">
        <v>143</v>
      </c>
      <c r="C89" s="15"/>
      <c r="D89" s="15"/>
      <c r="E89" s="15"/>
      <c r="F89" s="15"/>
      <c r="G89" s="50">
        <f t="shared" si="6"/>
        <v>0</v>
      </c>
    </row>
    <row r="90" spans="2:7" ht="12.75">
      <c r="B90" s="30" t="s">
        <v>42</v>
      </c>
      <c r="C90" s="15"/>
      <c r="D90" s="15"/>
      <c r="E90" s="15"/>
      <c r="F90" s="15"/>
      <c r="G90" s="50">
        <f t="shared" si="6"/>
        <v>0</v>
      </c>
    </row>
    <row r="91" spans="2:7" ht="12.75">
      <c r="B91" s="30" t="s">
        <v>136</v>
      </c>
      <c r="C91" s="15"/>
      <c r="D91" s="15"/>
      <c r="E91" s="15"/>
      <c r="F91" s="15"/>
      <c r="G91" s="50">
        <f t="shared" si="6"/>
        <v>0</v>
      </c>
    </row>
    <row r="92" spans="2:7" ht="12.75">
      <c r="B92" s="28" t="s">
        <v>142</v>
      </c>
      <c r="C92" s="15"/>
      <c r="D92" s="15"/>
      <c r="E92" s="15"/>
      <c r="F92" s="15"/>
      <c r="G92" s="50">
        <f t="shared" si="6"/>
        <v>0</v>
      </c>
    </row>
    <row r="93" spans="2:7" ht="13.5" thickBot="1">
      <c r="B93" s="92" t="s">
        <v>137</v>
      </c>
      <c r="C93" s="52"/>
      <c r="D93" s="52"/>
      <c r="E93" s="52"/>
      <c r="F93" s="52"/>
      <c r="G93" s="53">
        <f t="shared" si="6"/>
        <v>0</v>
      </c>
    </row>
    <row r="94" ht="13.5" thickBot="1"/>
    <row r="95" spans="2:7" ht="12.75">
      <c r="B95" s="65" t="s">
        <v>5</v>
      </c>
      <c r="C95" s="66"/>
      <c r="D95" s="66"/>
      <c r="E95" s="66"/>
      <c r="F95" s="66"/>
      <c r="G95" s="67" t="s">
        <v>7</v>
      </c>
    </row>
    <row r="96" spans="2:7" ht="12.75">
      <c r="B96" s="28" t="s">
        <v>140</v>
      </c>
      <c r="C96" s="15">
        <v>2</v>
      </c>
      <c r="D96" s="15">
        <v>9</v>
      </c>
      <c r="E96" s="15">
        <v>18</v>
      </c>
      <c r="F96" s="15">
        <v>25</v>
      </c>
      <c r="G96" s="50">
        <f aca="true" t="shared" si="7" ref="G96:G108">SUM(C96,D96,E96,F96)</f>
        <v>54</v>
      </c>
    </row>
    <row r="97" spans="2:7" ht="12.75">
      <c r="B97" s="28" t="s">
        <v>43</v>
      </c>
      <c r="C97" s="15">
        <v>6</v>
      </c>
      <c r="D97" s="15">
        <v>13</v>
      </c>
      <c r="E97" s="15">
        <v>21</v>
      </c>
      <c r="F97" s="15">
        <v>30</v>
      </c>
      <c r="G97" s="50">
        <f t="shared" si="7"/>
        <v>70</v>
      </c>
    </row>
    <row r="98" spans="2:7" ht="12.75">
      <c r="B98" s="30" t="s">
        <v>137</v>
      </c>
      <c r="C98" s="15">
        <v>1</v>
      </c>
      <c r="D98" s="15">
        <v>14</v>
      </c>
      <c r="E98" s="15">
        <v>31</v>
      </c>
      <c r="F98" s="15">
        <v>33</v>
      </c>
      <c r="G98" s="50">
        <f t="shared" si="7"/>
        <v>79</v>
      </c>
    </row>
    <row r="99" spans="2:7" ht="12.75">
      <c r="B99" s="28" t="s">
        <v>142</v>
      </c>
      <c r="C99" s="15">
        <v>3</v>
      </c>
      <c r="D99" s="15">
        <v>12</v>
      </c>
      <c r="E99" s="15">
        <v>32</v>
      </c>
      <c r="F99" s="15">
        <v>35</v>
      </c>
      <c r="G99" s="50">
        <f t="shared" si="7"/>
        <v>82</v>
      </c>
    </row>
    <row r="100" spans="2:7" ht="12.75">
      <c r="B100" s="30" t="s">
        <v>141</v>
      </c>
      <c r="C100" s="15">
        <v>7</v>
      </c>
      <c r="D100" s="15">
        <v>11</v>
      </c>
      <c r="E100" s="15">
        <v>20</v>
      </c>
      <c r="F100" s="15">
        <v>47</v>
      </c>
      <c r="G100" s="50">
        <f t="shared" si="7"/>
        <v>85</v>
      </c>
    </row>
    <row r="101" spans="2:7" ht="12.75">
      <c r="B101" s="30" t="s">
        <v>134</v>
      </c>
      <c r="C101" s="15">
        <v>5</v>
      </c>
      <c r="D101" s="15">
        <v>16</v>
      </c>
      <c r="E101" s="15">
        <v>19</v>
      </c>
      <c r="F101" s="15">
        <v>48</v>
      </c>
      <c r="G101" s="50">
        <f t="shared" si="7"/>
        <v>88</v>
      </c>
    </row>
    <row r="102" spans="2:7" ht="12.75">
      <c r="B102" s="30" t="s">
        <v>136</v>
      </c>
      <c r="C102" s="15">
        <v>15</v>
      </c>
      <c r="D102" s="15">
        <v>22</v>
      </c>
      <c r="E102" s="15">
        <v>26</v>
      </c>
      <c r="F102" s="15">
        <v>42</v>
      </c>
      <c r="G102" s="50">
        <f t="shared" si="7"/>
        <v>105</v>
      </c>
    </row>
    <row r="103" spans="2:7" ht="12.75">
      <c r="B103" s="30" t="s">
        <v>42</v>
      </c>
      <c r="C103" s="15">
        <v>8</v>
      </c>
      <c r="D103" s="15">
        <v>28</v>
      </c>
      <c r="E103" s="15">
        <v>29</v>
      </c>
      <c r="F103" s="15">
        <v>46</v>
      </c>
      <c r="G103" s="50">
        <f t="shared" si="7"/>
        <v>111</v>
      </c>
    </row>
    <row r="104" spans="2:7" ht="12.75">
      <c r="B104" s="30" t="s">
        <v>135</v>
      </c>
      <c r="C104" s="15">
        <v>24</v>
      </c>
      <c r="D104" s="15">
        <v>34</v>
      </c>
      <c r="E104" s="15">
        <v>40</v>
      </c>
      <c r="F104" s="15">
        <v>53</v>
      </c>
      <c r="G104" s="50">
        <f t="shared" si="7"/>
        <v>151</v>
      </c>
    </row>
    <row r="105" spans="2:7" ht="12.75">
      <c r="B105" s="28" t="s">
        <v>143</v>
      </c>
      <c r="C105" s="15">
        <v>4</v>
      </c>
      <c r="D105" s="15">
        <v>36</v>
      </c>
      <c r="E105" s="15">
        <v>56</v>
      </c>
      <c r="F105" s="15">
        <v>56</v>
      </c>
      <c r="G105" s="50">
        <f t="shared" si="7"/>
        <v>152</v>
      </c>
    </row>
    <row r="106" spans="2:7" ht="12.75">
      <c r="B106" s="30" t="s">
        <v>46</v>
      </c>
      <c r="C106" s="15">
        <v>23</v>
      </c>
      <c r="D106" s="15">
        <v>54</v>
      </c>
      <c r="E106" s="15">
        <v>56</v>
      </c>
      <c r="F106" s="15">
        <v>56</v>
      </c>
      <c r="G106" s="50">
        <f t="shared" si="7"/>
        <v>189</v>
      </c>
    </row>
    <row r="107" spans="2:7" ht="12.75">
      <c r="B107" s="28" t="s">
        <v>45</v>
      </c>
      <c r="C107" s="15">
        <v>41</v>
      </c>
      <c r="D107" s="15">
        <v>49</v>
      </c>
      <c r="E107" s="15">
        <v>51</v>
      </c>
      <c r="F107" s="15">
        <v>56</v>
      </c>
      <c r="G107" s="50">
        <f t="shared" si="7"/>
        <v>197</v>
      </c>
    </row>
    <row r="108" spans="2:7" ht="13.5" thickBot="1">
      <c r="B108" s="102" t="s">
        <v>144</v>
      </c>
      <c r="C108" s="52">
        <v>56</v>
      </c>
      <c r="D108" s="52">
        <v>56</v>
      </c>
      <c r="E108" s="52">
        <v>56</v>
      </c>
      <c r="F108" s="52">
        <v>56</v>
      </c>
      <c r="G108" s="53">
        <f t="shared" si="7"/>
        <v>224</v>
      </c>
    </row>
    <row r="109" ht="13.5" thickBot="1"/>
    <row r="110" spans="2:7" ht="12.75">
      <c r="B110" s="65" t="s">
        <v>6</v>
      </c>
      <c r="C110" s="66"/>
      <c r="D110" s="66"/>
      <c r="E110" s="66"/>
      <c r="F110" s="66"/>
      <c r="G110" s="67" t="s">
        <v>7</v>
      </c>
    </row>
    <row r="111" spans="2:7" ht="12.75">
      <c r="B111" s="30" t="s">
        <v>134</v>
      </c>
      <c r="C111" s="15">
        <v>3</v>
      </c>
      <c r="D111" s="15">
        <v>7</v>
      </c>
      <c r="E111" s="15">
        <v>8</v>
      </c>
      <c r="F111" s="15">
        <v>40</v>
      </c>
      <c r="G111" s="50">
        <f aca="true" t="shared" si="8" ref="G111:G123">SUM(C111,D111,E111,F111)</f>
        <v>58</v>
      </c>
    </row>
    <row r="112" spans="2:7" ht="12.75">
      <c r="B112" s="30" t="s">
        <v>141</v>
      </c>
      <c r="C112" s="15">
        <v>4</v>
      </c>
      <c r="D112" s="15">
        <v>12</v>
      </c>
      <c r="E112" s="15">
        <v>18</v>
      </c>
      <c r="F112" s="15">
        <v>38</v>
      </c>
      <c r="G112" s="50">
        <f t="shared" si="8"/>
        <v>72</v>
      </c>
    </row>
    <row r="113" spans="2:7" ht="12.75">
      <c r="B113" s="30" t="s">
        <v>137</v>
      </c>
      <c r="C113" s="15">
        <v>6</v>
      </c>
      <c r="D113" s="15">
        <v>10</v>
      </c>
      <c r="E113" s="15">
        <v>17</v>
      </c>
      <c r="F113" s="15">
        <v>44</v>
      </c>
      <c r="G113" s="50">
        <f t="shared" si="8"/>
        <v>77</v>
      </c>
    </row>
    <row r="114" spans="2:7" ht="12.75">
      <c r="B114" s="28" t="s">
        <v>43</v>
      </c>
      <c r="C114" s="15">
        <v>20</v>
      </c>
      <c r="D114" s="15">
        <v>21</v>
      </c>
      <c r="E114" s="15">
        <v>22</v>
      </c>
      <c r="F114" s="15">
        <v>27</v>
      </c>
      <c r="G114" s="50">
        <f t="shared" si="8"/>
        <v>90</v>
      </c>
    </row>
    <row r="115" spans="2:7" ht="12.75">
      <c r="B115" s="28" t="s">
        <v>140</v>
      </c>
      <c r="C115" s="15">
        <v>14</v>
      </c>
      <c r="D115" s="15">
        <v>16</v>
      </c>
      <c r="E115" s="15">
        <v>25</v>
      </c>
      <c r="F115" s="15">
        <v>44</v>
      </c>
      <c r="G115" s="50">
        <f t="shared" si="8"/>
        <v>99</v>
      </c>
    </row>
    <row r="116" spans="2:7" ht="12.75">
      <c r="B116" s="28" t="s">
        <v>45</v>
      </c>
      <c r="C116" s="15">
        <v>1</v>
      </c>
      <c r="D116" s="15">
        <v>29</v>
      </c>
      <c r="E116" s="15">
        <v>30</v>
      </c>
      <c r="F116" s="15">
        <v>42</v>
      </c>
      <c r="G116" s="50">
        <f t="shared" si="8"/>
        <v>102</v>
      </c>
    </row>
    <row r="117" spans="2:7" ht="12.75">
      <c r="B117" s="30" t="s">
        <v>135</v>
      </c>
      <c r="C117" s="15">
        <v>15</v>
      </c>
      <c r="D117" s="15">
        <v>19</v>
      </c>
      <c r="E117" s="15">
        <v>26</v>
      </c>
      <c r="F117" s="15">
        <v>44</v>
      </c>
      <c r="G117" s="50">
        <f t="shared" si="8"/>
        <v>104</v>
      </c>
    </row>
    <row r="118" spans="2:7" ht="12.75">
      <c r="B118" s="30" t="s">
        <v>136</v>
      </c>
      <c r="C118" s="15">
        <v>23</v>
      </c>
      <c r="D118" s="15">
        <v>32</v>
      </c>
      <c r="E118" s="15">
        <v>34</v>
      </c>
      <c r="F118" s="15">
        <v>37</v>
      </c>
      <c r="G118" s="50">
        <f t="shared" si="8"/>
        <v>126</v>
      </c>
    </row>
    <row r="119" spans="2:7" ht="12.75">
      <c r="B119" s="28" t="s">
        <v>142</v>
      </c>
      <c r="C119" s="15">
        <v>24</v>
      </c>
      <c r="D119" s="15">
        <v>33</v>
      </c>
      <c r="E119" s="15">
        <v>36</v>
      </c>
      <c r="F119" s="15">
        <v>39</v>
      </c>
      <c r="G119" s="50">
        <f t="shared" si="8"/>
        <v>132</v>
      </c>
    </row>
    <row r="120" spans="2:7" ht="12.75">
      <c r="B120" s="30" t="s">
        <v>46</v>
      </c>
      <c r="C120" s="15">
        <v>9</v>
      </c>
      <c r="D120" s="15">
        <v>44</v>
      </c>
      <c r="E120" s="15">
        <v>44</v>
      </c>
      <c r="F120" s="15">
        <v>44</v>
      </c>
      <c r="G120" s="50">
        <f t="shared" si="8"/>
        <v>141</v>
      </c>
    </row>
    <row r="121" spans="2:7" ht="12.75">
      <c r="B121" s="28" t="s">
        <v>143</v>
      </c>
      <c r="C121" s="15">
        <v>11</v>
      </c>
      <c r="D121" s="15">
        <v>44</v>
      </c>
      <c r="E121" s="15">
        <v>44</v>
      </c>
      <c r="F121" s="15">
        <v>44</v>
      </c>
      <c r="G121" s="50">
        <f t="shared" si="8"/>
        <v>143</v>
      </c>
    </row>
    <row r="122" spans="2:7" ht="12.75">
      <c r="B122" s="30" t="s">
        <v>42</v>
      </c>
      <c r="C122" s="15">
        <v>28</v>
      </c>
      <c r="D122" s="15">
        <v>41</v>
      </c>
      <c r="E122" s="15">
        <v>43</v>
      </c>
      <c r="F122" s="15">
        <v>44</v>
      </c>
      <c r="G122" s="50">
        <f t="shared" si="8"/>
        <v>156</v>
      </c>
    </row>
    <row r="123" spans="2:7" ht="13.5" thickBot="1">
      <c r="B123" s="102" t="s">
        <v>144</v>
      </c>
      <c r="C123" s="52">
        <v>44</v>
      </c>
      <c r="D123" s="52">
        <v>44</v>
      </c>
      <c r="E123" s="52">
        <v>44</v>
      </c>
      <c r="F123" s="52">
        <v>44</v>
      </c>
      <c r="G123" s="53">
        <f t="shared" si="8"/>
        <v>176</v>
      </c>
    </row>
    <row r="124" spans="3:7" ht="12.75">
      <c r="C124" s="106"/>
      <c r="D124" s="66"/>
      <c r="E124" s="66"/>
      <c r="F124" s="66"/>
      <c r="G124" s="106"/>
    </row>
    <row r="125" spans="3:7" ht="12.75">
      <c r="C125" s="27"/>
      <c r="D125" s="27"/>
      <c r="E125" s="27"/>
      <c r="F125" s="27"/>
      <c r="G125" s="27"/>
    </row>
  </sheetData>
  <sheetProtection/>
  <printOptions/>
  <pageMargins left="0.28" right="0.55" top="0.54" bottom="0.46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4:C102"/>
  <sheetViews>
    <sheetView zoomScalePageLayoutView="0" workbookViewId="0" topLeftCell="A58">
      <selection activeCell="C93" sqref="C93"/>
    </sheetView>
  </sheetViews>
  <sheetFormatPr defaultColWidth="9.140625" defaultRowHeight="12.75"/>
  <cols>
    <col min="3" max="3" width="22.7109375" style="0" customWidth="1"/>
  </cols>
  <sheetData>
    <row r="4" spans="2:3" ht="12.75">
      <c r="B4" s="2">
        <v>601</v>
      </c>
      <c r="C4" t="s">
        <v>63</v>
      </c>
    </row>
    <row r="5" spans="2:3" ht="12.75">
      <c r="B5" s="2">
        <v>602</v>
      </c>
      <c r="C5" t="s">
        <v>55</v>
      </c>
    </row>
    <row r="6" spans="2:3" ht="12.75">
      <c r="B6" s="2">
        <v>603</v>
      </c>
      <c r="C6" t="s">
        <v>56</v>
      </c>
    </row>
    <row r="7" spans="2:3" ht="12.75">
      <c r="B7" s="2">
        <v>604</v>
      </c>
      <c r="C7" t="s">
        <v>61</v>
      </c>
    </row>
    <row r="8" spans="2:3" ht="12.75">
      <c r="B8" s="2">
        <v>605</v>
      </c>
      <c r="C8" t="s">
        <v>58</v>
      </c>
    </row>
    <row r="9" spans="2:3" ht="12.75">
      <c r="B9" s="2">
        <v>606</v>
      </c>
      <c r="C9" t="s">
        <v>59</v>
      </c>
    </row>
    <row r="10" spans="2:3" ht="12.75">
      <c r="B10" s="2">
        <v>607</v>
      </c>
      <c r="C10" t="s">
        <v>66</v>
      </c>
    </row>
    <row r="11" spans="2:3" ht="12.75">
      <c r="B11" s="2">
        <v>608</v>
      </c>
      <c r="C11" t="s">
        <v>89</v>
      </c>
    </row>
    <row r="12" spans="2:3" ht="12.75">
      <c r="B12" s="2">
        <v>609</v>
      </c>
      <c r="C12" t="s">
        <v>90</v>
      </c>
    </row>
    <row r="13" spans="2:3" ht="12.75">
      <c r="B13" s="2">
        <v>610</v>
      </c>
      <c r="C13" t="s">
        <v>91</v>
      </c>
    </row>
    <row r="14" spans="2:3" ht="12.75">
      <c r="B14" s="2">
        <v>611</v>
      </c>
      <c r="C14" t="s">
        <v>92</v>
      </c>
    </row>
    <row r="15" spans="2:3" ht="12.75">
      <c r="B15" s="2">
        <v>612</v>
      </c>
      <c r="C15" t="s">
        <v>71</v>
      </c>
    </row>
    <row r="16" spans="2:3" ht="12.75">
      <c r="B16" s="2">
        <v>613</v>
      </c>
      <c r="C16" t="s">
        <v>47</v>
      </c>
    </row>
    <row r="17" spans="2:3" ht="12.75">
      <c r="B17" s="2">
        <v>614</v>
      </c>
      <c r="C17" t="s">
        <v>50</v>
      </c>
    </row>
    <row r="18" spans="2:3" ht="12.75">
      <c r="B18" s="2">
        <v>615</v>
      </c>
      <c r="C18" t="s">
        <v>51</v>
      </c>
    </row>
    <row r="19" spans="2:3" ht="12.75">
      <c r="B19" s="2">
        <v>616</v>
      </c>
      <c r="C19" t="s">
        <v>93</v>
      </c>
    </row>
    <row r="20" spans="2:3" ht="12.75">
      <c r="B20" s="2">
        <v>617</v>
      </c>
      <c r="C20" t="s">
        <v>94</v>
      </c>
    </row>
    <row r="21" spans="2:3" ht="12.75">
      <c r="B21" s="2">
        <v>618</v>
      </c>
      <c r="C21" t="s">
        <v>53</v>
      </c>
    </row>
    <row r="22" spans="2:3" ht="12.75">
      <c r="B22" s="2">
        <v>619</v>
      </c>
      <c r="C22" t="s">
        <v>65</v>
      </c>
    </row>
    <row r="23" spans="2:3" ht="12.75">
      <c r="B23" s="2">
        <v>620</v>
      </c>
      <c r="C23" t="s">
        <v>67</v>
      </c>
    </row>
    <row r="24" spans="2:3" ht="12.75">
      <c r="B24" s="2">
        <v>621</v>
      </c>
      <c r="C24" t="s">
        <v>69</v>
      </c>
    </row>
    <row r="25" spans="2:3" ht="12.75">
      <c r="B25" s="2">
        <v>622</v>
      </c>
      <c r="C25" t="s">
        <v>72</v>
      </c>
    </row>
    <row r="26" spans="2:3" ht="12.75">
      <c r="B26" s="2">
        <v>623</v>
      </c>
      <c r="C26" t="s">
        <v>95</v>
      </c>
    </row>
    <row r="27" spans="2:3" ht="12.75">
      <c r="B27" s="2">
        <v>624</v>
      </c>
      <c r="C27" t="s">
        <v>96</v>
      </c>
    </row>
    <row r="28" spans="2:3" ht="12.75">
      <c r="B28" s="2">
        <v>625</v>
      </c>
      <c r="C28" t="s">
        <v>97</v>
      </c>
    </row>
    <row r="29" spans="2:3" ht="12.75">
      <c r="B29" s="2">
        <v>626</v>
      </c>
      <c r="C29" t="s">
        <v>60</v>
      </c>
    </row>
    <row r="30" spans="2:3" ht="12.75">
      <c r="B30" s="2">
        <v>627</v>
      </c>
      <c r="C30" t="s">
        <v>57</v>
      </c>
    </row>
    <row r="31" spans="2:3" ht="12.75">
      <c r="B31" s="2">
        <v>628</v>
      </c>
      <c r="C31" t="s">
        <v>62</v>
      </c>
    </row>
    <row r="32" spans="2:3" ht="12.75">
      <c r="B32" s="2">
        <v>629</v>
      </c>
      <c r="C32" t="s">
        <v>73</v>
      </c>
    </row>
    <row r="33" spans="2:3" ht="12.75">
      <c r="B33" s="2">
        <v>630</v>
      </c>
      <c r="C33" t="s">
        <v>98</v>
      </c>
    </row>
    <row r="34" spans="2:3" ht="12.75">
      <c r="B34" s="2">
        <v>631</v>
      </c>
      <c r="C34" t="s">
        <v>99</v>
      </c>
    </row>
    <row r="35" spans="2:3" ht="12.75">
      <c r="B35" s="2">
        <v>632</v>
      </c>
      <c r="C35" t="s">
        <v>100</v>
      </c>
    </row>
    <row r="36" spans="2:3" ht="12.75">
      <c r="B36" s="2">
        <v>633</v>
      </c>
      <c r="C36" t="s">
        <v>68</v>
      </c>
    </row>
    <row r="37" spans="2:3" ht="12.75">
      <c r="B37" s="2">
        <v>634</v>
      </c>
      <c r="C37" t="s">
        <v>101</v>
      </c>
    </row>
    <row r="38" spans="2:3" ht="12.75">
      <c r="B38" s="2">
        <v>635</v>
      </c>
      <c r="C38" t="s">
        <v>102</v>
      </c>
    </row>
    <row r="39" spans="2:3" ht="12.75">
      <c r="B39" s="2">
        <v>636</v>
      </c>
      <c r="C39" t="s">
        <v>103</v>
      </c>
    </row>
    <row r="40" spans="2:3" ht="12.75">
      <c r="B40" s="2">
        <v>637</v>
      </c>
      <c r="C40" t="s">
        <v>104</v>
      </c>
    </row>
    <row r="41" spans="2:3" ht="12.75">
      <c r="B41" s="2">
        <v>638</v>
      </c>
      <c r="C41" t="s">
        <v>77</v>
      </c>
    </row>
    <row r="42" spans="2:3" ht="12.75">
      <c r="B42" s="2">
        <v>639</v>
      </c>
      <c r="C42" t="s">
        <v>105</v>
      </c>
    </row>
    <row r="43" spans="2:3" ht="12.75">
      <c r="B43" s="2">
        <v>640</v>
      </c>
      <c r="C43" t="s">
        <v>106</v>
      </c>
    </row>
    <row r="44" spans="2:3" ht="12.75">
      <c r="B44" s="2">
        <v>641</v>
      </c>
      <c r="C44" t="s">
        <v>76</v>
      </c>
    </row>
    <row r="45" spans="2:3" ht="12.75">
      <c r="B45" s="2">
        <v>642</v>
      </c>
      <c r="C45" t="s">
        <v>107</v>
      </c>
    </row>
    <row r="46" spans="2:3" ht="12.75">
      <c r="B46" s="2">
        <v>643</v>
      </c>
      <c r="C46" t="s">
        <v>108</v>
      </c>
    </row>
    <row r="47" spans="2:3" ht="12.75">
      <c r="B47" s="2">
        <v>644</v>
      </c>
      <c r="C47" t="s">
        <v>109</v>
      </c>
    </row>
    <row r="48" spans="2:3" ht="12.75">
      <c r="B48" s="2">
        <v>645</v>
      </c>
      <c r="C48" t="s">
        <v>110</v>
      </c>
    </row>
    <row r="49" spans="2:3" ht="12.75">
      <c r="B49" s="2">
        <v>646</v>
      </c>
      <c r="C49" t="s">
        <v>111</v>
      </c>
    </row>
    <row r="50" spans="2:3" ht="12.75">
      <c r="B50" s="2">
        <v>647</v>
      </c>
      <c r="C50" t="s">
        <v>79</v>
      </c>
    </row>
    <row r="51" spans="2:3" ht="12.75">
      <c r="B51" s="2">
        <v>648</v>
      </c>
      <c r="C51" t="s">
        <v>112</v>
      </c>
    </row>
    <row r="52" spans="2:3" ht="12.75">
      <c r="B52" s="2">
        <v>649</v>
      </c>
      <c r="C52" t="s">
        <v>54</v>
      </c>
    </row>
    <row r="53" spans="2:3" ht="12.75">
      <c r="B53" s="2">
        <v>650</v>
      </c>
      <c r="C53" t="s">
        <v>48</v>
      </c>
    </row>
    <row r="54" spans="2:3" ht="12.75">
      <c r="B54" s="2">
        <v>651</v>
      </c>
      <c r="C54" t="s">
        <v>49</v>
      </c>
    </row>
    <row r="55" spans="2:3" ht="12.75">
      <c r="B55" s="2">
        <v>652</v>
      </c>
      <c r="C55" t="s">
        <v>52</v>
      </c>
    </row>
    <row r="56" spans="2:3" ht="12.75">
      <c r="B56" s="2">
        <v>653</v>
      </c>
      <c r="C56" t="s">
        <v>113</v>
      </c>
    </row>
    <row r="57" spans="2:3" ht="12.75">
      <c r="B57" s="2">
        <v>654</v>
      </c>
      <c r="C57" t="s">
        <v>114</v>
      </c>
    </row>
    <row r="58" spans="2:3" ht="12.75">
      <c r="B58" s="2">
        <v>655</v>
      </c>
      <c r="C58" t="s">
        <v>115</v>
      </c>
    </row>
    <row r="59" spans="2:3" ht="12.75">
      <c r="B59" s="2">
        <v>656</v>
      </c>
      <c r="C59" t="s">
        <v>116</v>
      </c>
    </row>
    <row r="60" spans="2:3" ht="12.75">
      <c r="B60" s="2">
        <v>657</v>
      </c>
      <c r="C60" t="s">
        <v>117</v>
      </c>
    </row>
    <row r="61" spans="2:3" ht="12.75">
      <c r="B61" s="2">
        <v>658</v>
      </c>
      <c r="C61" t="s">
        <v>118</v>
      </c>
    </row>
    <row r="62" spans="2:3" ht="12.75">
      <c r="B62" s="2">
        <v>659</v>
      </c>
      <c r="C62" t="s">
        <v>119</v>
      </c>
    </row>
    <row r="63" spans="2:3" ht="12.75">
      <c r="B63" s="2">
        <v>660</v>
      </c>
      <c r="C63" t="s">
        <v>78</v>
      </c>
    </row>
    <row r="64" spans="2:3" ht="12.75">
      <c r="B64" s="2">
        <v>661</v>
      </c>
      <c r="C64" t="s">
        <v>120</v>
      </c>
    </row>
    <row r="65" spans="2:3" ht="12.75">
      <c r="B65" s="2">
        <v>662</v>
      </c>
      <c r="C65" t="s">
        <v>145</v>
      </c>
    </row>
    <row r="66" spans="2:3" ht="12.75">
      <c r="B66" s="2">
        <v>663</v>
      </c>
      <c r="C66" t="s">
        <v>122</v>
      </c>
    </row>
    <row r="67" spans="2:3" ht="12.75">
      <c r="B67" s="2">
        <v>664</v>
      </c>
      <c r="C67" t="s">
        <v>75</v>
      </c>
    </row>
    <row r="68" spans="2:3" ht="12.75">
      <c r="B68" s="2">
        <v>665</v>
      </c>
      <c r="C68" t="s">
        <v>123</v>
      </c>
    </row>
    <row r="69" spans="2:3" ht="12.75">
      <c r="B69" s="2">
        <v>666</v>
      </c>
      <c r="C69" t="s">
        <v>124</v>
      </c>
    </row>
    <row r="70" spans="2:3" ht="12.75">
      <c r="B70" s="2">
        <v>667</v>
      </c>
      <c r="C70" t="s">
        <v>125</v>
      </c>
    </row>
    <row r="71" spans="2:3" ht="12.75">
      <c r="B71" s="2">
        <v>668</v>
      </c>
      <c r="C71" t="s">
        <v>80</v>
      </c>
    </row>
    <row r="72" spans="2:3" ht="12.75">
      <c r="B72" s="2">
        <v>669</v>
      </c>
      <c r="C72" t="s">
        <v>126</v>
      </c>
    </row>
    <row r="73" spans="2:3" ht="12.75">
      <c r="B73" s="2">
        <v>670</v>
      </c>
      <c r="C73" t="s">
        <v>127</v>
      </c>
    </row>
    <row r="74" spans="2:3" ht="12.75">
      <c r="B74" s="2">
        <v>671</v>
      </c>
      <c r="C74" t="s">
        <v>128</v>
      </c>
    </row>
    <row r="75" spans="2:3" ht="12.75">
      <c r="B75" s="2">
        <v>672</v>
      </c>
      <c r="C75" t="s">
        <v>129</v>
      </c>
    </row>
    <row r="76" spans="2:3" ht="12.75">
      <c r="B76" s="2">
        <v>673</v>
      </c>
      <c r="C76" t="s">
        <v>70</v>
      </c>
    </row>
    <row r="77" spans="2:3" ht="12.75">
      <c r="B77" s="2">
        <v>674</v>
      </c>
      <c r="C77" t="s">
        <v>130</v>
      </c>
    </row>
    <row r="78" spans="2:3" ht="12.75">
      <c r="B78" s="2">
        <v>675</v>
      </c>
      <c r="C78" t="s">
        <v>131</v>
      </c>
    </row>
    <row r="79" spans="2:3" ht="12.75">
      <c r="B79" s="2">
        <v>676</v>
      </c>
      <c r="C79" t="s">
        <v>74</v>
      </c>
    </row>
    <row r="80" spans="2:3" ht="12.75">
      <c r="B80" s="2">
        <v>677</v>
      </c>
      <c r="C80" t="s">
        <v>132</v>
      </c>
    </row>
    <row r="81" spans="2:3" ht="12.75">
      <c r="B81" s="2">
        <v>678</v>
      </c>
      <c r="C81" t="s">
        <v>133</v>
      </c>
    </row>
    <row r="82" spans="2:3" ht="12.75">
      <c r="B82" s="2">
        <v>679</v>
      </c>
      <c r="C82" t="s">
        <v>146</v>
      </c>
    </row>
    <row r="83" spans="2:3" ht="12.75">
      <c r="B83" s="2">
        <v>680</v>
      </c>
      <c r="C83" t="s">
        <v>148</v>
      </c>
    </row>
    <row r="84" spans="2:3" ht="12.75">
      <c r="B84" s="2">
        <v>681</v>
      </c>
      <c r="C84" t="s">
        <v>149</v>
      </c>
    </row>
    <row r="85" spans="2:3" ht="12.75">
      <c r="B85" s="2">
        <v>682</v>
      </c>
      <c r="C85" t="s">
        <v>151</v>
      </c>
    </row>
    <row r="86" spans="2:3" ht="12.75">
      <c r="B86" s="2">
        <v>683</v>
      </c>
      <c r="C86" t="s">
        <v>150</v>
      </c>
    </row>
    <row r="87" ht="12.75">
      <c r="B87" s="2">
        <v>684</v>
      </c>
    </row>
    <row r="88" ht="12.75">
      <c r="B88" s="2">
        <v>685</v>
      </c>
    </row>
    <row r="89" spans="2:3" ht="12.75">
      <c r="B89" s="2">
        <v>686</v>
      </c>
      <c r="C89" s="13" t="s">
        <v>155</v>
      </c>
    </row>
    <row r="90" spans="2:3" ht="12.75">
      <c r="B90" s="2">
        <v>687</v>
      </c>
      <c r="C90" s="13" t="s">
        <v>152</v>
      </c>
    </row>
    <row r="91" ht="12.75">
      <c r="B91" s="2">
        <v>688</v>
      </c>
    </row>
    <row r="92" spans="2:3" ht="12.75">
      <c r="B92" s="2">
        <v>689</v>
      </c>
      <c r="C92" s="13" t="s">
        <v>156</v>
      </c>
    </row>
    <row r="93" ht="12.75">
      <c r="B93" s="2">
        <v>690</v>
      </c>
    </row>
    <row r="94" ht="12.75">
      <c r="B94" s="2">
        <v>691</v>
      </c>
    </row>
    <row r="95" ht="12.75">
      <c r="B95" s="2">
        <v>692</v>
      </c>
    </row>
    <row r="96" ht="12.75">
      <c r="B96" s="2">
        <v>693</v>
      </c>
    </row>
    <row r="97" ht="12.75">
      <c r="B97" s="2">
        <v>694</v>
      </c>
    </row>
    <row r="98" ht="12.75">
      <c r="B98" s="2">
        <v>695</v>
      </c>
    </row>
    <row r="99" ht="12.75">
      <c r="B99" s="2">
        <v>696</v>
      </c>
    </row>
    <row r="100" ht="12.75">
      <c r="B100" s="2">
        <v>697</v>
      </c>
    </row>
    <row r="101" ht="12.75">
      <c r="B101" s="2">
        <v>698</v>
      </c>
    </row>
    <row r="102" ht="12.75">
      <c r="B102" s="2">
        <v>699</v>
      </c>
    </row>
  </sheetData>
  <sheetProtection/>
  <printOptions/>
  <pageMargins left="0.7480314960629921" right="0.7480314960629921" top="0.3937007874015748" bottom="0.3937007874015748" header="0.11811023622047245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82"/>
  <sheetViews>
    <sheetView zoomScale="75" zoomScaleNormal="75" zoomScalePageLayoutView="0" workbookViewId="0" topLeftCell="A20">
      <selection activeCell="G4" sqref="G4"/>
    </sheetView>
  </sheetViews>
  <sheetFormatPr defaultColWidth="9.140625" defaultRowHeight="12.75"/>
  <cols>
    <col min="1" max="1" width="7.57421875" style="2" customWidth="1"/>
    <col min="3" max="4" width="15.7109375" style="0" customWidth="1"/>
    <col min="5" max="5" width="14.57421875" style="0" bestFit="1" customWidth="1"/>
    <col min="6" max="6" width="13.140625" style="0" bestFit="1" customWidth="1"/>
    <col min="7" max="7" width="10.00390625" style="2" bestFit="1" customWidth="1"/>
    <col min="8" max="8" width="15.7109375" style="0" customWidth="1"/>
    <col min="10" max="11" width="15.7109375" style="0" customWidth="1"/>
    <col min="12" max="12" width="14.57421875" style="0" bestFit="1" customWidth="1"/>
    <col min="13" max="13" width="13.140625" style="0" bestFit="1" customWidth="1"/>
    <col min="14" max="14" width="10.00390625" style="0" bestFit="1" customWidth="1"/>
  </cols>
  <sheetData>
    <row r="1" spans="1:12" ht="20.25" customHeight="1">
      <c r="A1" s="7" t="s">
        <v>87</v>
      </c>
      <c r="B1" s="32"/>
      <c r="C1" s="32"/>
      <c r="D1" s="32"/>
      <c r="E1" s="32"/>
      <c r="F1" s="32"/>
      <c r="G1" s="32"/>
      <c r="H1" s="32"/>
      <c r="K1" s="6" t="s">
        <v>8</v>
      </c>
      <c r="L1" s="6"/>
    </row>
    <row r="2" spans="1:3" ht="12.75" customHeight="1">
      <c r="A2" s="1" t="s">
        <v>9</v>
      </c>
      <c r="C2" s="5"/>
    </row>
    <row r="3" spans="1:14" ht="15" customHeight="1">
      <c r="A3" s="1" t="s">
        <v>10</v>
      </c>
      <c r="B3" s="1" t="s">
        <v>11</v>
      </c>
      <c r="C3" s="6" t="s">
        <v>12</v>
      </c>
      <c r="D3" s="6"/>
      <c r="E3" s="1" t="s">
        <v>13</v>
      </c>
      <c r="F3" s="1" t="s">
        <v>14</v>
      </c>
      <c r="G3" s="1" t="s">
        <v>15</v>
      </c>
      <c r="I3" s="1" t="s">
        <v>11</v>
      </c>
      <c r="J3" s="114" t="s">
        <v>12</v>
      </c>
      <c r="K3" s="114"/>
      <c r="L3" s="1" t="s">
        <v>13</v>
      </c>
      <c r="M3" s="1" t="s">
        <v>14</v>
      </c>
      <c r="N3" s="1" t="s">
        <v>15</v>
      </c>
    </row>
    <row r="4" spans="1:14" ht="15" customHeight="1">
      <c r="A4" s="90">
        <v>640</v>
      </c>
      <c r="B4" s="90">
        <v>1</v>
      </c>
      <c r="C4" s="89" t="str">
        <f>IF(A4="","",VLOOKUP(A4,Entrants!$B$4:$C$102,2))</f>
        <v>Scott Povey</v>
      </c>
      <c r="D4" s="90"/>
      <c r="E4" s="93">
        <v>0.0178125</v>
      </c>
      <c r="F4" s="93">
        <v>0.007118055555555555</v>
      </c>
      <c r="G4" s="93">
        <f aca="true" t="shared" si="0" ref="G4:G67">IF(C4="","",E4-F4)</f>
        <v>0.010694444444444444</v>
      </c>
      <c r="H4" s="10"/>
      <c r="I4" s="8">
        <v>1</v>
      </c>
      <c r="J4" s="95" t="s">
        <v>131</v>
      </c>
      <c r="K4" s="10"/>
      <c r="L4" s="9">
        <v>0.01900462962962963</v>
      </c>
      <c r="M4" s="9">
        <v>0.009895833333333333</v>
      </c>
      <c r="N4" s="9">
        <v>0.009108796296296299</v>
      </c>
    </row>
    <row r="5" spans="1:14" ht="15" customHeight="1">
      <c r="A5" s="90">
        <v>656</v>
      </c>
      <c r="B5" s="90">
        <v>2</v>
      </c>
      <c r="C5" s="89" t="str">
        <f>IF(A5="","",VLOOKUP(A5,Entrants!$B$4:$C$102,2))</f>
        <v>Heather Barrass</v>
      </c>
      <c r="D5" s="91"/>
      <c r="E5" s="93">
        <v>0.01806712962962963</v>
      </c>
      <c r="F5" s="93">
        <v>0.004513888888888889</v>
      </c>
      <c r="G5" s="93">
        <f t="shared" si="0"/>
        <v>0.01355324074074074</v>
      </c>
      <c r="H5" s="10"/>
      <c r="I5" s="8">
        <v>2</v>
      </c>
      <c r="J5" s="95" t="s">
        <v>70</v>
      </c>
      <c r="K5" s="8"/>
      <c r="L5" s="9">
        <v>0.018564814814814815</v>
      </c>
      <c r="M5" s="9">
        <v>0.009027777777777779</v>
      </c>
      <c r="N5" s="9">
        <v>0.009537037037037037</v>
      </c>
    </row>
    <row r="6" spans="1:14" ht="15" customHeight="1">
      <c r="A6" s="90">
        <v>628</v>
      </c>
      <c r="B6" s="90">
        <v>3</v>
      </c>
      <c r="C6" s="89" t="str">
        <f>IF(A6="","",VLOOKUP(A6,Entrants!$B$4:$C$102,2))</f>
        <v>Dave Roberts</v>
      </c>
      <c r="D6" s="90"/>
      <c r="E6" s="93">
        <v>0.018194444444444444</v>
      </c>
      <c r="F6" s="93">
        <v>0.0067708333333333336</v>
      </c>
      <c r="G6" s="93">
        <f t="shared" si="0"/>
        <v>0.01142361111111111</v>
      </c>
      <c r="H6" s="10"/>
      <c r="I6" s="8">
        <v>3</v>
      </c>
      <c r="J6" s="95" t="s">
        <v>47</v>
      </c>
      <c r="K6" s="8"/>
      <c r="L6" s="9">
        <v>0.01855324074074074</v>
      </c>
      <c r="M6" s="9">
        <v>0.008854166666666666</v>
      </c>
      <c r="N6" s="9">
        <v>0.009699074074074075</v>
      </c>
    </row>
    <row r="7" spans="1:14" ht="15" customHeight="1">
      <c r="A7" s="90">
        <v>659</v>
      </c>
      <c r="B7" s="90">
        <v>4</v>
      </c>
      <c r="C7" s="89" t="str">
        <f>IF(A7="","",VLOOKUP(A7,Entrants!$B$4:$C$102,2))</f>
        <v>Stephanie Ramsey</v>
      </c>
      <c r="D7" s="90"/>
      <c r="E7" s="93">
        <v>0.018217592592592594</v>
      </c>
      <c r="F7" s="93">
        <v>0.003472222222222222</v>
      </c>
      <c r="G7" s="93">
        <f t="shared" si="0"/>
        <v>0.014745370370370372</v>
      </c>
      <c r="H7" s="10"/>
      <c r="I7" s="8">
        <v>4</v>
      </c>
      <c r="J7" s="95" t="s">
        <v>77</v>
      </c>
      <c r="K7" s="10"/>
      <c r="L7" s="9">
        <v>0.018472222222222223</v>
      </c>
      <c r="M7" s="9">
        <v>0.008506944444444444</v>
      </c>
      <c r="N7" s="9">
        <v>0.00996527777777778</v>
      </c>
    </row>
    <row r="8" spans="1:14" ht="15" customHeight="1">
      <c r="A8" s="90">
        <v>623</v>
      </c>
      <c r="B8" s="90">
        <v>5</v>
      </c>
      <c r="C8" s="89" t="str">
        <f>IF(A8="","",VLOOKUP(A8,Entrants!$B$4:$C$102,2))</f>
        <v>Steve Richardson</v>
      </c>
      <c r="D8" s="91"/>
      <c r="E8" s="93">
        <v>0.018275462962962962</v>
      </c>
      <c r="F8" s="93">
        <v>0.007986111111111112</v>
      </c>
      <c r="G8" s="93">
        <f t="shared" si="0"/>
        <v>0.01028935185185185</v>
      </c>
      <c r="H8" s="10"/>
      <c r="I8" s="8">
        <v>5</v>
      </c>
      <c r="J8" s="95" t="s">
        <v>104</v>
      </c>
      <c r="K8" s="10"/>
      <c r="L8" s="9">
        <v>0.018541666666666668</v>
      </c>
      <c r="M8" s="9">
        <v>0.008506944444444444</v>
      </c>
      <c r="N8" s="9">
        <v>0.010034722222222224</v>
      </c>
    </row>
    <row r="9" spans="1:14" ht="15" customHeight="1">
      <c r="A9" s="90">
        <v>617</v>
      </c>
      <c r="B9" s="90">
        <v>6</v>
      </c>
      <c r="C9" s="89" t="str">
        <f>IF(A9="","",VLOOKUP(A9,Entrants!$B$4:$C$102,2))</f>
        <v>Emma Freeman</v>
      </c>
      <c r="D9" s="90"/>
      <c r="E9" s="93">
        <v>0.018310185185185186</v>
      </c>
      <c r="F9" s="93">
        <v>0.005902777777777778</v>
      </c>
      <c r="G9" s="93">
        <f t="shared" si="0"/>
        <v>0.012407407407407409</v>
      </c>
      <c r="H9" s="10"/>
      <c r="I9" s="8">
        <v>6</v>
      </c>
      <c r="J9" s="95" t="s">
        <v>76</v>
      </c>
      <c r="K9" s="10"/>
      <c r="L9" s="9">
        <v>0.018657407407407407</v>
      </c>
      <c r="M9" s="9">
        <v>0.008506944444444444</v>
      </c>
      <c r="N9" s="9">
        <v>0.010150462962962964</v>
      </c>
    </row>
    <row r="10" spans="1:14" ht="15" customHeight="1">
      <c r="A10" s="90">
        <v>664</v>
      </c>
      <c r="B10" s="90">
        <v>7</v>
      </c>
      <c r="C10" s="89" t="str">
        <f>IF(A10="","",VLOOKUP(A10,Entrants!$B$4:$C$102,2))</f>
        <v>Gareth Hope</v>
      </c>
      <c r="D10" s="91"/>
      <c r="E10" s="93">
        <v>0.01834490740740741</v>
      </c>
      <c r="F10" s="93">
        <v>0.007638888888888889</v>
      </c>
      <c r="G10" s="93">
        <f t="shared" si="0"/>
        <v>0.010706018518518521</v>
      </c>
      <c r="H10" s="10"/>
      <c r="I10" s="8">
        <v>7</v>
      </c>
      <c r="J10" s="95" t="s">
        <v>95</v>
      </c>
      <c r="K10" s="10"/>
      <c r="L10" s="9">
        <v>0.018275462962962962</v>
      </c>
      <c r="M10" s="9">
        <v>0.007986111111111112</v>
      </c>
      <c r="N10" s="9">
        <v>0.01028935185185185</v>
      </c>
    </row>
    <row r="11" spans="1:14" ht="15" customHeight="1">
      <c r="A11" s="90">
        <v>635</v>
      </c>
      <c r="B11" s="90">
        <v>8</v>
      </c>
      <c r="C11" s="89" t="str">
        <f>IF(A11="","",VLOOKUP(A11,Entrants!$B$4:$C$102,2))</f>
        <v>Terry Hart</v>
      </c>
      <c r="D11" s="90"/>
      <c r="E11" s="93">
        <v>0.01840277777777778</v>
      </c>
      <c r="F11" s="93">
        <v>0.005208333333333333</v>
      </c>
      <c r="G11" s="93">
        <f t="shared" si="0"/>
        <v>0.013194444444444446</v>
      </c>
      <c r="H11" s="10"/>
      <c r="I11" s="8">
        <v>8</v>
      </c>
      <c r="J11" s="95" t="s">
        <v>112</v>
      </c>
      <c r="K11" s="8"/>
      <c r="L11" s="9">
        <v>0.018761574074074073</v>
      </c>
      <c r="M11" s="9">
        <v>0.008333333333333333</v>
      </c>
      <c r="N11" s="9">
        <v>0.01042824074074074</v>
      </c>
    </row>
    <row r="12" spans="1:14" ht="15" customHeight="1">
      <c r="A12" s="90">
        <v>655</v>
      </c>
      <c r="B12" s="90">
        <v>9</v>
      </c>
      <c r="C12" s="89" t="str">
        <f>IF(A12="","",VLOOKUP(A12,Entrants!$B$4:$C$102,2))</f>
        <v>Graeme Hare</v>
      </c>
      <c r="D12" s="91"/>
      <c r="E12" s="93">
        <v>0.018425925925925925</v>
      </c>
      <c r="F12" s="93">
        <v>0.0067708333333333336</v>
      </c>
      <c r="G12" s="93">
        <f t="shared" si="0"/>
        <v>0.011655092592592592</v>
      </c>
      <c r="H12" s="10"/>
      <c r="I12" s="8">
        <v>9</v>
      </c>
      <c r="J12" s="95" t="s">
        <v>59</v>
      </c>
      <c r="K12" s="8"/>
      <c r="L12" s="9">
        <v>0.018449074074074073</v>
      </c>
      <c r="M12" s="9">
        <v>0.0078125</v>
      </c>
      <c r="N12" s="9">
        <v>0.010636574074074073</v>
      </c>
    </row>
    <row r="13" spans="1:14" ht="15" customHeight="1">
      <c r="A13" s="90">
        <v>658</v>
      </c>
      <c r="B13" s="90">
        <v>10</v>
      </c>
      <c r="C13" s="89" t="str">
        <f>IF(A13="","",VLOOKUP(A13,Entrants!$B$4:$C$102,2))</f>
        <v>Peter Holmback</v>
      </c>
      <c r="D13" s="91"/>
      <c r="E13" s="93">
        <v>0.018425925925925925</v>
      </c>
      <c r="F13" s="93">
        <v>0.007291666666666666</v>
      </c>
      <c r="G13" s="93">
        <f t="shared" si="0"/>
        <v>0.01113425925925926</v>
      </c>
      <c r="H13" s="10"/>
      <c r="I13" s="8">
        <v>10</v>
      </c>
      <c r="J13" s="95" t="s">
        <v>96</v>
      </c>
      <c r="K13" s="8"/>
      <c r="L13" s="9">
        <v>0.01849537037037037</v>
      </c>
      <c r="M13" s="9">
        <v>0.0078125</v>
      </c>
      <c r="N13" s="9">
        <v>0.01068287037037037</v>
      </c>
    </row>
    <row r="14" spans="1:14" ht="15" customHeight="1">
      <c r="A14" s="90">
        <v>607</v>
      </c>
      <c r="B14" s="90">
        <v>11</v>
      </c>
      <c r="C14" s="89" t="str">
        <f>IF(A14="","",VLOOKUP(A14,Entrants!$B$4:$C$102,2))</f>
        <v>Aynsley Herron</v>
      </c>
      <c r="D14" s="91"/>
      <c r="E14" s="93">
        <v>0.0184375</v>
      </c>
      <c r="F14" s="93">
        <v>0.006076388888888889</v>
      </c>
      <c r="G14" s="93">
        <f t="shared" si="0"/>
        <v>0.012361111111111111</v>
      </c>
      <c r="H14" s="10"/>
      <c r="I14" s="8">
        <v>11</v>
      </c>
      <c r="J14" s="95" t="s">
        <v>105</v>
      </c>
      <c r="K14" s="8"/>
      <c r="L14" s="9">
        <v>0.018854166666666665</v>
      </c>
      <c r="M14" s="9">
        <v>0.008159722222222223</v>
      </c>
      <c r="N14" s="9">
        <v>0.010694444444444442</v>
      </c>
    </row>
    <row r="15" spans="1:14" ht="15" customHeight="1">
      <c r="A15" s="90">
        <v>672</v>
      </c>
      <c r="B15" s="90">
        <v>12</v>
      </c>
      <c r="C15" s="89" t="str">
        <f>IF(A15="","",VLOOKUP(A15,Entrants!$B$4:$C$102,2))</f>
        <v>Graeme Stewart</v>
      </c>
      <c r="D15" s="90"/>
      <c r="E15" s="93">
        <v>0.018449074074074073</v>
      </c>
      <c r="F15" s="93">
        <v>0.007465277777777778</v>
      </c>
      <c r="G15" s="93">
        <f t="shared" si="0"/>
        <v>0.010983796296296294</v>
      </c>
      <c r="H15" s="10"/>
      <c r="I15" s="8">
        <v>12</v>
      </c>
      <c r="J15" s="95" t="s">
        <v>106</v>
      </c>
      <c r="K15" s="10"/>
      <c r="L15" s="9">
        <v>0.0178125</v>
      </c>
      <c r="M15" s="9">
        <v>0.007118055555555555</v>
      </c>
      <c r="N15" s="9">
        <v>0.010694444444444444</v>
      </c>
    </row>
    <row r="16" spans="1:14" ht="15" customHeight="1">
      <c r="A16" s="90">
        <v>606</v>
      </c>
      <c r="B16" s="90">
        <v>13</v>
      </c>
      <c r="C16" s="89" t="str">
        <f>IF(A16="","",VLOOKUP(A16,Entrants!$B$4:$C$102,2))</f>
        <v>Steve Gillespie</v>
      </c>
      <c r="D16" s="91"/>
      <c r="E16" s="93">
        <v>0.018449074074074073</v>
      </c>
      <c r="F16" s="93">
        <v>0.0078125</v>
      </c>
      <c r="G16" s="93">
        <f t="shared" si="0"/>
        <v>0.010636574074074073</v>
      </c>
      <c r="H16" s="10"/>
      <c r="I16" s="8">
        <v>13</v>
      </c>
      <c r="J16" s="95" t="s">
        <v>75</v>
      </c>
      <c r="K16" s="8"/>
      <c r="L16" s="9">
        <v>0.01834490740740741</v>
      </c>
      <c r="M16" s="9">
        <v>0.007638888888888889</v>
      </c>
      <c r="N16" s="9">
        <v>0.010706018518518521</v>
      </c>
    </row>
    <row r="17" spans="1:14" ht="15" customHeight="1">
      <c r="A17" s="90">
        <v>662</v>
      </c>
      <c r="B17" s="90">
        <v>14</v>
      </c>
      <c r="C17" s="89" t="str">
        <f>IF(A17="","",VLOOKUP(A17,Entrants!$B$4:$C$102,2))</f>
        <v>Mark Johnson</v>
      </c>
      <c r="D17" s="90"/>
      <c r="E17" s="93">
        <v>0.018460648148148146</v>
      </c>
      <c r="F17" s="93">
        <v>0.001736111111111111</v>
      </c>
      <c r="G17" s="93">
        <f t="shared" si="0"/>
        <v>0.016724537037037034</v>
      </c>
      <c r="H17" s="10"/>
      <c r="I17" s="8">
        <v>14</v>
      </c>
      <c r="J17" s="95" t="s">
        <v>129</v>
      </c>
      <c r="K17" s="8"/>
      <c r="L17" s="9">
        <v>0.018449074074074073</v>
      </c>
      <c r="M17" s="9">
        <v>0.007465277777777778</v>
      </c>
      <c r="N17" s="9">
        <v>0.010983796296296294</v>
      </c>
    </row>
    <row r="18" spans="1:14" ht="15" customHeight="1">
      <c r="A18" s="90">
        <v>651</v>
      </c>
      <c r="B18" s="90">
        <v>15</v>
      </c>
      <c r="C18" s="89" t="str">
        <f>IF(A18="","",VLOOKUP(A18,Entrants!$B$4:$C$102,2))</f>
        <v>James Young</v>
      </c>
      <c r="D18" s="90"/>
      <c r="E18" s="93">
        <v>0.018472222222222223</v>
      </c>
      <c r="F18" s="93">
        <v>0.0062499999999999995</v>
      </c>
      <c r="G18" s="93">
        <f t="shared" si="0"/>
        <v>0.012222222222222225</v>
      </c>
      <c r="H18" s="10"/>
      <c r="I18" s="8">
        <v>15</v>
      </c>
      <c r="J18" s="10" t="s">
        <v>68</v>
      </c>
      <c r="K18" s="10"/>
      <c r="L18" s="9">
        <v>0.019849537037037037</v>
      </c>
      <c r="M18" s="9">
        <v>0.008854166666666666</v>
      </c>
      <c r="N18" s="9">
        <v>0.01099537037037037</v>
      </c>
    </row>
    <row r="19" spans="1:14" ht="15" customHeight="1">
      <c r="A19" s="90">
        <v>638</v>
      </c>
      <c r="B19" s="90">
        <v>16</v>
      </c>
      <c r="C19" s="89" t="str">
        <f>IF(A19="","",VLOOKUP(A19,Entrants!$B$4:$C$102,2))</f>
        <v>Adam Smith</v>
      </c>
      <c r="D19" s="90"/>
      <c r="E19" s="93">
        <v>0.018472222222222223</v>
      </c>
      <c r="F19" s="93">
        <v>0.008506944444444444</v>
      </c>
      <c r="G19" s="93">
        <f t="shared" si="0"/>
        <v>0.00996527777777778</v>
      </c>
      <c r="H19" s="10"/>
      <c r="I19" s="8">
        <v>16</v>
      </c>
      <c r="J19" s="95" t="s">
        <v>118</v>
      </c>
      <c r="K19" s="8"/>
      <c r="L19" s="9">
        <v>0.018425925925925925</v>
      </c>
      <c r="M19" s="9">
        <v>0.007291666666666666</v>
      </c>
      <c r="N19" s="9">
        <v>0.01113425925925926</v>
      </c>
    </row>
    <row r="20" spans="1:14" ht="15" customHeight="1">
      <c r="A20" s="90">
        <v>666</v>
      </c>
      <c r="B20" s="90">
        <v>17</v>
      </c>
      <c r="C20" s="89" t="str">
        <f>IF(A20="","",VLOOKUP(A20,Entrants!$B$4:$C$102,2))</f>
        <v>Susie Hunter</v>
      </c>
      <c r="D20" s="91"/>
      <c r="E20" s="93">
        <v>0.018483796296296297</v>
      </c>
      <c r="F20" s="93">
        <v>0.006597222222222222</v>
      </c>
      <c r="G20" s="93">
        <f t="shared" si="0"/>
        <v>0.011886574074074074</v>
      </c>
      <c r="H20" s="10"/>
      <c r="I20" s="8">
        <v>17</v>
      </c>
      <c r="J20" s="95" t="s">
        <v>57</v>
      </c>
      <c r="K20" s="8"/>
      <c r="L20" s="9">
        <v>0.01871527777777778</v>
      </c>
      <c r="M20" s="9">
        <v>0.007465277777777778</v>
      </c>
      <c r="N20" s="9">
        <v>0.01125</v>
      </c>
    </row>
    <row r="21" spans="1:14" ht="15" customHeight="1">
      <c r="A21" s="90">
        <v>624</v>
      </c>
      <c r="B21" s="90">
        <v>18</v>
      </c>
      <c r="C21" s="89" t="str">
        <f>IF(A21="","",VLOOKUP(A21,Entrants!$B$4:$C$102,2))</f>
        <v>Leanne Herron</v>
      </c>
      <c r="D21" s="90"/>
      <c r="E21" s="93">
        <v>0.01849537037037037</v>
      </c>
      <c r="F21" s="93">
        <v>0.0078125</v>
      </c>
      <c r="G21" s="93">
        <f t="shared" si="0"/>
        <v>0.01068287037037037</v>
      </c>
      <c r="H21" s="10"/>
      <c r="I21" s="8">
        <v>18</v>
      </c>
      <c r="J21" s="95" t="s">
        <v>101</v>
      </c>
      <c r="K21" s="10"/>
      <c r="L21" s="9">
        <v>0.018599537037037036</v>
      </c>
      <c r="M21" s="9">
        <v>0.007291666666666666</v>
      </c>
      <c r="N21" s="9">
        <v>0.011307870370370371</v>
      </c>
    </row>
    <row r="22" spans="1:14" ht="15" customHeight="1">
      <c r="A22" s="90">
        <v>650</v>
      </c>
      <c r="B22" s="90">
        <v>19</v>
      </c>
      <c r="C22" s="89" t="str">
        <f>IF(A22="","",VLOOKUP(A22,Entrants!$B$4:$C$102,2))</f>
        <v>Cath Young</v>
      </c>
      <c r="D22" s="90"/>
      <c r="E22" s="93">
        <v>0.018541666666666668</v>
      </c>
      <c r="F22" s="93">
        <v>0.006597222222222222</v>
      </c>
      <c r="G22" s="93">
        <f t="shared" si="0"/>
        <v>0.011944444444444445</v>
      </c>
      <c r="H22" s="10"/>
      <c r="I22" s="8">
        <v>19</v>
      </c>
      <c r="J22" s="95" t="s">
        <v>72</v>
      </c>
      <c r="K22" s="10"/>
      <c r="L22" s="9">
        <v>0.018969907407407408</v>
      </c>
      <c r="M22" s="9">
        <v>0.007638888888888889</v>
      </c>
      <c r="N22" s="9">
        <v>0.011331018518518518</v>
      </c>
    </row>
    <row r="23" spans="1:14" ht="15" customHeight="1">
      <c r="A23" s="90">
        <v>637</v>
      </c>
      <c r="B23" s="90">
        <v>20</v>
      </c>
      <c r="C23" s="89" t="str">
        <f>IF(A23="","",VLOOKUP(A23,Entrants!$B$4:$C$102,2))</f>
        <v>Craig Birch</v>
      </c>
      <c r="D23" s="91"/>
      <c r="E23" s="93">
        <v>0.018541666666666668</v>
      </c>
      <c r="F23" s="93">
        <v>0.008506944444444444</v>
      </c>
      <c r="G23" s="93">
        <f t="shared" si="0"/>
        <v>0.010034722222222224</v>
      </c>
      <c r="H23" s="10"/>
      <c r="I23" s="8">
        <v>20</v>
      </c>
      <c r="J23" s="95" t="s">
        <v>108</v>
      </c>
      <c r="K23" s="8"/>
      <c r="L23" s="9">
        <v>0.01869212962962963</v>
      </c>
      <c r="M23" s="9">
        <v>0.007291666666666666</v>
      </c>
      <c r="N23" s="9">
        <v>0.011400462962962966</v>
      </c>
    </row>
    <row r="24" spans="1:14" ht="15" customHeight="1">
      <c r="A24" s="90">
        <v>613</v>
      </c>
      <c r="B24" s="90">
        <v>21</v>
      </c>
      <c r="C24" s="89" t="str">
        <f>IF(A24="","",VLOOKUP(A24,Entrants!$B$4:$C$102,2))</f>
        <v>Peter Brown</v>
      </c>
      <c r="D24" s="90"/>
      <c r="E24" s="93">
        <v>0.01855324074074074</v>
      </c>
      <c r="F24" s="93">
        <v>0.008854166666666666</v>
      </c>
      <c r="G24" s="93">
        <f t="shared" si="0"/>
        <v>0.009699074074074075</v>
      </c>
      <c r="H24" s="10"/>
      <c r="I24" s="8">
        <v>21</v>
      </c>
      <c r="J24" s="95" t="s">
        <v>62</v>
      </c>
      <c r="K24" s="8"/>
      <c r="L24" s="9">
        <v>0.018194444444444444</v>
      </c>
      <c r="M24" s="9">
        <v>0.0067708333333333336</v>
      </c>
      <c r="N24" s="9">
        <v>0.01142361111111111</v>
      </c>
    </row>
    <row r="25" spans="1:14" ht="15" customHeight="1">
      <c r="A25" s="90">
        <v>673</v>
      </c>
      <c r="B25" s="90">
        <v>22</v>
      </c>
      <c r="C25" s="89" t="str">
        <f>IF(A25="","",VLOOKUP(A25,Entrants!$B$4:$C$102,2))</f>
        <v>Robbie Barkley</v>
      </c>
      <c r="D25" s="90"/>
      <c r="E25" s="93">
        <v>0.018564814814814815</v>
      </c>
      <c r="F25" s="93">
        <v>0.009027777777777779</v>
      </c>
      <c r="G25" s="93">
        <f t="shared" si="0"/>
        <v>0.009537037037037037</v>
      </c>
      <c r="H25" s="10"/>
      <c r="I25" s="8">
        <v>22</v>
      </c>
      <c r="J25" s="95" t="s">
        <v>69</v>
      </c>
      <c r="K25" s="8"/>
      <c r="L25" s="9">
        <v>0.019085648148148147</v>
      </c>
      <c r="M25" s="9">
        <v>0.007638888888888889</v>
      </c>
      <c r="N25" s="9">
        <v>0.011446759259259257</v>
      </c>
    </row>
    <row r="26" spans="1:14" ht="15" customHeight="1">
      <c r="A26" s="90">
        <v>608</v>
      </c>
      <c r="B26" s="90">
        <v>23</v>
      </c>
      <c r="C26" s="89" t="str">
        <f>IF(A26="","",VLOOKUP(A26,Entrants!$B$4:$C$102,2))</f>
        <v>Wendy Herron</v>
      </c>
      <c r="D26" s="90"/>
      <c r="E26" s="93">
        <v>0.018587962962962962</v>
      </c>
      <c r="F26" s="93">
        <v>0.004166666666666667</v>
      </c>
      <c r="G26" s="93">
        <f t="shared" si="0"/>
        <v>0.014421296296296297</v>
      </c>
      <c r="H26" s="10"/>
      <c r="I26" s="8">
        <v>23</v>
      </c>
      <c r="J26" s="95" t="s">
        <v>110</v>
      </c>
      <c r="K26" s="10"/>
      <c r="L26" s="9">
        <v>0.018935185185185183</v>
      </c>
      <c r="M26" s="9">
        <v>0.007465277777777778</v>
      </c>
      <c r="N26" s="9">
        <v>0.011469907407407404</v>
      </c>
    </row>
    <row r="27" spans="1:14" ht="15" customHeight="1">
      <c r="A27" s="90">
        <v>634</v>
      </c>
      <c r="B27" s="90">
        <v>24</v>
      </c>
      <c r="C27" s="89" t="str">
        <f>IF(A27="","",VLOOKUP(A27,Entrants!$B$4:$C$102,2))</f>
        <v>Paddy Brolly</v>
      </c>
      <c r="D27" s="90"/>
      <c r="E27" s="93">
        <v>0.018599537037037036</v>
      </c>
      <c r="F27" s="93">
        <v>0.007291666666666666</v>
      </c>
      <c r="G27" s="93">
        <f t="shared" si="0"/>
        <v>0.011307870370370371</v>
      </c>
      <c r="H27" s="10"/>
      <c r="I27" s="8">
        <v>24</v>
      </c>
      <c r="J27" s="95" t="s">
        <v>111</v>
      </c>
      <c r="K27" s="8"/>
      <c r="L27" s="9">
        <v>0.01866898148148148</v>
      </c>
      <c r="M27" s="9">
        <v>0.007118055555555555</v>
      </c>
      <c r="N27" s="9">
        <v>0.011550925925925926</v>
      </c>
    </row>
    <row r="28" spans="1:14" ht="15" customHeight="1">
      <c r="A28" s="90">
        <v>641</v>
      </c>
      <c r="B28" s="90">
        <v>25</v>
      </c>
      <c r="C28" s="89" t="str">
        <f>IF(A28="","",VLOOKUP(A28,Entrants!$B$4:$C$102,2))</f>
        <v>Chris Lillico</v>
      </c>
      <c r="D28" s="91"/>
      <c r="E28" s="93">
        <v>0.018657407407407407</v>
      </c>
      <c r="F28" s="93">
        <v>0.008506944444444444</v>
      </c>
      <c r="G28" s="93">
        <f t="shared" si="0"/>
        <v>0.010150462962962964</v>
      </c>
      <c r="H28" s="10"/>
      <c r="I28" s="8">
        <v>25</v>
      </c>
      <c r="J28" s="95" t="s">
        <v>65</v>
      </c>
      <c r="K28" s="8"/>
      <c r="L28" s="9">
        <v>0.019085648148148147</v>
      </c>
      <c r="M28" s="9">
        <v>0.007465277777777778</v>
      </c>
      <c r="N28" s="9">
        <v>0.011620370370370368</v>
      </c>
    </row>
    <row r="29" spans="1:14" ht="15" customHeight="1">
      <c r="A29" s="90">
        <v>646</v>
      </c>
      <c r="B29" s="90">
        <v>26</v>
      </c>
      <c r="C29" s="89" t="str">
        <f>IF(A29="","",VLOOKUP(A29,Entrants!$B$4:$C$102,2))</f>
        <v>Mark Nicholson</v>
      </c>
      <c r="D29" s="91"/>
      <c r="E29" s="93">
        <v>0.01866898148148148</v>
      </c>
      <c r="F29" s="93">
        <v>0.007118055555555555</v>
      </c>
      <c r="G29" s="93">
        <f t="shared" si="0"/>
        <v>0.011550925925925926</v>
      </c>
      <c r="H29" s="10"/>
      <c r="I29" s="8">
        <v>26</v>
      </c>
      <c r="J29" s="95" t="s">
        <v>115</v>
      </c>
      <c r="K29" s="8"/>
      <c r="L29" s="9">
        <v>0.018425925925925925</v>
      </c>
      <c r="M29" s="9">
        <v>0.0067708333333333336</v>
      </c>
      <c r="N29" s="9">
        <v>0.011655092592592592</v>
      </c>
    </row>
    <row r="30" spans="1:14" ht="15" customHeight="1">
      <c r="A30" s="90">
        <v>642</v>
      </c>
      <c r="B30" s="90">
        <v>27</v>
      </c>
      <c r="C30" s="89" t="str">
        <f>IF(A30="","",VLOOKUP(A30,Entrants!$B$4:$C$102,2))</f>
        <v>Charlotte Ramsey</v>
      </c>
      <c r="D30" s="91"/>
      <c r="E30" s="93">
        <v>0.01869212962962963</v>
      </c>
      <c r="F30" s="93">
        <v>0.005902777777777778</v>
      </c>
      <c r="G30" s="93">
        <f t="shared" si="0"/>
        <v>0.012789351851851854</v>
      </c>
      <c r="H30" s="10"/>
      <c r="I30" s="8">
        <v>27</v>
      </c>
      <c r="J30" s="95" t="s">
        <v>109</v>
      </c>
      <c r="K30" s="8"/>
      <c r="L30" s="9">
        <v>0.01902777777777778</v>
      </c>
      <c r="M30" s="9">
        <v>0.007291666666666666</v>
      </c>
      <c r="N30" s="9">
        <v>0.011736111111111114</v>
      </c>
    </row>
    <row r="31" spans="1:14" ht="15" customHeight="1">
      <c r="A31" s="90">
        <v>643</v>
      </c>
      <c r="B31" s="90">
        <v>28</v>
      </c>
      <c r="C31" s="89" t="str">
        <f>IF(A31="","",VLOOKUP(A31,Entrants!$B$4:$C$102,2))</f>
        <v>Scott Goodfellow</v>
      </c>
      <c r="D31" s="91"/>
      <c r="E31" s="93">
        <v>0.01869212962962963</v>
      </c>
      <c r="F31" s="93">
        <v>0.007291666666666666</v>
      </c>
      <c r="G31" s="93">
        <f t="shared" si="0"/>
        <v>0.011400462962962966</v>
      </c>
      <c r="H31" s="10"/>
      <c r="I31" s="8">
        <v>28</v>
      </c>
      <c r="J31" s="95" t="s">
        <v>124</v>
      </c>
      <c r="K31" s="97"/>
      <c r="L31" s="9">
        <v>0.018483796296296297</v>
      </c>
      <c r="M31" s="9">
        <v>0.006597222222222222</v>
      </c>
      <c r="N31" s="9">
        <v>0.011886574074074074</v>
      </c>
    </row>
    <row r="32" spans="1:14" ht="15" customHeight="1">
      <c r="A32" s="90">
        <v>627</v>
      </c>
      <c r="B32" s="90">
        <v>29</v>
      </c>
      <c r="C32" s="89" t="str">
        <f>IF(A32="","",VLOOKUP(A32,Entrants!$B$4:$C$102,2))</f>
        <v>Steve Walker</v>
      </c>
      <c r="D32" s="90"/>
      <c r="E32" s="93">
        <v>0.01871527777777778</v>
      </c>
      <c r="F32" s="93">
        <v>0.007465277777777778</v>
      </c>
      <c r="G32" s="93">
        <f t="shared" si="0"/>
        <v>0.01125</v>
      </c>
      <c r="H32" s="10"/>
      <c r="I32" s="8">
        <v>29</v>
      </c>
      <c r="J32" s="95" t="s">
        <v>48</v>
      </c>
      <c r="K32" s="10"/>
      <c r="L32" s="9">
        <v>0.018541666666666668</v>
      </c>
      <c r="M32" s="9">
        <v>0.006597222222222222</v>
      </c>
      <c r="N32" s="9">
        <v>0.011944444444444445</v>
      </c>
    </row>
    <row r="33" spans="1:14" ht="15" customHeight="1">
      <c r="A33" s="90">
        <v>602</v>
      </c>
      <c r="B33" s="90">
        <v>30</v>
      </c>
      <c r="C33" s="89" t="str">
        <f>IF(A33="","",VLOOKUP(A33,Entrants!$B$4:$C$102,2))</f>
        <v>Davina Lonsdale</v>
      </c>
      <c r="D33" s="90"/>
      <c r="E33" s="93">
        <v>0.01875</v>
      </c>
      <c r="F33" s="93">
        <v>0.005208333333333333</v>
      </c>
      <c r="G33" s="93">
        <f t="shared" si="0"/>
        <v>0.013541666666666667</v>
      </c>
      <c r="H33" s="10"/>
      <c r="I33" s="8">
        <v>30</v>
      </c>
      <c r="J33" s="95" t="s">
        <v>52</v>
      </c>
      <c r="K33" s="10"/>
      <c r="L33" s="9">
        <v>0.018900462962962963</v>
      </c>
      <c r="M33" s="9">
        <v>0.006944444444444444</v>
      </c>
      <c r="N33" s="9">
        <v>0.011956018518518519</v>
      </c>
    </row>
    <row r="34" spans="1:14" ht="15" customHeight="1">
      <c r="A34" s="90">
        <v>648</v>
      </c>
      <c r="B34" s="90">
        <v>31</v>
      </c>
      <c r="C34" s="89" t="str">
        <f>IF(A34="","",VLOOKUP(A34,Entrants!$B$4:$C$102,2))</f>
        <v>Jacob Hall</v>
      </c>
      <c r="D34" s="90"/>
      <c r="E34" s="93">
        <v>0.018761574074074073</v>
      </c>
      <c r="F34" s="93">
        <v>0.008333333333333333</v>
      </c>
      <c r="G34" s="93">
        <f t="shared" si="0"/>
        <v>0.01042824074074074</v>
      </c>
      <c r="H34" s="10"/>
      <c r="I34" s="8">
        <v>31</v>
      </c>
      <c r="J34" s="95" t="s">
        <v>92</v>
      </c>
      <c r="K34" s="8"/>
      <c r="L34" s="9">
        <v>0.01884259259259259</v>
      </c>
      <c r="M34" s="9">
        <v>0.0067708333333333336</v>
      </c>
      <c r="N34" s="9">
        <v>0.012071759259259258</v>
      </c>
    </row>
    <row r="35" spans="1:14" ht="15" customHeight="1">
      <c r="A35" s="90">
        <v>601</v>
      </c>
      <c r="B35" s="90">
        <v>32</v>
      </c>
      <c r="C35" s="89" t="str">
        <f>IF(A35="","",VLOOKUP(A35,Entrants!$B$4:$C$102,2))</f>
        <v>Ron Ingram</v>
      </c>
      <c r="D35" s="91"/>
      <c r="E35" s="93">
        <v>0.01877314814814815</v>
      </c>
      <c r="F35" s="93">
        <v>0.005902777777777778</v>
      </c>
      <c r="G35" s="93">
        <f t="shared" si="0"/>
        <v>0.012870370370370372</v>
      </c>
      <c r="H35" s="10"/>
      <c r="I35" s="8">
        <v>32</v>
      </c>
      <c r="J35" s="10" t="s">
        <v>58</v>
      </c>
      <c r="K35" s="10"/>
      <c r="L35" s="9">
        <v>0.019224537037037037</v>
      </c>
      <c r="M35" s="9">
        <v>0.007118055555555555</v>
      </c>
      <c r="N35" s="9">
        <v>0.012106481481481482</v>
      </c>
    </row>
    <row r="36" spans="1:14" ht="15" customHeight="1">
      <c r="A36" s="90">
        <v>616</v>
      </c>
      <c r="B36" s="90">
        <v>33</v>
      </c>
      <c r="C36" s="89" t="str">
        <f>IF(A36="","",VLOOKUP(A36,Entrants!$B$4:$C$102,2))</f>
        <v>Liz Freeman</v>
      </c>
      <c r="D36" s="90"/>
      <c r="E36" s="93">
        <v>0.018784722222222223</v>
      </c>
      <c r="F36" s="93">
        <v>0.0005208333333333333</v>
      </c>
      <c r="G36" s="93">
        <f t="shared" si="0"/>
        <v>0.01826388888888889</v>
      </c>
      <c r="H36" s="10"/>
      <c r="I36" s="8">
        <v>33</v>
      </c>
      <c r="J36" s="95" t="s">
        <v>54</v>
      </c>
      <c r="K36" s="8"/>
      <c r="L36" s="9">
        <v>0.019074074074074073</v>
      </c>
      <c r="M36" s="9">
        <v>0.006944444444444444</v>
      </c>
      <c r="N36" s="9">
        <v>0.012129629629629629</v>
      </c>
    </row>
    <row r="37" spans="1:14" ht="15" customHeight="1">
      <c r="A37" s="90">
        <v>611</v>
      </c>
      <c r="B37" s="90">
        <v>34</v>
      </c>
      <c r="C37" s="89" t="str">
        <f>IF(A37="","",VLOOKUP(A37,Entrants!$B$4:$C$102,2))</f>
        <v>Helen Bruce</v>
      </c>
      <c r="D37" s="90"/>
      <c r="E37" s="93">
        <v>0.01884259259259259</v>
      </c>
      <c r="F37" s="93">
        <v>0.0067708333333333336</v>
      </c>
      <c r="G37" s="93">
        <f t="shared" si="0"/>
        <v>0.012071759259259258</v>
      </c>
      <c r="H37" s="10"/>
      <c r="I37" s="8">
        <v>34</v>
      </c>
      <c r="J37" s="95" t="s">
        <v>49</v>
      </c>
      <c r="K37" s="10"/>
      <c r="L37" s="9">
        <v>0.018472222222222223</v>
      </c>
      <c r="M37" s="9">
        <v>0.0062499999999999995</v>
      </c>
      <c r="N37" s="9">
        <v>0.012222222222222225</v>
      </c>
    </row>
    <row r="38" spans="1:14" ht="15" customHeight="1">
      <c r="A38" s="90">
        <v>639</v>
      </c>
      <c r="B38" s="90">
        <v>35</v>
      </c>
      <c r="C38" s="89" t="str">
        <f>IF(A38="","",VLOOKUP(A38,Entrants!$B$4:$C$102,2))</f>
        <v>Jake Jansen</v>
      </c>
      <c r="D38" s="91"/>
      <c r="E38" s="93">
        <v>0.018854166666666665</v>
      </c>
      <c r="F38" s="93">
        <v>0.008159722222222223</v>
      </c>
      <c r="G38" s="93">
        <f t="shared" si="0"/>
        <v>0.010694444444444442</v>
      </c>
      <c r="H38" s="10"/>
      <c r="I38" s="8">
        <v>35</v>
      </c>
      <c r="J38" s="98" t="s">
        <v>100</v>
      </c>
      <c r="K38" s="8"/>
      <c r="L38" s="9">
        <v>0.019560185185185184</v>
      </c>
      <c r="M38" s="9">
        <v>0.007291666666666666</v>
      </c>
      <c r="N38" s="9">
        <v>0.012268518518518519</v>
      </c>
    </row>
    <row r="39" spans="1:14" ht="15" customHeight="1">
      <c r="A39" s="90">
        <v>652</v>
      </c>
      <c r="B39" s="90">
        <v>36</v>
      </c>
      <c r="C39" s="89" t="str">
        <f>IF(A39="","",VLOOKUP(A39,Entrants!$B$4:$C$102,2))</f>
        <v>Helen Morris</v>
      </c>
      <c r="D39" s="91"/>
      <c r="E39" s="93">
        <v>0.018900462962962963</v>
      </c>
      <c r="F39" s="93">
        <v>0.006944444444444444</v>
      </c>
      <c r="G39" s="93">
        <f t="shared" si="0"/>
        <v>0.011956018518518519</v>
      </c>
      <c r="H39" s="10"/>
      <c r="I39" s="8">
        <v>36</v>
      </c>
      <c r="J39" s="95" t="s">
        <v>66</v>
      </c>
      <c r="K39" s="10"/>
      <c r="L39" s="9">
        <v>0.0184375</v>
      </c>
      <c r="M39" s="9">
        <v>0.006076388888888889</v>
      </c>
      <c r="N39" s="9">
        <v>0.012361111111111111</v>
      </c>
    </row>
    <row r="40" spans="1:14" ht="15" customHeight="1">
      <c r="A40" s="90">
        <v>669</v>
      </c>
      <c r="B40" s="90">
        <v>37</v>
      </c>
      <c r="C40" s="89" t="str">
        <f>IF(A40="","",VLOOKUP(A40,Entrants!$B$4:$C$102,2))</f>
        <v>Dennis Morgan</v>
      </c>
      <c r="D40" s="91"/>
      <c r="E40" s="93">
        <v>0.01892361111111111</v>
      </c>
      <c r="F40" s="93">
        <v>0.006423611111111112</v>
      </c>
      <c r="G40" s="93">
        <f t="shared" si="0"/>
        <v>0.012499999999999997</v>
      </c>
      <c r="H40" s="10"/>
      <c r="I40" s="8">
        <v>37</v>
      </c>
      <c r="J40" s="95" t="s">
        <v>94</v>
      </c>
      <c r="K40" s="8"/>
      <c r="L40" s="9">
        <v>0.018310185185185186</v>
      </c>
      <c r="M40" s="9">
        <v>0.005902777777777778</v>
      </c>
      <c r="N40" s="9">
        <v>0.012407407407407409</v>
      </c>
    </row>
    <row r="41" spans="1:14" ht="15" customHeight="1">
      <c r="A41" s="90">
        <v>645</v>
      </c>
      <c r="B41" s="90">
        <v>38</v>
      </c>
      <c r="C41" s="89" t="str">
        <f>IF(A41="","",VLOOKUP(A41,Entrants!$B$4:$C$102,2))</f>
        <v>Louise Scott</v>
      </c>
      <c r="D41" s="91"/>
      <c r="E41" s="93">
        <v>0.018935185185185183</v>
      </c>
      <c r="F41" s="93">
        <v>0.007465277777777778</v>
      </c>
      <c r="G41" s="93">
        <f t="shared" si="0"/>
        <v>0.011469907407407404</v>
      </c>
      <c r="H41" s="10"/>
      <c r="I41" s="8">
        <v>38</v>
      </c>
      <c r="J41" s="10" t="s">
        <v>71</v>
      </c>
      <c r="K41" s="10"/>
      <c r="L41" s="9">
        <v>0.019398148148148147</v>
      </c>
      <c r="M41" s="9">
        <v>0.006944444444444444</v>
      </c>
      <c r="N41" s="9">
        <v>0.012453703703703703</v>
      </c>
    </row>
    <row r="42" spans="1:14" ht="15" customHeight="1">
      <c r="A42" s="90">
        <v>622</v>
      </c>
      <c r="B42" s="90">
        <v>39</v>
      </c>
      <c r="C42" s="89" t="str">
        <f>IF(A42="","",VLOOKUP(A42,Entrants!$B$4:$C$102,2))</f>
        <v>Shaun Dodd</v>
      </c>
      <c r="D42" s="91"/>
      <c r="E42" s="93">
        <v>0.018969907407407408</v>
      </c>
      <c r="F42" s="93">
        <v>0.007638888888888889</v>
      </c>
      <c r="G42" s="93">
        <f t="shared" si="0"/>
        <v>0.011331018518518518</v>
      </c>
      <c r="H42" s="10"/>
      <c r="I42" s="8">
        <v>39</v>
      </c>
      <c r="J42" s="95" t="s">
        <v>126</v>
      </c>
      <c r="K42" s="8"/>
      <c r="L42" s="9">
        <v>0.01892361111111111</v>
      </c>
      <c r="M42" s="9">
        <v>0.006423611111111112</v>
      </c>
      <c r="N42" s="9">
        <v>0.012499999999999997</v>
      </c>
    </row>
    <row r="43" spans="1:14" ht="15" customHeight="1">
      <c r="A43" s="90">
        <v>636</v>
      </c>
      <c r="B43" s="90">
        <v>40</v>
      </c>
      <c r="C43" s="89" t="str">
        <f>IF(A43="","",VLOOKUP(A43,Entrants!$B$4:$C$102,2))</f>
        <v>Sharon Richardson</v>
      </c>
      <c r="D43" s="91"/>
      <c r="E43" s="93">
        <v>0.01898148148148148</v>
      </c>
      <c r="F43" s="93">
        <v>0.003993055555555556</v>
      </c>
      <c r="G43" s="93">
        <f t="shared" si="0"/>
        <v>0.014988425925925926</v>
      </c>
      <c r="H43" s="10"/>
      <c r="I43" s="8">
        <v>40</v>
      </c>
      <c r="J43" s="95" t="s">
        <v>99</v>
      </c>
      <c r="K43" s="10"/>
      <c r="L43" s="9">
        <v>0.019108796296296294</v>
      </c>
      <c r="M43" s="9">
        <v>0.006597222222222222</v>
      </c>
      <c r="N43" s="9">
        <v>0.01251157407407407</v>
      </c>
    </row>
    <row r="44" spans="1:14" ht="15" customHeight="1">
      <c r="A44" s="90">
        <v>675</v>
      </c>
      <c r="B44" s="90">
        <v>41</v>
      </c>
      <c r="C44" s="89" t="str">
        <f>IF(A44="","",VLOOKUP(A44,Entrants!$B$4:$C$102,2))</f>
        <v>Paul Whalley</v>
      </c>
      <c r="D44" s="91"/>
      <c r="E44" s="93">
        <v>0.01900462962962963</v>
      </c>
      <c r="F44" s="93">
        <v>0.009895833333333333</v>
      </c>
      <c r="G44" s="93">
        <f t="shared" si="0"/>
        <v>0.009108796296296299</v>
      </c>
      <c r="H44" s="10"/>
      <c r="I44" s="8">
        <v>41</v>
      </c>
      <c r="J44" s="10" t="s">
        <v>78</v>
      </c>
      <c r="K44" s="10"/>
      <c r="L44" s="9">
        <v>0.01954861111111111</v>
      </c>
      <c r="M44" s="9">
        <v>0.0067708333333333336</v>
      </c>
      <c r="N44" s="9">
        <v>0.012777777777777777</v>
      </c>
    </row>
    <row r="45" spans="1:14" ht="15" customHeight="1">
      <c r="A45" s="90">
        <v>644</v>
      </c>
      <c r="B45" s="90">
        <v>42</v>
      </c>
      <c r="C45" s="89" t="str">
        <f>IF(A45="","",VLOOKUP(A45,Entrants!$B$4:$C$102,2))</f>
        <v>Michael Scott</v>
      </c>
      <c r="D45" s="91"/>
      <c r="E45" s="93">
        <v>0.01902777777777778</v>
      </c>
      <c r="F45" s="93">
        <v>0.007291666666666666</v>
      </c>
      <c r="G45" s="93">
        <f t="shared" si="0"/>
        <v>0.011736111111111114</v>
      </c>
      <c r="H45" s="10"/>
      <c r="I45" s="8">
        <v>42</v>
      </c>
      <c r="J45" s="95" t="s">
        <v>107</v>
      </c>
      <c r="K45" s="8"/>
      <c r="L45" s="9">
        <v>0.01869212962962963</v>
      </c>
      <c r="M45" s="9">
        <v>0.005902777777777778</v>
      </c>
      <c r="N45" s="9">
        <v>0.012789351851851854</v>
      </c>
    </row>
    <row r="46" spans="1:14" ht="15" customHeight="1">
      <c r="A46" s="90">
        <v>618</v>
      </c>
      <c r="B46" s="90">
        <v>43</v>
      </c>
      <c r="C46" s="89" t="str">
        <f>IF(A46="","",VLOOKUP(A46,Entrants!$B$4:$C$102,2))</f>
        <v>Alison Lowes</v>
      </c>
      <c r="D46" s="90"/>
      <c r="E46" s="93">
        <v>0.019050925925925926</v>
      </c>
      <c r="F46" s="93">
        <v>0.004166666666666667</v>
      </c>
      <c r="G46" s="93">
        <f t="shared" si="0"/>
        <v>0.01488425925925926</v>
      </c>
      <c r="H46" s="10"/>
      <c r="I46" s="8">
        <v>43</v>
      </c>
      <c r="J46" s="95" t="s">
        <v>63</v>
      </c>
      <c r="K46" s="10"/>
      <c r="L46" s="9">
        <v>0.01877314814814815</v>
      </c>
      <c r="M46" s="9">
        <v>0.005902777777777778</v>
      </c>
      <c r="N46" s="9">
        <v>0.012870370370370372</v>
      </c>
    </row>
    <row r="47" spans="1:14" ht="15" customHeight="1">
      <c r="A47" s="90">
        <v>649</v>
      </c>
      <c r="B47" s="90">
        <v>44</v>
      </c>
      <c r="C47" s="89" t="str">
        <f>IF(A47="","",VLOOKUP(A47,Entrants!$B$4:$C$102,2))</f>
        <v>Ralph Dickinson</v>
      </c>
      <c r="D47" s="91"/>
      <c r="E47" s="93">
        <v>0.019074074074074073</v>
      </c>
      <c r="F47" s="93">
        <v>0.006944444444444444</v>
      </c>
      <c r="G47" s="93">
        <f t="shared" si="0"/>
        <v>0.012129629629629629</v>
      </c>
      <c r="H47" s="10"/>
      <c r="I47" s="8">
        <v>44</v>
      </c>
      <c r="J47" s="10" t="s">
        <v>67</v>
      </c>
      <c r="K47" s="10"/>
      <c r="L47" s="9">
        <v>0.020381944444444446</v>
      </c>
      <c r="M47" s="9">
        <v>0.007291666666666666</v>
      </c>
      <c r="N47" s="9">
        <v>0.01309027777777778</v>
      </c>
    </row>
    <row r="48" spans="1:14" ht="15" customHeight="1">
      <c r="A48" s="90">
        <v>619</v>
      </c>
      <c r="B48" s="90">
        <v>45</v>
      </c>
      <c r="C48" s="89" t="str">
        <f>IF(A48="","",VLOOKUP(A48,Entrants!$B$4:$C$102,2))</f>
        <v>Terry McCabe</v>
      </c>
      <c r="D48" s="90"/>
      <c r="E48" s="93">
        <v>0.019085648148148147</v>
      </c>
      <c r="F48" s="93">
        <v>0.007465277777777778</v>
      </c>
      <c r="G48" s="93">
        <f t="shared" si="0"/>
        <v>0.011620370370370368</v>
      </c>
      <c r="H48" s="10"/>
      <c r="I48" s="8">
        <v>45</v>
      </c>
      <c r="J48" s="95" t="s">
        <v>102</v>
      </c>
      <c r="K48" s="96"/>
      <c r="L48" s="9">
        <v>0.01840277777777778</v>
      </c>
      <c r="M48" s="9">
        <v>0.005208333333333333</v>
      </c>
      <c r="N48" s="9">
        <v>0.013194444444444446</v>
      </c>
    </row>
    <row r="49" spans="1:14" ht="15" customHeight="1">
      <c r="A49" s="90">
        <v>621</v>
      </c>
      <c r="B49" s="90">
        <v>46</v>
      </c>
      <c r="C49" s="89" t="str">
        <f>IF(A49="","",VLOOKUP(A49,Entrants!$B$4:$C$102,2))</f>
        <v>Mal Darbyshire</v>
      </c>
      <c r="D49" s="90"/>
      <c r="E49" s="93">
        <v>0.019085648148148147</v>
      </c>
      <c r="F49" s="93">
        <v>0.007638888888888889</v>
      </c>
      <c r="G49" s="93">
        <f t="shared" si="0"/>
        <v>0.011446759259259257</v>
      </c>
      <c r="H49" s="10"/>
      <c r="I49" s="8">
        <v>46</v>
      </c>
      <c r="J49" s="10" t="s">
        <v>51</v>
      </c>
      <c r="K49" s="10"/>
      <c r="L49" s="9">
        <v>0.01915509259259259</v>
      </c>
      <c r="M49" s="9">
        <v>0.005902777777777778</v>
      </c>
      <c r="N49" s="9">
        <v>0.013252314814814814</v>
      </c>
    </row>
    <row r="50" spans="1:14" ht="15" customHeight="1">
      <c r="A50" s="90">
        <v>631</v>
      </c>
      <c r="B50" s="90">
        <v>47</v>
      </c>
      <c r="C50" s="89" t="str">
        <f>IF(A50="","",VLOOKUP(A50,Entrants!$B$4:$C$102,2))</f>
        <v>Claire Riches</v>
      </c>
      <c r="D50" s="90"/>
      <c r="E50" s="93">
        <v>0.019108796296296294</v>
      </c>
      <c r="F50" s="93">
        <v>0.006597222222222222</v>
      </c>
      <c r="G50" s="93">
        <f t="shared" si="0"/>
        <v>0.01251157407407407</v>
      </c>
      <c r="H50" s="10"/>
      <c r="I50" s="8">
        <v>47</v>
      </c>
      <c r="J50" s="10" t="s">
        <v>120</v>
      </c>
      <c r="K50" s="10"/>
      <c r="L50" s="9">
        <v>0.01986111111111111</v>
      </c>
      <c r="M50" s="9">
        <v>0.006423611111111112</v>
      </c>
      <c r="N50" s="9">
        <v>0.013437499999999998</v>
      </c>
    </row>
    <row r="51" spans="1:14" ht="15" customHeight="1">
      <c r="A51" s="90">
        <v>615</v>
      </c>
      <c r="B51" s="90">
        <v>48</v>
      </c>
      <c r="C51" s="89" t="str">
        <f>IF(A51="","",VLOOKUP(A51,Entrants!$B$4:$C$102,2))</f>
        <v>Julie Lemin</v>
      </c>
      <c r="D51" s="90"/>
      <c r="E51" s="93">
        <v>0.01915509259259259</v>
      </c>
      <c r="F51" s="93">
        <v>0.005902777777777778</v>
      </c>
      <c r="G51" s="93">
        <f t="shared" si="0"/>
        <v>0.013252314814814814</v>
      </c>
      <c r="I51" s="8">
        <v>48</v>
      </c>
      <c r="J51" s="95" t="s">
        <v>55</v>
      </c>
      <c r="K51" s="8"/>
      <c r="L51" s="9">
        <v>0.01875</v>
      </c>
      <c r="M51" s="9">
        <v>0.005208333333333333</v>
      </c>
      <c r="N51" s="9">
        <v>0.013541666666666667</v>
      </c>
    </row>
    <row r="52" spans="1:14" ht="15" customHeight="1">
      <c r="A52" s="90">
        <v>654</v>
      </c>
      <c r="B52" s="90">
        <v>49</v>
      </c>
      <c r="C52" s="89" t="str">
        <f>IF(A52="","",VLOOKUP(A52,Entrants!$B$4:$C$102,2))</f>
        <v>Joanne Straughan</v>
      </c>
      <c r="D52" s="90"/>
      <c r="E52" s="93">
        <v>0.019212962962962963</v>
      </c>
      <c r="F52" s="93">
        <v>0.004513888888888889</v>
      </c>
      <c r="G52" s="93">
        <f t="shared" si="0"/>
        <v>0.014699074074074073</v>
      </c>
      <c r="I52" s="8">
        <v>49</v>
      </c>
      <c r="J52" s="95" t="s">
        <v>116</v>
      </c>
      <c r="K52" s="8"/>
      <c r="L52" s="9">
        <v>0.01806712962962963</v>
      </c>
      <c r="M52" s="9">
        <v>0.004513888888888889</v>
      </c>
      <c r="N52" s="9">
        <v>0.01355324074074074</v>
      </c>
    </row>
    <row r="53" spans="1:14" ht="15" customHeight="1">
      <c r="A53" s="90">
        <v>625</v>
      </c>
      <c r="B53" s="90">
        <v>50</v>
      </c>
      <c r="C53" s="89" t="str">
        <f>IF(A53="","",VLOOKUP(A53,Entrants!$B$4:$C$102,2))</f>
        <v>Andrea Scott</v>
      </c>
      <c r="D53" s="90"/>
      <c r="E53" s="93">
        <v>0.019224537037037037</v>
      </c>
      <c r="F53" s="93">
        <v>0.0031249999999999997</v>
      </c>
      <c r="G53" s="93">
        <f t="shared" si="0"/>
        <v>0.016099537037037037</v>
      </c>
      <c r="I53" s="8">
        <v>50</v>
      </c>
      <c r="J53" s="10" t="s">
        <v>56</v>
      </c>
      <c r="K53" s="10"/>
      <c r="L53" s="9">
        <v>0.019270833333333334</v>
      </c>
      <c r="M53" s="9">
        <v>0.005555555555555556</v>
      </c>
      <c r="N53" s="9">
        <v>0.013715277777777778</v>
      </c>
    </row>
    <row r="54" spans="1:14" ht="15" customHeight="1">
      <c r="A54" s="90">
        <v>605</v>
      </c>
      <c r="B54" s="90">
        <v>51</v>
      </c>
      <c r="C54" s="89" t="str">
        <f>IF(A54="","",VLOOKUP(A54,Entrants!$B$4:$C$102,2))</f>
        <v>Kevin Freeman</v>
      </c>
      <c r="D54" s="90"/>
      <c r="E54" s="93">
        <v>0.019224537037037037</v>
      </c>
      <c r="F54" s="93">
        <v>0.007118055555555555</v>
      </c>
      <c r="G54" s="93">
        <f t="shared" si="0"/>
        <v>0.012106481481481482</v>
      </c>
      <c r="I54" s="8">
        <v>51</v>
      </c>
      <c r="J54" s="10" t="s">
        <v>123</v>
      </c>
      <c r="K54" s="10"/>
      <c r="L54" s="9">
        <v>0.019988425925925927</v>
      </c>
      <c r="M54" s="9">
        <v>0.005902777777777778</v>
      </c>
      <c r="N54" s="9">
        <v>0.01408564814814815</v>
      </c>
    </row>
    <row r="55" spans="1:14" ht="15" customHeight="1">
      <c r="A55" s="90">
        <v>603</v>
      </c>
      <c r="B55" s="90">
        <v>52</v>
      </c>
      <c r="C55" s="89" t="str">
        <f>IF(A55="","",VLOOKUP(A55,Entrants!$B$4:$C$102,2))</f>
        <v>Richard Shillinglaw</v>
      </c>
      <c r="D55" s="90"/>
      <c r="E55" s="93">
        <v>0.019270833333333334</v>
      </c>
      <c r="F55" s="93">
        <v>0.005555555555555556</v>
      </c>
      <c r="G55" s="93">
        <f t="shared" si="0"/>
        <v>0.013715277777777778</v>
      </c>
      <c r="I55" s="8">
        <v>52</v>
      </c>
      <c r="J55" s="95" t="s">
        <v>89</v>
      </c>
      <c r="K55" s="8"/>
      <c r="L55" s="9">
        <v>0.018587962962962962</v>
      </c>
      <c r="M55" s="9">
        <v>0.004166666666666667</v>
      </c>
      <c r="N55" s="9">
        <v>0.014421296296296297</v>
      </c>
    </row>
    <row r="56" spans="1:14" ht="15" customHeight="1">
      <c r="A56" s="90">
        <v>612</v>
      </c>
      <c r="B56" s="90">
        <v>53</v>
      </c>
      <c r="C56" s="89" t="str">
        <f>IF(A56="","",VLOOKUP(A56,Entrants!$B$4:$C$102,2))</f>
        <v>John Mallon</v>
      </c>
      <c r="D56" s="90"/>
      <c r="E56" s="93">
        <v>0.019398148148148147</v>
      </c>
      <c r="F56" s="93">
        <v>0.006944444444444444</v>
      </c>
      <c r="G56" s="93">
        <f t="shared" si="0"/>
        <v>0.012453703703703703</v>
      </c>
      <c r="I56" s="8">
        <v>53</v>
      </c>
      <c r="J56" s="10" t="s">
        <v>91</v>
      </c>
      <c r="K56" s="10"/>
      <c r="L56" s="9">
        <v>0.02021990740740741</v>
      </c>
      <c r="M56" s="9">
        <v>0.005729166666666667</v>
      </c>
      <c r="N56" s="9">
        <v>0.014490740740740742</v>
      </c>
    </row>
    <row r="57" spans="1:14" ht="15" customHeight="1">
      <c r="A57" s="90">
        <v>660</v>
      </c>
      <c r="B57" s="90">
        <v>54</v>
      </c>
      <c r="C57" s="89" t="str">
        <f>IF(A57="","",VLOOKUP(A57,Entrants!$B$4:$C$102,2))</f>
        <v>Keith Willshire</v>
      </c>
      <c r="D57" s="90"/>
      <c r="E57" s="93">
        <v>0.01954861111111111</v>
      </c>
      <c r="F57" s="93">
        <v>0.0067708333333333336</v>
      </c>
      <c r="G57" s="93">
        <f t="shared" si="0"/>
        <v>0.012777777777777777</v>
      </c>
      <c r="I57" s="8">
        <v>54</v>
      </c>
      <c r="J57" s="10" t="s">
        <v>146</v>
      </c>
      <c r="K57" s="10"/>
      <c r="L57" s="9">
        <v>0.020162037037037037</v>
      </c>
      <c r="M57" s="9">
        <v>0.005555555555555556</v>
      </c>
      <c r="N57" s="9">
        <v>0.01460648148148148</v>
      </c>
    </row>
    <row r="58" spans="1:14" ht="15" customHeight="1">
      <c r="A58" s="90">
        <v>632</v>
      </c>
      <c r="B58" s="90">
        <v>55</v>
      </c>
      <c r="C58" s="89" t="str">
        <f>IF(A58="","",VLOOKUP(A58,Entrants!$B$4:$C$102,2))</f>
        <v>Heather Christopher</v>
      </c>
      <c r="D58" s="90"/>
      <c r="E58" s="93">
        <v>0.019560185185185184</v>
      </c>
      <c r="F58" s="93">
        <v>0.007291666666666666</v>
      </c>
      <c r="G58" s="93">
        <f t="shared" si="0"/>
        <v>0.012268518518518519</v>
      </c>
      <c r="I58" s="8">
        <v>55</v>
      </c>
      <c r="J58" s="98" t="s">
        <v>114</v>
      </c>
      <c r="K58" s="10"/>
      <c r="L58" s="9">
        <v>0.019212962962962963</v>
      </c>
      <c r="M58" s="9">
        <v>0.004513888888888889</v>
      </c>
      <c r="N58" s="9">
        <v>0.014699074074074073</v>
      </c>
    </row>
    <row r="59" spans="1:14" ht="15">
      <c r="A59" s="90">
        <v>677</v>
      </c>
      <c r="B59" s="90">
        <v>56</v>
      </c>
      <c r="C59" s="89" t="str">
        <f>IF(A59="","",VLOOKUP(A59,Entrants!$B$4:$C$102,2))</f>
        <v>Louise Rawlinson</v>
      </c>
      <c r="D59" s="89"/>
      <c r="E59" s="93">
        <v>0.01965277777777778</v>
      </c>
      <c r="F59" s="93">
        <v>0.003645833333333333</v>
      </c>
      <c r="G59" s="93">
        <f t="shared" si="0"/>
        <v>0.016006944444444445</v>
      </c>
      <c r="I59" s="8">
        <v>56</v>
      </c>
      <c r="J59" s="95" t="s">
        <v>119</v>
      </c>
      <c r="K59" s="10"/>
      <c r="L59" s="9">
        <v>0.018217592592592594</v>
      </c>
      <c r="M59" s="9">
        <v>0.003472222222222222</v>
      </c>
      <c r="N59" s="9">
        <v>0.014745370370370372</v>
      </c>
    </row>
    <row r="60" spans="1:14" ht="15">
      <c r="A60" s="90">
        <v>633</v>
      </c>
      <c r="B60" s="90">
        <v>57</v>
      </c>
      <c r="C60" s="89" t="str">
        <f>IF(A60="","",VLOOKUP(A60,Entrants!$B$4:$C$102,2))</f>
        <v>Rob Hall</v>
      </c>
      <c r="D60" s="90"/>
      <c r="E60" s="93">
        <v>0.019849537037037037</v>
      </c>
      <c r="F60" s="93">
        <v>0.008854166666666666</v>
      </c>
      <c r="G60" s="93">
        <f t="shared" si="0"/>
        <v>0.01099537037037037</v>
      </c>
      <c r="I60" s="8">
        <v>57</v>
      </c>
      <c r="J60" s="95" t="s">
        <v>53</v>
      </c>
      <c r="K60" s="10"/>
      <c r="L60" s="9">
        <v>0.019050925925925926</v>
      </c>
      <c r="M60" s="9">
        <v>0.004166666666666667</v>
      </c>
      <c r="N60" s="9">
        <v>0.01488425925925926</v>
      </c>
    </row>
    <row r="61" spans="1:14" ht="15">
      <c r="A61" s="90">
        <v>661</v>
      </c>
      <c r="B61" s="90">
        <v>58</v>
      </c>
      <c r="C61" s="89" t="str">
        <f>IF(A61="","",VLOOKUP(A61,Entrants!$B$4:$C$102,2))</f>
        <v>Kirstie Johnson</v>
      </c>
      <c r="D61" s="90"/>
      <c r="E61" s="93">
        <v>0.01986111111111111</v>
      </c>
      <c r="F61" s="93">
        <v>0.006423611111111112</v>
      </c>
      <c r="G61" s="93">
        <f t="shared" si="0"/>
        <v>0.013437499999999998</v>
      </c>
      <c r="I61" s="8">
        <v>58</v>
      </c>
      <c r="J61" s="95" t="s">
        <v>103</v>
      </c>
      <c r="K61" s="10"/>
      <c r="L61" s="9">
        <v>0.01898148148148148</v>
      </c>
      <c r="M61" s="9">
        <v>0.003993055555555556</v>
      </c>
      <c r="N61" s="9">
        <v>0.014988425925925926</v>
      </c>
    </row>
    <row r="62" spans="1:14" ht="15">
      <c r="A62" s="90">
        <v>665</v>
      </c>
      <c r="B62" s="90">
        <v>59</v>
      </c>
      <c r="C62" s="89" t="str">
        <f>IF(A62="","",VLOOKUP(A62,Entrants!$B$4:$C$102,2))</f>
        <v>Kenn Turnbull</v>
      </c>
      <c r="D62" s="90"/>
      <c r="E62" s="93">
        <v>0.019988425925925927</v>
      </c>
      <c r="F62" s="93">
        <v>0.005902777777777778</v>
      </c>
      <c r="G62" s="93">
        <f t="shared" si="0"/>
        <v>0.01408564814814815</v>
      </c>
      <c r="I62" s="8">
        <v>59</v>
      </c>
      <c r="J62" s="10" t="s">
        <v>132</v>
      </c>
      <c r="K62" s="10"/>
      <c r="L62" s="9">
        <v>0.01965277777777778</v>
      </c>
      <c r="M62" s="9">
        <v>0.003645833333333333</v>
      </c>
      <c r="N62" s="9">
        <v>0.016006944444444445</v>
      </c>
    </row>
    <row r="63" spans="1:14" ht="15">
      <c r="A63" s="90">
        <v>679</v>
      </c>
      <c r="B63" s="90">
        <v>60</v>
      </c>
      <c r="C63" s="89" t="str">
        <f>IF(A63="","",VLOOKUP(A63,Entrants!$B$4:$C$102,2))</f>
        <v>Diane Wallace</v>
      </c>
      <c r="D63" s="90"/>
      <c r="E63" s="93">
        <v>0.020162037037037037</v>
      </c>
      <c r="F63" s="93">
        <v>0.005555555555555556</v>
      </c>
      <c r="G63" s="93">
        <f t="shared" si="0"/>
        <v>0.01460648148148148</v>
      </c>
      <c r="I63" s="8">
        <v>60</v>
      </c>
      <c r="J63" s="10" t="s">
        <v>97</v>
      </c>
      <c r="K63" s="10"/>
      <c r="L63" s="9">
        <v>0.019224537037037037</v>
      </c>
      <c r="M63" s="9">
        <v>0.0031249999999999997</v>
      </c>
      <c r="N63" s="9">
        <v>0.016099537037037037</v>
      </c>
    </row>
    <row r="64" spans="1:14" ht="15">
      <c r="A64" s="90">
        <v>610</v>
      </c>
      <c r="B64" s="90">
        <v>61</v>
      </c>
      <c r="C64" s="89" t="str">
        <f>IF(A64="","",VLOOKUP(A64,Entrants!$B$4:$C$102,2))</f>
        <v>Louise Douglas</v>
      </c>
      <c r="D64" s="90"/>
      <c r="E64" s="93">
        <v>0.02021990740740741</v>
      </c>
      <c r="F64" s="93">
        <v>0.005729166666666667</v>
      </c>
      <c r="G64" s="93">
        <f t="shared" si="0"/>
        <v>0.014490740740740742</v>
      </c>
      <c r="I64" s="8">
        <v>61</v>
      </c>
      <c r="J64" s="95" t="s">
        <v>145</v>
      </c>
      <c r="K64" s="10"/>
      <c r="L64" s="9">
        <v>0.018460648148148146</v>
      </c>
      <c r="M64" s="9">
        <v>0.001736111111111111</v>
      </c>
      <c r="N64" s="9">
        <v>0.016724537037037034</v>
      </c>
    </row>
    <row r="65" spans="1:14" ht="15">
      <c r="A65" s="90">
        <v>620</v>
      </c>
      <c r="B65" s="90">
        <v>62</v>
      </c>
      <c r="C65" s="89" t="str">
        <f>IF(A65="","",VLOOKUP(A65,Entrants!$B$4:$C$102,2))</f>
        <v>Joe Frazer</v>
      </c>
      <c r="D65" s="90"/>
      <c r="E65" s="93">
        <v>0.020381944444444446</v>
      </c>
      <c r="F65" s="93">
        <v>0.007291666666666666</v>
      </c>
      <c r="G65" s="93">
        <f t="shared" si="0"/>
        <v>0.01309027777777778</v>
      </c>
      <c r="I65" s="8">
        <v>62</v>
      </c>
      <c r="J65" s="95" t="s">
        <v>93</v>
      </c>
      <c r="K65" s="8"/>
      <c r="L65" s="9">
        <v>0.018784722222222223</v>
      </c>
      <c r="M65" s="9">
        <v>0.0005208333333333333</v>
      </c>
      <c r="N65" s="9">
        <v>0.01826388888888889</v>
      </c>
    </row>
    <row r="66" spans="1:14" ht="15">
      <c r="A66" s="90">
        <v>678</v>
      </c>
      <c r="B66" s="90">
        <v>63</v>
      </c>
      <c r="C66" s="89" t="str">
        <f>IF(A66="","",VLOOKUP(A66,Entrants!$B$4:$C$102,2))</f>
        <v>Jacqui Mallon</v>
      </c>
      <c r="D66" s="90"/>
      <c r="E66" s="93">
        <v>0.022291666666666668</v>
      </c>
      <c r="F66" s="93">
        <v>0.002951388888888889</v>
      </c>
      <c r="G66" s="93">
        <f t="shared" si="0"/>
        <v>0.01934027777777778</v>
      </c>
      <c r="I66" s="8">
        <v>63</v>
      </c>
      <c r="J66" s="10" t="s">
        <v>133</v>
      </c>
      <c r="K66" s="10"/>
      <c r="L66" s="9">
        <v>0.022291666666666668</v>
      </c>
      <c r="M66" s="9">
        <v>0.002951388888888889</v>
      </c>
      <c r="N66" s="9">
        <v>0.01934027777777778</v>
      </c>
    </row>
    <row r="67" spans="1:14" ht="15">
      <c r="A67" s="90"/>
      <c r="B67" s="90">
        <v>64</v>
      </c>
      <c r="C67" s="89">
        <f>IF(A67="","",VLOOKUP(A67,Entrants!$B$4:$C$102,2))</f>
      </c>
      <c r="D67" s="90"/>
      <c r="E67" s="94"/>
      <c r="F67" s="94"/>
      <c r="G67" s="93">
        <f t="shared" si="0"/>
      </c>
      <c r="I67" s="8">
        <v>64</v>
      </c>
      <c r="J67" s="10" t="s">
        <v>18</v>
      </c>
      <c r="K67" s="10"/>
      <c r="L67" s="10"/>
      <c r="M67" s="10"/>
      <c r="N67" s="10" t="s">
        <v>18</v>
      </c>
    </row>
    <row r="68" spans="1:14" ht="15">
      <c r="A68" s="90"/>
      <c r="B68" s="90">
        <v>65</v>
      </c>
      <c r="C68" s="89">
        <f>IF(A68="","",VLOOKUP(A68,Entrants!$B$4:$C$102,2))</f>
      </c>
      <c r="D68" s="90"/>
      <c r="E68" s="94"/>
      <c r="F68" s="94"/>
      <c r="G68" s="93">
        <f aca="true" t="shared" si="1" ref="G68:G78">IF(C68="","",E68-F68)</f>
      </c>
      <c r="I68" s="8">
        <v>65</v>
      </c>
      <c r="J68" s="10" t="s">
        <v>18</v>
      </c>
      <c r="K68" s="10"/>
      <c r="L68" s="10"/>
      <c r="M68" s="10"/>
      <c r="N68" s="10" t="s">
        <v>18</v>
      </c>
    </row>
    <row r="69" spans="1:14" ht="15">
      <c r="A69" s="90"/>
      <c r="B69" s="90">
        <v>66</v>
      </c>
      <c r="C69" s="89">
        <f>IF(A69="","",VLOOKUP(A69,Entrants!$B$4:$C$102,2))</f>
      </c>
      <c r="D69" s="90"/>
      <c r="E69" s="94"/>
      <c r="F69" s="94"/>
      <c r="G69" s="93">
        <f t="shared" si="1"/>
      </c>
      <c r="I69" s="8">
        <v>66</v>
      </c>
      <c r="J69" s="10" t="s">
        <v>18</v>
      </c>
      <c r="K69" s="10"/>
      <c r="L69" s="10"/>
      <c r="M69" s="10"/>
      <c r="N69" s="10" t="s">
        <v>18</v>
      </c>
    </row>
    <row r="70" spans="1:14" ht="15">
      <c r="A70" s="90"/>
      <c r="B70" s="90">
        <v>67</v>
      </c>
      <c r="C70" s="89">
        <f>IF(A70="","",VLOOKUP(A70,Entrants!$B$4:$C$102,2))</f>
      </c>
      <c r="D70" s="90"/>
      <c r="E70" s="94"/>
      <c r="F70" s="94"/>
      <c r="G70" s="93">
        <f t="shared" si="1"/>
      </c>
      <c r="I70" s="8">
        <v>67</v>
      </c>
      <c r="J70" s="10" t="s">
        <v>18</v>
      </c>
      <c r="K70" s="10"/>
      <c r="L70" s="10"/>
      <c r="M70" s="10"/>
      <c r="N70" s="10" t="s">
        <v>18</v>
      </c>
    </row>
    <row r="71" spans="1:14" ht="15">
      <c r="A71" s="90"/>
      <c r="B71" s="90">
        <v>68</v>
      </c>
      <c r="C71" s="89">
        <f>IF(A71="","",VLOOKUP(A71,Entrants!$B$4:$C$102,2))</f>
      </c>
      <c r="D71" s="90"/>
      <c r="E71" s="94"/>
      <c r="F71" s="94"/>
      <c r="G71" s="93">
        <f t="shared" si="1"/>
      </c>
      <c r="I71" s="8">
        <v>68</v>
      </c>
      <c r="J71" s="10" t="s">
        <v>18</v>
      </c>
      <c r="K71" s="10"/>
      <c r="L71" s="10"/>
      <c r="M71" s="10"/>
      <c r="N71" s="10" t="s">
        <v>18</v>
      </c>
    </row>
    <row r="72" spans="1:14" ht="15">
      <c r="A72" s="90"/>
      <c r="B72" s="90">
        <v>69</v>
      </c>
      <c r="C72" s="89">
        <f>IF(A72="","",VLOOKUP(A72,Entrants!$B$4:$C$102,2))</f>
      </c>
      <c r="D72" s="91"/>
      <c r="E72" s="94"/>
      <c r="F72" s="94"/>
      <c r="G72" s="93">
        <f t="shared" si="1"/>
      </c>
      <c r="I72" s="8">
        <v>69</v>
      </c>
      <c r="J72" s="10" t="s">
        <v>18</v>
      </c>
      <c r="K72" s="10"/>
      <c r="L72" s="10"/>
      <c r="M72" s="10"/>
      <c r="N72" s="10" t="s">
        <v>18</v>
      </c>
    </row>
    <row r="73" spans="1:14" ht="15">
      <c r="A73" s="90"/>
      <c r="B73" s="90">
        <v>70</v>
      </c>
      <c r="C73" s="89">
        <f>IF(A73="","",VLOOKUP(A73,Entrants!$B$4:$C$102,2))</f>
      </c>
      <c r="D73" s="91"/>
      <c r="E73" s="94"/>
      <c r="F73" s="94"/>
      <c r="G73" s="93">
        <f t="shared" si="1"/>
      </c>
      <c r="I73" s="8">
        <v>70</v>
      </c>
      <c r="J73" s="10" t="s">
        <v>18</v>
      </c>
      <c r="K73" s="10"/>
      <c r="L73" s="10"/>
      <c r="M73" s="10"/>
      <c r="N73" s="10" t="s">
        <v>18</v>
      </c>
    </row>
    <row r="74" spans="1:14" ht="15">
      <c r="A74" s="90"/>
      <c r="B74" s="90">
        <v>71</v>
      </c>
      <c r="C74" s="89">
        <f>IF(A74="","",VLOOKUP(A74,Entrants!$B$4:$C$102,2))</f>
      </c>
      <c r="D74" s="91"/>
      <c r="E74" s="94"/>
      <c r="F74" s="94"/>
      <c r="G74" s="93">
        <f t="shared" si="1"/>
      </c>
      <c r="I74" s="8">
        <v>71</v>
      </c>
      <c r="J74" s="10" t="s">
        <v>18</v>
      </c>
      <c r="K74" s="10"/>
      <c r="L74" s="10"/>
      <c r="M74" s="10"/>
      <c r="N74" s="10" t="s">
        <v>18</v>
      </c>
    </row>
    <row r="75" spans="1:14" ht="15">
      <c r="A75" s="90"/>
      <c r="B75" s="90">
        <v>72</v>
      </c>
      <c r="C75" s="89">
        <f>IF(A75="","",VLOOKUP(A75,Entrants!$B$4:$C$102,2))</f>
      </c>
      <c r="D75" s="91"/>
      <c r="E75" s="94"/>
      <c r="F75" s="94"/>
      <c r="G75" s="93">
        <f t="shared" si="1"/>
      </c>
      <c r="I75" s="8">
        <v>72</v>
      </c>
      <c r="J75" s="10" t="s">
        <v>18</v>
      </c>
      <c r="K75" s="10"/>
      <c r="L75" s="10"/>
      <c r="M75" s="10"/>
      <c r="N75" s="10" t="s">
        <v>18</v>
      </c>
    </row>
    <row r="76" spans="1:14" ht="15">
      <c r="A76" s="90"/>
      <c r="B76" s="90">
        <v>73</v>
      </c>
      <c r="C76" s="89">
        <f>IF(A76="","",VLOOKUP(A76,Entrants!$B$4:$C$102,2))</f>
      </c>
      <c r="D76" s="91"/>
      <c r="E76" s="94"/>
      <c r="F76" s="94"/>
      <c r="G76" s="93">
        <f t="shared" si="1"/>
      </c>
      <c r="I76" s="8">
        <v>73</v>
      </c>
      <c r="J76" s="10" t="s">
        <v>18</v>
      </c>
      <c r="K76" s="10"/>
      <c r="L76" s="10"/>
      <c r="M76" s="10"/>
      <c r="N76" s="10" t="s">
        <v>18</v>
      </c>
    </row>
    <row r="77" spans="1:14" ht="15">
      <c r="A77" s="90"/>
      <c r="B77" s="90">
        <v>74</v>
      </c>
      <c r="C77" s="89">
        <f>IF(A77="","",VLOOKUP(A77,Entrants!$B$4:$C$102,2))</f>
      </c>
      <c r="D77" s="91"/>
      <c r="E77" s="94"/>
      <c r="F77" s="94"/>
      <c r="G77" s="93">
        <f t="shared" si="1"/>
      </c>
      <c r="I77" s="8">
        <v>74</v>
      </c>
      <c r="J77" s="10" t="s">
        <v>18</v>
      </c>
      <c r="K77" s="10"/>
      <c r="L77" s="10"/>
      <c r="M77" s="10"/>
      <c r="N77" s="10" t="s">
        <v>18</v>
      </c>
    </row>
    <row r="78" spans="1:14" ht="15">
      <c r="A78" s="90"/>
      <c r="B78" s="90">
        <v>75</v>
      </c>
      <c r="C78" s="89">
        <f>IF(A78="","",VLOOKUP(A78,Entrants!$B$4:$C$102,2))</f>
      </c>
      <c r="D78" s="91"/>
      <c r="E78" s="94"/>
      <c r="F78" s="94"/>
      <c r="G78" s="93">
        <f t="shared" si="1"/>
      </c>
      <c r="I78" s="8">
        <v>75</v>
      </c>
      <c r="J78" s="10" t="s">
        <v>18</v>
      </c>
      <c r="K78" s="10"/>
      <c r="L78" s="10"/>
      <c r="M78" s="10"/>
      <c r="N78" s="10" t="s">
        <v>18</v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</sheetData>
  <sheetProtection selectLockedCells="1"/>
  <mergeCells count="1">
    <mergeCell ref="J3:K3"/>
  </mergeCells>
  <printOptions/>
  <pageMargins left="0.75" right="0.75" top="0.51" bottom="0.58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78"/>
  <sheetViews>
    <sheetView zoomScale="75" zoomScaleNormal="75" zoomScalePageLayoutView="0" workbookViewId="0" topLeftCell="A52">
      <selection activeCell="K23" sqref="K23"/>
    </sheetView>
  </sheetViews>
  <sheetFormatPr defaultColWidth="9.140625" defaultRowHeight="12.75"/>
  <cols>
    <col min="1" max="1" width="6.8515625" style="0" customWidth="1"/>
    <col min="3" max="4" width="15.7109375" style="0" customWidth="1"/>
    <col min="5" max="5" width="15.7109375" style="0" bestFit="1" customWidth="1"/>
    <col min="6" max="6" width="14.00390625" style="0" bestFit="1" customWidth="1"/>
    <col min="7" max="7" width="10.7109375" style="0" bestFit="1" customWidth="1"/>
    <col min="8" max="8" width="11.00390625" style="0" customWidth="1"/>
    <col min="10" max="11" width="15.7109375" style="0" customWidth="1"/>
    <col min="12" max="12" width="15.7109375" style="0" bestFit="1" customWidth="1"/>
    <col min="13" max="13" width="14.00390625" style="0" bestFit="1" customWidth="1"/>
    <col min="14" max="14" width="10.7109375" style="0" bestFit="1" customWidth="1"/>
    <col min="15" max="15" width="12.7109375" style="0" customWidth="1"/>
  </cols>
  <sheetData>
    <row r="1" spans="1:12" ht="20.25">
      <c r="A1" s="7" t="s">
        <v>86</v>
      </c>
      <c r="B1" s="7"/>
      <c r="C1" s="7"/>
      <c r="D1" s="7"/>
      <c r="E1" s="7"/>
      <c r="F1" s="7"/>
      <c r="G1" s="7"/>
      <c r="H1" s="7"/>
      <c r="I1" s="7"/>
      <c r="K1" s="6" t="s">
        <v>16</v>
      </c>
      <c r="L1" s="6"/>
    </row>
    <row r="2" spans="1:7" ht="12.75">
      <c r="A2" s="1" t="s">
        <v>9</v>
      </c>
      <c r="G2" s="2"/>
    </row>
    <row r="3" spans="1:14" ht="12.75">
      <c r="A3" s="1" t="s">
        <v>10</v>
      </c>
      <c r="B3" s="1" t="s">
        <v>11</v>
      </c>
      <c r="C3" s="6" t="s">
        <v>12</v>
      </c>
      <c r="D3" s="6"/>
      <c r="E3" s="1" t="s">
        <v>13</v>
      </c>
      <c r="F3" s="1" t="s">
        <v>14</v>
      </c>
      <c r="G3" s="1" t="s">
        <v>15</v>
      </c>
      <c r="I3" s="1" t="s">
        <v>11</v>
      </c>
      <c r="J3" s="114" t="s">
        <v>12</v>
      </c>
      <c r="K3" s="114"/>
      <c r="L3" s="1" t="s">
        <v>13</v>
      </c>
      <c r="M3" s="1" t="s">
        <v>14</v>
      </c>
      <c r="N3" s="1" t="s">
        <v>15</v>
      </c>
    </row>
    <row r="4" spans="1:16" ht="15">
      <c r="A4" s="91">
        <v>607</v>
      </c>
      <c r="B4" s="90">
        <v>1</v>
      </c>
      <c r="C4" s="89" t="str">
        <f>IF(A4="","",VLOOKUP(A4,Entrants!$B$4:$C$102,2))</f>
        <v>Aynsley Herron</v>
      </c>
      <c r="D4" s="90"/>
      <c r="E4" s="93">
        <v>0.017951388888888888</v>
      </c>
      <c r="F4" s="93">
        <v>0.006076388888888889</v>
      </c>
      <c r="G4" s="93">
        <f>IF(C4="","",E4-F4)</f>
        <v>0.011875</v>
      </c>
      <c r="H4" s="10"/>
      <c r="I4" s="8">
        <v>1</v>
      </c>
      <c r="J4" s="10" t="s">
        <v>131</v>
      </c>
      <c r="K4" s="8"/>
      <c r="L4" s="9">
        <v>0.018831018518518518</v>
      </c>
      <c r="M4" s="9">
        <v>0.009895833333333333</v>
      </c>
      <c r="N4" s="9">
        <v>0.008935185185185185</v>
      </c>
      <c r="O4" s="4"/>
      <c r="P4" s="4"/>
    </row>
    <row r="5" spans="1:16" ht="15">
      <c r="A5" s="91">
        <v>680</v>
      </c>
      <c r="B5" s="90">
        <v>2</v>
      </c>
      <c r="C5" s="89" t="str">
        <f>IF(A5="","",VLOOKUP(A5,Entrants!$B$4:$C$102,2))</f>
        <v>Sue Walker</v>
      </c>
      <c r="D5" s="91"/>
      <c r="E5" s="93">
        <v>0.018171296296296297</v>
      </c>
      <c r="F5" s="93">
        <v>0.003472222222222222</v>
      </c>
      <c r="G5" s="93">
        <f aca="true" t="shared" si="0" ref="G5:G56">IF(C5="","",E5-F5)</f>
        <v>0.014699074074074074</v>
      </c>
      <c r="H5" s="10"/>
      <c r="I5" s="8">
        <v>2</v>
      </c>
      <c r="J5" s="10" t="s">
        <v>47</v>
      </c>
      <c r="K5" s="8"/>
      <c r="L5" s="9">
        <v>0.018622685185185183</v>
      </c>
      <c r="M5" s="9">
        <v>0.008854166666666666</v>
      </c>
      <c r="N5" s="9">
        <v>0.009768518518518517</v>
      </c>
      <c r="O5" s="4"/>
      <c r="P5" s="4"/>
    </row>
    <row r="6" spans="1:16" ht="15">
      <c r="A6" s="91">
        <v>677</v>
      </c>
      <c r="B6" s="90">
        <v>3</v>
      </c>
      <c r="C6" s="89" t="str">
        <f>IF(A6="","",VLOOKUP(A6,Entrants!$B$4:$C$102,2))</f>
        <v>Louise Rawlinson</v>
      </c>
      <c r="D6" s="90"/>
      <c r="E6" s="93">
        <v>0.01818287037037037</v>
      </c>
      <c r="F6" s="93">
        <v>0.003298611111111111</v>
      </c>
      <c r="G6" s="93">
        <f t="shared" si="0"/>
        <v>0.014884259259259259</v>
      </c>
      <c r="H6" s="10"/>
      <c r="I6" s="8">
        <v>3</v>
      </c>
      <c r="J6" s="10" t="s">
        <v>77</v>
      </c>
      <c r="K6" s="8"/>
      <c r="L6" s="9">
        <v>0.0184375</v>
      </c>
      <c r="M6" s="9">
        <v>0.008506944444444444</v>
      </c>
      <c r="N6" s="9">
        <v>0.009930555555555555</v>
      </c>
      <c r="O6" s="4"/>
      <c r="P6" s="4"/>
    </row>
    <row r="7" spans="1:16" ht="15">
      <c r="A7" s="91">
        <v>658</v>
      </c>
      <c r="B7" s="90">
        <v>4</v>
      </c>
      <c r="C7" s="89" t="str">
        <f>IF(A7="","",VLOOKUP(A7,Entrants!$B$4:$C$102,2))</f>
        <v>Peter Holmback</v>
      </c>
      <c r="D7" s="90"/>
      <c r="E7" s="93">
        <v>0.018194444444444444</v>
      </c>
      <c r="F7" s="93">
        <v>0.007291666666666666</v>
      </c>
      <c r="G7" s="93">
        <f t="shared" si="0"/>
        <v>0.010902777777777779</v>
      </c>
      <c r="H7" s="10"/>
      <c r="I7" s="8">
        <v>4</v>
      </c>
      <c r="J7" s="10" t="s">
        <v>76</v>
      </c>
      <c r="K7" s="8"/>
      <c r="L7" s="9">
        <v>0.01857638888888889</v>
      </c>
      <c r="M7" s="9">
        <v>0.008506944444444444</v>
      </c>
      <c r="N7" s="9">
        <v>0.010069444444444445</v>
      </c>
      <c r="O7" s="4"/>
      <c r="P7" s="4"/>
    </row>
    <row r="8" spans="1:16" ht="15">
      <c r="A8" s="91">
        <v>642</v>
      </c>
      <c r="B8" s="90">
        <v>5</v>
      </c>
      <c r="C8" s="89" t="str">
        <f>IF(A8="","",VLOOKUP(A8,Entrants!$B$4:$C$102,2))</f>
        <v>Charlotte Ramsey</v>
      </c>
      <c r="D8" s="91"/>
      <c r="E8" s="93">
        <v>0.018206018518518517</v>
      </c>
      <c r="F8" s="93">
        <v>0.005902777777777778</v>
      </c>
      <c r="G8" s="93">
        <f t="shared" si="0"/>
        <v>0.01230324074074074</v>
      </c>
      <c r="H8" s="10"/>
      <c r="I8" s="8">
        <v>5</v>
      </c>
      <c r="J8" s="10" t="s">
        <v>95</v>
      </c>
      <c r="K8" s="8"/>
      <c r="L8" s="9">
        <v>0.018854166666666665</v>
      </c>
      <c r="M8" s="9">
        <v>0.008506944444444444</v>
      </c>
      <c r="N8" s="9">
        <v>0.010347222222222221</v>
      </c>
      <c r="O8" s="4"/>
      <c r="P8" s="4"/>
    </row>
    <row r="9" spans="1:16" ht="15">
      <c r="A9" s="91">
        <v>635</v>
      </c>
      <c r="B9" s="90">
        <v>6</v>
      </c>
      <c r="C9" s="89" t="str">
        <f>IF(A9="","",VLOOKUP(A9,Entrants!$B$4:$C$102,2))</f>
        <v>Terry Hart</v>
      </c>
      <c r="D9" s="90"/>
      <c r="E9" s="93">
        <v>0.018425925925925925</v>
      </c>
      <c r="F9" s="93">
        <v>0.005381944444444445</v>
      </c>
      <c r="G9" s="93">
        <f t="shared" si="0"/>
        <v>0.01304398148148148</v>
      </c>
      <c r="H9" s="10"/>
      <c r="I9" s="8">
        <v>6</v>
      </c>
      <c r="J9" s="10" t="s">
        <v>105</v>
      </c>
      <c r="K9" s="8"/>
      <c r="L9" s="9">
        <v>0.018530092592592595</v>
      </c>
      <c r="M9" s="9">
        <v>0.008159722222222223</v>
      </c>
      <c r="N9" s="9">
        <v>0.010370370370370372</v>
      </c>
      <c r="O9" s="4"/>
      <c r="P9" s="4"/>
    </row>
    <row r="10" spans="1:16" ht="15">
      <c r="A10" s="91">
        <v>638</v>
      </c>
      <c r="B10" s="90">
        <v>7</v>
      </c>
      <c r="C10" s="89" t="str">
        <f>IF(A10="","",VLOOKUP(A10,Entrants!$B$4:$C$102,2))</f>
        <v>Adam Smith</v>
      </c>
      <c r="D10" s="91"/>
      <c r="E10" s="93">
        <v>0.0184375</v>
      </c>
      <c r="F10" s="93">
        <v>0.008506944444444444</v>
      </c>
      <c r="G10" s="93">
        <f t="shared" si="0"/>
        <v>0.009930555555555555</v>
      </c>
      <c r="H10" s="10"/>
      <c r="I10" s="8">
        <v>7</v>
      </c>
      <c r="J10" s="10" t="s">
        <v>106</v>
      </c>
      <c r="K10" s="8"/>
      <c r="L10" s="9">
        <v>0.01915509259259259</v>
      </c>
      <c r="M10" s="9">
        <v>0.008333333333333333</v>
      </c>
      <c r="N10" s="9">
        <v>0.010821759259259258</v>
      </c>
      <c r="O10" s="4"/>
      <c r="P10" s="4"/>
    </row>
    <row r="11" spans="1:16" ht="15">
      <c r="A11" s="91">
        <v>659</v>
      </c>
      <c r="B11" s="90">
        <v>8</v>
      </c>
      <c r="C11" s="89" t="str">
        <f>IF(A11="","",VLOOKUP(A11,Entrants!$B$4:$C$102,2))</f>
        <v>Stephanie Ramsey</v>
      </c>
      <c r="D11" s="90"/>
      <c r="E11" s="93">
        <v>0.018449074074074073</v>
      </c>
      <c r="F11" s="93">
        <v>0.003993055555555556</v>
      </c>
      <c r="G11" s="93">
        <f t="shared" si="0"/>
        <v>0.014456018518518517</v>
      </c>
      <c r="H11" s="10"/>
      <c r="I11" s="8">
        <v>8</v>
      </c>
      <c r="J11" s="10" t="s">
        <v>118</v>
      </c>
      <c r="K11" s="8"/>
      <c r="L11" s="9">
        <v>0.018194444444444444</v>
      </c>
      <c r="M11" s="9">
        <v>0.007291666666666666</v>
      </c>
      <c r="N11" s="9">
        <v>0.010902777777777779</v>
      </c>
      <c r="O11" s="4"/>
      <c r="P11" s="4"/>
    </row>
    <row r="12" spans="1:16" ht="15">
      <c r="A12" s="91">
        <v>655</v>
      </c>
      <c r="B12" s="90">
        <v>9</v>
      </c>
      <c r="C12" s="89" t="str">
        <f>IF(A12="","",VLOOKUP(A12,Entrants!$B$4:$C$102,2))</f>
        <v>Graeme Hare</v>
      </c>
      <c r="D12" s="91"/>
      <c r="E12" s="93">
        <v>0.01849537037037037</v>
      </c>
      <c r="F12" s="93">
        <v>0.0067708333333333336</v>
      </c>
      <c r="G12" s="93">
        <f t="shared" si="0"/>
        <v>0.011724537037037037</v>
      </c>
      <c r="H12" s="10"/>
      <c r="I12" s="8">
        <v>9</v>
      </c>
      <c r="J12" s="10" t="s">
        <v>59</v>
      </c>
      <c r="K12" s="8"/>
      <c r="L12" s="9">
        <v>0.018726851851851852</v>
      </c>
      <c r="M12" s="9">
        <v>0.0078125</v>
      </c>
      <c r="N12" s="9">
        <v>0.010914351851851852</v>
      </c>
      <c r="O12" s="4"/>
      <c r="P12" s="4"/>
    </row>
    <row r="13" spans="1:16" ht="15">
      <c r="A13" s="91">
        <v>616</v>
      </c>
      <c r="B13" s="90">
        <v>10</v>
      </c>
      <c r="C13" s="89" t="str">
        <f>IF(A13="","",VLOOKUP(A13,Entrants!$B$4:$C$102,2))</f>
        <v>Liz Freeman</v>
      </c>
      <c r="D13" s="91"/>
      <c r="E13" s="93">
        <v>0.018506944444444444</v>
      </c>
      <c r="F13" s="93">
        <v>0.0005208333333333333</v>
      </c>
      <c r="G13" s="93">
        <f t="shared" si="0"/>
        <v>0.01798611111111111</v>
      </c>
      <c r="H13" s="10"/>
      <c r="I13" s="8">
        <v>10</v>
      </c>
      <c r="J13" s="98" t="s">
        <v>73</v>
      </c>
      <c r="K13" s="10"/>
      <c r="L13" s="9">
        <v>0.019467592592592595</v>
      </c>
      <c r="M13" s="9">
        <v>0.008506944444444444</v>
      </c>
      <c r="N13" s="9">
        <v>0.010960648148148152</v>
      </c>
      <c r="O13" s="4"/>
      <c r="P13" s="4"/>
    </row>
    <row r="14" spans="1:16" ht="15">
      <c r="A14" s="91">
        <v>615</v>
      </c>
      <c r="B14" s="90">
        <v>11</v>
      </c>
      <c r="C14" s="89" t="str">
        <f>IF(A14="","",VLOOKUP(A14,Entrants!$B$4:$C$102,2))</f>
        <v>Julie Lemin</v>
      </c>
      <c r="D14" s="91"/>
      <c r="E14" s="93">
        <v>0.01851851851851852</v>
      </c>
      <c r="F14" s="93">
        <v>0.005729166666666667</v>
      </c>
      <c r="G14" s="93">
        <f t="shared" si="0"/>
        <v>0.012789351851851854</v>
      </c>
      <c r="H14" s="10"/>
      <c r="I14" s="8">
        <v>11</v>
      </c>
      <c r="J14" s="10" t="s">
        <v>57</v>
      </c>
      <c r="K14" s="8"/>
      <c r="L14" s="9">
        <v>0.018645833333333334</v>
      </c>
      <c r="M14" s="9">
        <v>0.007465277777777778</v>
      </c>
      <c r="N14" s="9">
        <v>0.011180555555555555</v>
      </c>
      <c r="O14" s="4"/>
      <c r="P14" s="4"/>
    </row>
    <row r="15" spans="1:16" ht="15">
      <c r="A15" s="91">
        <v>639</v>
      </c>
      <c r="B15" s="90">
        <v>12</v>
      </c>
      <c r="C15" s="89" t="str">
        <f>IF(A15="","",VLOOKUP(A15,Entrants!$B$4:$C$102,2))</f>
        <v>Jake Jansen</v>
      </c>
      <c r="D15" s="90"/>
      <c r="E15" s="93">
        <v>0.018530092592592595</v>
      </c>
      <c r="F15" s="93">
        <v>0.008159722222222223</v>
      </c>
      <c r="G15" s="93">
        <f t="shared" si="0"/>
        <v>0.010370370370370372</v>
      </c>
      <c r="H15" s="10"/>
      <c r="I15" s="8">
        <v>12</v>
      </c>
      <c r="J15" s="98" t="s">
        <v>68</v>
      </c>
      <c r="K15" s="10"/>
      <c r="L15" s="9">
        <v>0.01954861111111111</v>
      </c>
      <c r="M15" s="9">
        <v>0.008333333333333333</v>
      </c>
      <c r="N15" s="9">
        <v>0.011215277777777777</v>
      </c>
      <c r="O15" s="4"/>
      <c r="P15" s="4"/>
    </row>
    <row r="16" spans="1:16" ht="15">
      <c r="A16" s="91">
        <v>604</v>
      </c>
      <c r="B16" s="90">
        <v>13</v>
      </c>
      <c r="C16" s="89" t="str">
        <f>IF(A16="","",VLOOKUP(A16,Entrants!$B$4:$C$102,2))</f>
        <v>Dave Cox</v>
      </c>
      <c r="D16" s="91"/>
      <c r="E16" s="93">
        <v>0.018541666666666668</v>
      </c>
      <c r="F16" s="93">
        <v>0.0067708333333333336</v>
      </c>
      <c r="G16" s="93">
        <f t="shared" si="0"/>
        <v>0.011770833333333335</v>
      </c>
      <c r="H16" s="10"/>
      <c r="I16" s="8">
        <v>13</v>
      </c>
      <c r="J16" s="10" t="s">
        <v>108</v>
      </c>
      <c r="K16" s="8"/>
      <c r="L16" s="9">
        <v>0.018587962962962962</v>
      </c>
      <c r="M16" s="9">
        <v>0.007291666666666666</v>
      </c>
      <c r="N16" s="9">
        <v>0.011296296296296297</v>
      </c>
      <c r="O16" s="4"/>
      <c r="P16" s="4"/>
    </row>
    <row r="17" spans="1:16" ht="15">
      <c r="A17" s="91">
        <v>641</v>
      </c>
      <c r="B17" s="90">
        <v>14</v>
      </c>
      <c r="C17" s="89" t="str">
        <f>IF(A17="","",VLOOKUP(A17,Entrants!$B$4:$C$102,2))</f>
        <v>Chris Lillico</v>
      </c>
      <c r="D17" s="90"/>
      <c r="E17" s="93">
        <v>0.01857638888888889</v>
      </c>
      <c r="F17" s="93">
        <v>0.008506944444444444</v>
      </c>
      <c r="G17" s="93">
        <f t="shared" si="0"/>
        <v>0.010069444444444445</v>
      </c>
      <c r="H17" s="10"/>
      <c r="I17" s="8">
        <v>14</v>
      </c>
      <c r="J17" s="10" t="s">
        <v>110</v>
      </c>
      <c r="K17" s="8"/>
      <c r="L17" s="9">
        <v>0.018784722222222223</v>
      </c>
      <c r="M17" s="9">
        <v>0.007465277777777778</v>
      </c>
      <c r="N17" s="9">
        <v>0.011319444444444444</v>
      </c>
      <c r="O17" s="4"/>
      <c r="P17" s="4"/>
    </row>
    <row r="18" spans="1:16" ht="15">
      <c r="A18" s="91">
        <v>643</v>
      </c>
      <c r="B18" s="90">
        <v>15</v>
      </c>
      <c r="C18" s="89" t="str">
        <f>IF(A18="","",VLOOKUP(A18,Entrants!$B$4:$C$102,2))</f>
        <v>Scott Goodfellow</v>
      </c>
      <c r="D18" s="90"/>
      <c r="E18" s="93">
        <v>0.018587962962962962</v>
      </c>
      <c r="F18" s="93">
        <v>0.007291666666666666</v>
      </c>
      <c r="G18" s="93">
        <f t="shared" si="0"/>
        <v>0.011296296296296297</v>
      </c>
      <c r="H18" s="10"/>
      <c r="I18" s="8">
        <v>15</v>
      </c>
      <c r="J18" s="10" t="s">
        <v>62</v>
      </c>
      <c r="K18" s="8"/>
      <c r="L18" s="9">
        <v>0.018657407407407407</v>
      </c>
      <c r="M18" s="9">
        <v>0.007291666666666666</v>
      </c>
      <c r="N18" s="9">
        <v>0.011365740740740742</v>
      </c>
      <c r="O18" s="4"/>
      <c r="P18" s="4"/>
    </row>
    <row r="19" spans="1:16" ht="15">
      <c r="A19" s="91">
        <v>650</v>
      </c>
      <c r="B19" s="90">
        <v>16</v>
      </c>
      <c r="C19" s="89" t="str">
        <f>IF(A19="","",VLOOKUP(A19,Entrants!$B$4:$C$102,2))</f>
        <v>Cath Young</v>
      </c>
      <c r="D19" s="90"/>
      <c r="E19" s="93">
        <v>0.018599537037037036</v>
      </c>
      <c r="F19" s="93">
        <v>0.006597222222222222</v>
      </c>
      <c r="G19" s="93">
        <f t="shared" si="0"/>
        <v>0.012002314814814813</v>
      </c>
      <c r="H19" s="10"/>
      <c r="I19" s="8">
        <v>16</v>
      </c>
      <c r="J19" s="10" t="s">
        <v>109</v>
      </c>
      <c r="K19" s="8"/>
      <c r="L19" s="9">
        <v>0.018819444444444448</v>
      </c>
      <c r="M19" s="9">
        <v>0.007291666666666666</v>
      </c>
      <c r="N19" s="9">
        <v>0.011527777777777783</v>
      </c>
      <c r="O19" s="4"/>
      <c r="P19" s="4"/>
    </row>
    <row r="20" spans="1:16" ht="15">
      <c r="A20" s="91">
        <v>656</v>
      </c>
      <c r="B20" s="90">
        <v>17</v>
      </c>
      <c r="C20" s="89" t="str">
        <f>IF(A20="","",VLOOKUP(A20,Entrants!$B$4:$C$102,2))</f>
        <v>Heather Barrass</v>
      </c>
      <c r="D20" s="91"/>
      <c r="E20" s="93">
        <v>0.018622685185185183</v>
      </c>
      <c r="F20" s="93">
        <v>0.005208333333333333</v>
      </c>
      <c r="G20" s="93">
        <f t="shared" si="0"/>
        <v>0.013414351851851851</v>
      </c>
      <c r="H20" s="10"/>
      <c r="I20" s="8">
        <v>17</v>
      </c>
      <c r="J20" s="98" t="s">
        <v>80</v>
      </c>
      <c r="K20" s="8"/>
      <c r="L20" s="9">
        <v>0.019525462962962963</v>
      </c>
      <c r="M20" s="9">
        <v>0.0078125</v>
      </c>
      <c r="N20" s="9">
        <v>0.011712962962962963</v>
      </c>
      <c r="O20" s="4"/>
      <c r="P20" s="4"/>
    </row>
    <row r="21" spans="1:16" ht="15">
      <c r="A21" s="91">
        <v>613</v>
      </c>
      <c r="B21" s="90">
        <v>18</v>
      </c>
      <c r="C21" s="89" t="str">
        <f>IF(A21="","",VLOOKUP(A21,Entrants!$B$4:$C$102,2))</f>
        <v>Peter Brown</v>
      </c>
      <c r="D21" s="90"/>
      <c r="E21" s="93">
        <v>0.018622685185185183</v>
      </c>
      <c r="F21" s="93">
        <v>0.008854166666666666</v>
      </c>
      <c r="G21" s="93">
        <f t="shared" si="0"/>
        <v>0.009768518518518517</v>
      </c>
      <c r="H21" s="10"/>
      <c r="I21" s="8">
        <v>18</v>
      </c>
      <c r="J21" s="10" t="s">
        <v>115</v>
      </c>
      <c r="K21" s="8"/>
      <c r="L21" s="9">
        <v>0.01849537037037037</v>
      </c>
      <c r="M21" s="9">
        <v>0.0067708333333333336</v>
      </c>
      <c r="N21" s="9">
        <v>0.011724537037037037</v>
      </c>
      <c r="O21" s="4"/>
      <c r="P21" s="4"/>
    </row>
    <row r="22" spans="1:16" ht="15">
      <c r="A22" s="91">
        <v>627</v>
      </c>
      <c r="B22" s="90">
        <v>19</v>
      </c>
      <c r="C22" s="89" t="str">
        <f>IF(A22="","",VLOOKUP(A22,Entrants!$B$4:$C$102,2))</f>
        <v>Steve Walker</v>
      </c>
      <c r="D22" s="90"/>
      <c r="E22" s="93">
        <v>0.018645833333333334</v>
      </c>
      <c r="F22" s="93">
        <v>0.007465277777777778</v>
      </c>
      <c r="G22" s="93">
        <f t="shared" si="0"/>
        <v>0.011180555555555555</v>
      </c>
      <c r="H22" s="10"/>
      <c r="I22" s="8">
        <v>19</v>
      </c>
      <c r="J22" s="10" t="s">
        <v>60</v>
      </c>
      <c r="K22" s="8"/>
      <c r="L22" s="9">
        <v>0.018854166666666665</v>
      </c>
      <c r="M22" s="9">
        <v>0.007118055555555555</v>
      </c>
      <c r="N22" s="9">
        <v>0.01173611111111111</v>
      </c>
      <c r="O22" s="4"/>
      <c r="P22" s="4"/>
    </row>
    <row r="23" spans="1:16" ht="15">
      <c r="A23" s="91">
        <v>628</v>
      </c>
      <c r="B23" s="90">
        <v>20</v>
      </c>
      <c r="C23" s="89" t="str">
        <f>IF(A23="","",VLOOKUP(A23,Entrants!$B$4:$C$102,2))</f>
        <v>Dave Roberts</v>
      </c>
      <c r="D23" s="91"/>
      <c r="E23" s="93">
        <v>0.018657407407407407</v>
      </c>
      <c r="F23" s="93">
        <v>0.007291666666666666</v>
      </c>
      <c r="G23" s="93">
        <f t="shared" si="0"/>
        <v>0.011365740740740742</v>
      </c>
      <c r="H23" s="10"/>
      <c r="I23" s="8">
        <v>20</v>
      </c>
      <c r="J23" s="10" t="s">
        <v>61</v>
      </c>
      <c r="K23" s="8"/>
      <c r="L23" s="9">
        <v>0.018541666666666668</v>
      </c>
      <c r="M23" s="9">
        <v>0.0067708333333333336</v>
      </c>
      <c r="N23" s="9">
        <v>0.011770833333333335</v>
      </c>
      <c r="O23" s="4"/>
      <c r="P23" s="4"/>
    </row>
    <row r="24" spans="1:16" ht="15">
      <c r="A24" s="91">
        <v>681</v>
      </c>
      <c r="B24" s="90">
        <v>21</v>
      </c>
      <c r="C24" s="89" t="str">
        <f>IF(A24="","",VLOOKUP(A24,Entrants!$B$4:$C$102,2))</f>
        <v>Angie Brown</v>
      </c>
      <c r="D24" s="90"/>
      <c r="E24" s="93">
        <v>0.018680555555555554</v>
      </c>
      <c r="F24" s="93">
        <v>0.005555555555555556</v>
      </c>
      <c r="G24" s="93">
        <f t="shared" si="0"/>
        <v>0.013124999999999998</v>
      </c>
      <c r="H24" s="10"/>
      <c r="I24" s="8">
        <v>21</v>
      </c>
      <c r="J24" s="10" t="s">
        <v>75</v>
      </c>
      <c r="K24" s="10"/>
      <c r="L24" s="9">
        <v>0.019768518518518515</v>
      </c>
      <c r="M24" s="9">
        <v>0.007986111111111112</v>
      </c>
      <c r="N24" s="9">
        <v>0.011782407407407403</v>
      </c>
      <c r="O24" s="4"/>
      <c r="P24" s="4"/>
    </row>
    <row r="25" spans="1:16" ht="15">
      <c r="A25" s="91">
        <v>620</v>
      </c>
      <c r="B25" s="90">
        <v>22</v>
      </c>
      <c r="C25" s="89" t="str">
        <f>IF(A25="","",VLOOKUP(A25,Entrants!$B$4:$C$102,2))</f>
        <v>Joe Frazer</v>
      </c>
      <c r="D25" s="90"/>
      <c r="E25" s="93">
        <v>0.018703703703703705</v>
      </c>
      <c r="F25" s="93">
        <v>0.0067708333333333336</v>
      </c>
      <c r="G25" s="93">
        <f t="shared" si="0"/>
        <v>0.011932870370370371</v>
      </c>
      <c r="H25" s="10"/>
      <c r="I25" s="8">
        <v>22</v>
      </c>
      <c r="J25" s="10" t="s">
        <v>66</v>
      </c>
      <c r="K25" s="8"/>
      <c r="L25" s="9">
        <v>0.017951388888888888</v>
      </c>
      <c r="M25" s="9">
        <v>0.006076388888888889</v>
      </c>
      <c r="N25" s="9">
        <v>0.011875</v>
      </c>
      <c r="O25" s="4"/>
      <c r="P25" s="4"/>
    </row>
    <row r="26" spans="1:16" ht="15">
      <c r="A26" s="91">
        <v>606</v>
      </c>
      <c r="B26" s="90">
        <v>23</v>
      </c>
      <c r="C26" s="89" t="str">
        <f>IF(A26="","",VLOOKUP(A26,Entrants!$B$4:$C$102,2))</f>
        <v>Steve Gillespie</v>
      </c>
      <c r="D26" s="90"/>
      <c r="E26" s="93">
        <v>0.018726851851851852</v>
      </c>
      <c r="F26" s="93">
        <v>0.0078125</v>
      </c>
      <c r="G26" s="93">
        <f t="shared" si="0"/>
        <v>0.010914351851851852</v>
      </c>
      <c r="H26" s="10"/>
      <c r="I26" s="8">
        <v>23</v>
      </c>
      <c r="J26" s="98" t="s">
        <v>65</v>
      </c>
      <c r="K26" s="10"/>
      <c r="L26" s="9">
        <v>0.019375</v>
      </c>
      <c r="M26" s="9">
        <v>0.007465277777777778</v>
      </c>
      <c r="N26" s="9">
        <v>0.01190972222222222</v>
      </c>
      <c r="O26" s="4"/>
      <c r="P26" s="4"/>
    </row>
    <row r="27" spans="1:16" ht="15">
      <c r="A27" s="91">
        <v>618</v>
      </c>
      <c r="B27" s="90">
        <v>24</v>
      </c>
      <c r="C27" s="89" t="str">
        <f>IF(A27="","",VLOOKUP(A27,Entrants!$B$4:$C$102,2))</f>
        <v>Alison Lowes</v>
      </c>
      <c r="D27" s="90"/>
      <c r="E27" s="93">
        <v>0.018738425925925926</v>
      </c>
      <c r="F27" s="93">
        <v>0.004166666666666667</v>
      </c>
      <c r="G27" s="93">
        <f t="shared" si="0"/>
        <v>0.01457175925925926</v>
      </c>
      <c r="H27" s="10"/>
      <c r="I27" s="8">
        <v>24</v>
      </c>
      <c r="J27" s="10" t="s">
        <v>67</v>
      </c>
      <c r="K27" s="8"/>
      <c r="L27" s="9">
        <v>0.018703703703703705</v>
      </c>
      <c r="M27" s="9">
        <v>0.0067708333333333336</v>
      </c>
      <c r="N27" s="9">
        <v>0.011932870370370371</v>
      </c>
      <c r="O27" s="4"/>
      <c r="P27" s="4"/>
    </row>
    <row r="28" spans="1:16" ht="15">
      <c r="A28" s="91">
        <v>617</v>
      </c>
      <c r="B28" s="90">
        <v>25</v>
      </c>
      <c r="C28" s="89" t="str">
        <f>IF(A28="","",VLOOKUP(A28,Entrants!$B$4:$C$102,2))</f>
        <v>Emma Freeman</v>
      </c>
      <c r="D28" s="91"/>
      <c r="E28" s="93">
        <v>0.01877314814814815</v>
      </c>
      <c r="F28" s="93">
        <v>0.0062499999999999995</v>
      </c>
      <c r="G28" s="93">
        <f t="shared" si="0"/>
        <v>0.012523148148148151</v>
      </c>
      <c r="H28" s="10"/>
      <c r="I28" s="8">
        <v>25</v>
      </c>
      <c r="J28" s="98" t="s">
        <v>69</v>
      </c>
      <c r="K28" s="10"/>
      <c r="L28" s="9">
        <v>0.01960648148148148</v>
      </c>
      <c r="M28" s="9">
        <v>0.007638888888888889</v>
      </c>
      <c r="N28" s="9">
        <v>0.011967592592592592</v>
      </c>
      <c r="O28" s="4"/>
      <c r="P28" s="4"/>
    </row>
    <row r="29" spans="1:16" ht="15">
      <c r="A29" s="91">
        <v>645</v>
      </c>
      <c r="B29" s="90">
        <v>26</v>
      </c>
      <c r="C29" s="89" t="str">
        <f>IF(A29="","",VLOOKUP(A29,Entrants!$B$4:$C$102,2))</f>
        <v>Louise Scott</v>
      </c>
      <c r="D29" s="91"/>
      <c r="E29" s="93">
        <v>0.018784722222222223</v>
      </c>
      <c r="F29" s="93">
        <v>0.007465277777777778</v>
      </c>
      <c r="G29" s="93">
        <f t="shared" si="0"/>
        <v>0.011319444444444444</v>
      </c>
      <c r="H29" s="10"/>
      <c r="I29" s="8">
        <v>26</v>
      </c>
      <c r="J29" s="10" t="s">
        <v>48</v>
      </c>
      <c r="K29" s="8"/>
      <c r="L29" s="9">
        <v>0.018599537037037036</v>
      </c>
      <c r="M29" s="9">
        <v>0.006597222222222222</v>
      </c>
      <c r="N29" s="9">
        <v>0.012002314814814813</v>
      </c>
      <c r="O29" s="4"/>
      <c r="P29" s="4"/>
    </row>
    <row r="30" spans="1:16" ht="15">
      <c r="A30" s="91">
        <v>644</v>
      </c>
      <c r="B30" s="90">
        <v>27</v>
      </c>
      <c r="C30" s="89" t="str">
        <f>IF(A30="","",VLOOKUP(A30,Entrants!$B$4:$C$102,2))</f>
        <v>Michael Scott</v>
      </c>
      <c r="D30" s="91"/>
      <c r="E30" s="93">
        <v>0.018819444444444448</v>
      </c>
      <c r="F30" s="93">
        <v>0.007291666666666666</v>
      </c>
      <c r="G30" s="93">
        <f t="shared" si="0"/>
        <v>0.011527777777777783</v>
      </c>
      <c r="H30" s="10"/>
      <c r="I30" s="8">
        <v>27</v>
      </c>
      <c r="J30" s="10" t="s">
        <v>54</v>
      </c>
      <c r="K30" s="8"/>
      <c r="L30" s="9">
        <v>0.018993055555555558</v>
      </c>
      <c r="M30" s="9">
        <v>0.006944444444444444</v>
      </c>
      <c r="N30" s="9">
        <v>0.012048611111111114</v>
      </c>
      <c r="O30" s="4"/>
      <c r="P30" s="4"/>
    </row>
    <row r="31" spans="1:16" ht="15">
      <c r="A31" s="91">
        <v>675</v>
      </c>
      <c r="B31" s="90">
        <v>28</v>
      </c>
      <c r="C31" s="89" t="str">
        <f>IF(A31="","",VLOOKUP(A31,Entrants!$B$4:$C$102,2))</f>
        <v>Paul Whalley</v>
      </c>
      <c r="D31" s="91"/>
      <c r="E31" s="93">
        <v>0.018831018518518518</v>
      </c>
      <c r="F31" s="93">
        <v>0.009895833333333333</v>
      </c>
      <c r="G31" s="93">
        <f t="shared" si="0"/>
        <v>0.008935185185185185</v>
      </c>
      <c r="H31" s="10"/>
      <c r="I31" s="8">
        <v>28</v>
      </c>
      <c r="J31" s="10" t="s">
        <v>52</v>
      </c>
      <c r="K31" s="8"/>
      <c r="L31" s="9">
        <v>0.01920138888888889</v>
      </c>
      <c r="M31" s="9">
        <v>0.006944444444444444</v>
      </c>
      <c r="N31" s="9">
        <v>0.012256944444444445</v>
      </c>
      <c r="O31" s="4"/>
      <c r="P31" s="4"/>
    </row>
    <row r="32" spans="1:16" ht="15">
      <c r="A32" s="91">
        <v>623</v>
      </c>
      <c r="B32" s="90">
        <v>29</v>
      </c>
      <c r="C32" s="89" t="str">
        <f>IF(A32="","",VLOOKUP(A32,Entrants!$B$4:$C$102,2))</f>
        <v>Steve Richardson</v>
      </c>
      <c r="D32" s="90"/>
      <c r="E32" s="93">
        <v>0.018854166666666665</v>
      </c>
      <c r="F32" s="93">
        <v>0.008506944444444444</v>
      </c>
      <c r="G32" s="93">
        <f t="shared" si="0"/>
        <v>0.010347222222222221</v>
      </c>
      <c r="H32" s="10"/>
      <c r="I32" s="8">
        <v>29</v>
      </c>
      <c r="J32" s="10" t="s">
        <v>107</v>
      </c>
      <c r="K32" s="8"/>
      <c r="L32" s="9">
        <v>0.018206018518518517</v>
      </c>
      <c r="M32" s="9">
        <v>0.005902777777777778</v>
      </c>
      <c r="N32" s="9">
        <v>0.01230324074074074</v>
      </c>
      <c r="O32" s="4"/>
      <c r="P32" s="4"/>
    </row>
    <row r="33" spans="1:16" ht="15">
      <c r="A33" s="91">
        <v>626</v>
      </c>
      <c r="B33" s="90">
        <v>30</v>
      </c>
      <c r="C33" s="89" t="str">
        <f>IF(A33="","",VLOOKUP(A33,Entrants!$B$4:$C$102,2))</f>
        <v>Dave Bradley</v>
      </c>
      <c r="D33" s="90"/>
      <c r="E33" s="93">
        <v>0.018854166666666665</v>
      </c>
      <c r="F33" s="93">
        <v>0.007118055555555555</v>
      </c>
      <c r="G33" s="93">
        <f t="shared" si="0"/>
        <v>0.01173611111111111</v>
      </c>
      <c r="H33" s="10"/>
      <c r="I33" s="8">
        <v>30</v>
      </c>
      <c r="J33" s="98" t="s">
        <v>58</v>
      </c>
      <c r="K33" s="10"/>
      <c r="L33" s="9">
        <v>0.019386574074074073</v>
      </c>
      <c r="M33" s="9">
        <v>0.006944444444444444</v>
      </c>
      <c r="N33" s="9">
        <v>0.01244212962962963</v>
      </c>
      <c r="O33" s="4"/>
      <c r="P33" s="4"/>
    </row>
    <row r="34" spans="1:16" ht="15">
      <c r="A34" s="91">
        <v>603</v>
      </c>
      <c r="B34" s="90">
        <v>31</v>
      </c>
      <c r="C34" s="89" t="str">
        <f>IF(A34="","",VLOOKUP(A34,Entrants!$B$4:$C$102,2))</f>
        <v>Richard Shillinglaw</v>
      </c>
      <c r="D34" s="90"/>
      <c r="E34" s="93">
        <v>0.018865740740740742</v>
      </c>
      <c r="F34" s="93">
        <v>0.005381944444444445</v>
      </c>
      <c r="G34" s="93">
        <f t="shared" si="0"/>
        <v>0.013483796296296296</v>
      </c>
      <c r="I34" s="8">
        <v>31</v>
      </c>
      <c r="J34" s="10" t="s">
        <v>94</v>
      </c>
      <c r="K34" s="8"/>
      <c r="L34" s="9">
        <v>0.01877314814814815</v>
      </c>
      <c r="M34" s="9">
        <v>0.0062499999999999995</v>
      </c>
      <c r="N34" s="9">
        <v>0.012523148148148151</v>
      </c>
      <c r="O34" s="4"/>
      <c r="P34" s="4"/>
    </row>
    <row r="35" spans="1:16" ht="15">
      <c r="A35" s="91">
        <v>602</v>
      </c>
      <c r="B35" s="90">
        <v>32</v>
      </c>
      <c r="C35" s="89" t="str">
        <f>IF(A35="","",VLOOKUP(A35,Entrants!$B$4:$C$102,2))</f>
        <v>Davina Lonsdale</v>
      </c>
      <c r="D35" s="91"/>
      <c r="E35" s="93">
        <v>0.018877314814814816</v>
      </c>
      <c r="F35" s="93">
        <v>0.005208333333333333</v>
      </c>
      <c r="G35" s="93">
        <f t="shared" si="0"/>
        <v>0.013668981481481483</v>
      </c>
      <c r="H35" s="10"/>
      <c r="I35" s="8">
        <v>32</v>
      </c>
      <c r="J35" s="10" t="s">
        <v>49</v>
      </c>
      <c r="K35" s="8"/>
      <c r="L35" s="9">
        <v>0.01894675925925926</v>
      </c>
      <c r="M35" s="9">
        <v>0.0062499999999999995</v>
      </c>
      <c r="N35" s="9">
        <v>0.012696759259259262</v>
      </c>
      <c r="O35" s="4"/>
      <c r="P35" s="4"/>
    </row>
    <row r="36" spans="1:16" ht="15">
      <c r="A36" s="91">
        <v>608</v>
      </c>
      <c r="B36" s="90">
        <v>33</v>
      </c>
      <c r="C36" s="89" t="str">
        <f>IF(A36="","",VLOOKUP(A36,Entrants!$B$4:$C$102,2))</f>
        <v>Wendy Herron</v>
      </c>
      <c r="D36" s="90"/>
      <c r="E36" s="93">
        <v>0.01888888888888889</v>
      </c>
      <c r="F36" s="93">
        <v>0.004166666666666667</v>
      </c>
      <c r="G36" s="93">
        <f t="shared" si="0"/>
        <v>0.014722222222222223</v>
      </c>
      <c r="H36" s="10"/>
      <c r="I36" s="8">
        <v>33</v>
      </c>
      <c r="J36" s="10" t="s">
        <v>99</v>
      </c>
      <c r="K36" s="8"/>
      <c r="L36" s="9">
        <v>0.019189814814814816</v>
      </c>
      <c r="M36" s="9">
        <v>0.006423611111111112</v>
      </c>
      <c r="N36" s="9">
        <v>0.012766203703703703</v>
      </c>
      <c r="O36" s="4"/>
      <c r="P36" s="4"/>
    </row>
    <row r="37" spans="1:16" ht="15">
      <c r="A37" s="91">
        <v>651</v>
      </c>
      <c r="B37" s="90">
        <v>34</v>
      </c>
      <c r="C37" s="89" t="str">
        <f>IF(A37="","",VLOOKUP(A37,Entrants!$B$4:$C$102,2))</f>
        <v>James Young</v>
      </c>
      <c r="D37" s="90"/>
      <c r="E37" s="93">
        <v>0.01894675925925926</v>
      </c>
      <c r="F37" s="93">
        <v>0.0062499999999999995</v>
      </c>
      <c r="G37" s="93">
        <f t="shared" si="0"/>
        <v>0.012696759259259262</v>
      </c>
      <c r="H37" s="10"/>
      <c r="I37" s="8">
        <v>34</v>
      </c>
      <c r="J37" s="10" t="s">
        <v>51</v>
      </c>
      <c r="K37" s="8"/>
      <c r="L37" s="9">
        <v>0.01851851851851852</v>
      </c>
      <c r="M37" s="9">
        <v>0.005729166666666667</v>
      </c>
      <c r="N37" s="9">
        <v>0.012789351851851854</v>
      </c>
      <c r="O37" s="4"/>
      <c r="P37" s="4"/>
    </row>
    <row r="38" spans="1:16" ht="15">
      <c r="A38" s="91">
        <v>649</v>
      </c>
      <c r="B38" s="90">
        <v>35</v>
      </c>
      <c r="C38" s="89" t="str">
        <f>IF(A38="","",VLOOKUP(A38,Entrants!$B$4:$C$102,2))</f>
        <v>Ralph Dickinson</v>
      </c>
      <c r="D38" s="91"/>
      <c r="E38" s="93">
        <v>0.018993055555555558</v>
      </c>
      <c r="F38" s="93">
        <v>0.006944444444444444</v>
      </c>
      <c r="G38" s="93">
        <f t="shared" si="0"/>
        <v>0.012048611111111114</v>
      </c>
      <c r="H38" s="10"/>
      <c r="I38" s="8">
        <v>35</v>
      </c>
      <c r="J38" s="98" t="s">
        <v>71</v>
      </c>
      <c r="K38" s="8"/>
      <c r="L38" s="9">
        <v>0.01972222222222222</v>
      </c>
      <c r="M38" s="9">
        <v>0.0067708333333333336</v>
      </c>
      <c r="N38" s="9">
        <v>0.012951388888888887</v>
      </c>
      <c r="O38" s="4"/>
      <c r="P38" s="4"/>
    </row>
    <row r="39" spans="1:16" ht="15">
      <c r="A39" s="91">
        <v>610</v>
      </c>
      <c r="B39" s="90">
        <v>36</v>
      </c>
      <c r="C39" s="89" t="str">
        <f>IF(A39="","",VLOOKUP(A39,Entrants!$B$4:$C$102,2))</f>
        <v>Louise Douglas</v>
      </c>
      <c r="D39" s="91"/>
      <c r="E39" s="93">
        <v>0.019016203703703705</v>
      </c>
      <c r="F39" s="93">
        <v>0.005208333333333333</v>
      </c>
      <c r="G39" s="93">
        <f t="shared" si="0"/>
        <v>0.013807870370370373</v>
      </c>
      <c r="H39" s="10"/>
      <c r="I39" s="8">
        <v>36</v>
      </c>
      <c r="J39" s="10" t="s">
        <v>102</v>
      </c>
      <c r="K39" s="8"/>
      <c r="L39" s="9">
        <v>0.018425925925925925</v>
      </c>
      <c r="M39" s="9">
        <v>0.005381944444444445</v>
      </c>
      <c r="N39" s="9">
        <v>0.01304398148148148</v>
      </c>
      <c r="O39" s="4"/>
      <c r="P39" s="4"/>
    </row>
    <row r="40" spans="1:16" ht="15">
      <c r="A40" s="91">
        <v>636</v>
      </c>
      <c r="B40" s="90">
        <v>37</v>
      </c>
      <c r="C40" s="89" t="str">
        <f>IF(A40="","",VLOOKUP(A40,Entrants!$B$4:$C$102,2))</f>
        <v>Sharon Richardson</v>
      </c>
      <c r="D40" s="91"/>
      <c r="E40" s="93">
        <v>0.019050925925925926</v>
      </c>
      <c r="F40" s="93">
        <v>0.003993055555555556</v>
      </c>
      <c r="G40" s="93">
        <f t="shared" si="0"/>
        <v>0.01505787037037037</v>
      </c>
      <c r="H40" s="10"/>
      <c r="I40" s="8">
        <v>37</v>
      </c>
      <c r="J40" s="10" t="s">
        <v>149</v>
      </c>
      <c r="K40" s="8"/>
      <c r="L40" s="9">
        <v>0.018680555555555554</v>
      </c>
      <c r="M40" s="9">
        <v>0.005555555555555556</v>
      </c>
      <c r="N40" s="9">
        <v>0.013124999999999998</v>
      </c>
      <c r="O40" s="4"/>
      <c r="P40" s="4"/>
    </row>
    <row r="41" spans="1:16" ht="15">
      <c r="A41" s="91">
        <v>640</v>
      </c>
      <c r="B41" s="90">
        <v>38</v>
      </c>
      <c r="C41" s="89" t="str">
        <f>IF(A41="","",VLOOKUP(A41,Entrants!$B$4:$C$102,2))</f>
        <v>Scott Povey</v>
      </c>
      <c r="D41" s="91"/>
      <c r="E41" s="93">
        <v>0.01915509259259259</v>
      </c>
      <c r="F41" s="93">
        <v>0.008333333333333333</v>
      </c>
      <c r="G41" s="93">
        <f t="shared" si="0"/>
        <v>0.010821759259259258</v>
      </c>
      <c r="H41" s="10"/>
      <c r="I41" s="8">
        <v>38</v>
      </c>
      <c r="J41" s="10" t="s">
        <v>116</v>
      </c>
      <c r="K41" s="8"/>
      <c r="L41" s="9">
        <v>0.018622685185185183</v>
      </c>
      <c r="M41" s="9">
        <v>0.005208333333333333</v>
      </c>
      <c r="N41" s="9">
        <v>0.013414351851851851</v>
      </c>
      <c r="O41" s="4"/>
      <c r="P41" s="4"/>
    </row>
    <row r="42" spans="1:16" ht="15">
      <c r="A42" s="91">
        <v>631</v>
      </c>
      <c r="B42" s="90">
        <v>39</v>
      </c>
      <c r="C42" s="89" t="str">
        <f>IF(A42="","",VLOOKUP(A42,Entrants!$B$4:$C$102,2))</f>
        <v>Claire Riches</v>
      </c>
      <c r="D42" s="91"/>
      <c r="E42" s="93">
        <v>0.019189814814814816</v>
      </c>
      <c r="F42" s="93">
        <v>0.006423611111111112</v>
      </c>
      <c r="G42" s="93">
        <f t="shared" si="0"/>
        <v>0.012766203703703703</v>
      </c>
      <c r="H42" s="10"/>
      <c r="I42" s="8">
        <v>39</v>
      </c>
      <c r="J42" s="10" t="s">
        <v>56</v>
      </c>
      <c r="K42" s="8"/>
      <c r="L42" s="9">
        <v>0.018865740740740742</v>
      </c>
      <c r="M42" s="9">
        <v>0.005381944444444445</v>
      </c>
      <c r="N42" s="9">
        <v>0.013483796296296296</v>
      </c>
      <c r="O42" s="4"/>
      <c r="P42" s="4"/>
    </row>
    <row r="43" spans="1:16" ht="15">
      <c r="A43" s="91">
        <v>652</v>
      </c>
      <c r="B43" s="90">
        <v>40</v>
      </c>
      <c r="C43" s="89" t="str">
        <f>IF(A43="","",VLOOKUP(A43,Entrants!$B$4:$C$102,2))</f>
        <v>Helen Morris</v>
      </c>
      <c r="D43" s="91"/>
      <c r="E43" s="93">
        <v>0.01920138888888889</v>
      </c>
      <c r="F43" s="93">
        <v>0.006944444444444444</v>
      </c>
      <c r="G43" s="93">
        <f t="shared" si="0"/>
        <v>0.012256944444444445</v>
      </c>
      <c r="H43" s="10"/>
      <c r="I43" s="8">
        <v>40</v>
      </c>
      <c r="J43" s="10" t="s">
        <v>55</v>
      </c>
      <c r="K43" s="8"/>
      <c r="L43" s="9">
        <v>0.018877314814814816</v>
      </c>
      <c r="M43" s="9">
        <v>0.005208333333333333</v>
      </c>
      <c r="N43" s="9">
        <v>0.013668981481481483</v>
      </c>
      <c r="O43" s="4"/>
      <c r="P43" s="4"/>
    </row>
    <row r="44" spans="1:16" ht="15">
      <c r="A44" s="91">
        <v>654</v>
      </c>
      <c r="B44" s="90">
        <v>41</v>
      </c>
      <c r="C44" s="89" t="str">
        <f>IF(A44="","",VLOOKUP(A44,Entrants!$B$4:$C$102,2))</f>
        <v>Joanne Straughan</v>
      </c>
      <c r="D44" s="91"/>
      <c r="E44" s="93">
        <v>0.01923611111111111</v>
      </c>
      <c r="F44" s="93">
        <v>0.004340277777777778</v>
      </c>
      <c r="G44" s="93">
        <f t="shared" si="0"/>
        <v>0.014895833333333332</v>
      </c>
      <c r="I44" s="8">
        <v>41</v>
      </c>
      <c r="J44" s="10" t="s">
        <v>91</v>
      </c>
      <c r="K44" s="8"/>
      <c r="L44" s="9">
        <v>0.019016203703703705</v>
      </c>
      <c r="M44" s="9">
        <v>0.005208333333333333</v>
      </c>
      <c r="N44" s="9">
        <v>0.013807870370370373</v>
      </c>
      <c r="O44" s="4"/>
      <c r="P44" s="4"/>
    </row>
    <row r="45" spans="1:14" ht="15">
      <c r="A45" s="91">
        <v>679</v>
      </c>
      <c r="B45" s="90">
        <v>42</v>
      </c>
      <c r="C45" s="89" t="str">
        <f>IF(A45="","",VLOOKUP(A45,Entrants!$B$4:$C$102,2))</f>
        <v>Diane Wallace</v>
      </c>
      <c r="D45" s="91"/>
      <c r="E45" s="93">
        <v>0.019282407407407408</v>
      </c>
      <c r="F45" s="93">
        <v>0.0050347222222222225</v>
      </c>
      <c r="G45" s="93">
        <f t="shared" si="0"/>
        <v>0.014247685185185186</v>
      </c>
      <c r="H45" s="10"/>
      <c r="I45" s="8">
        <v>42</v>
      </c>
      <c r="J45" s="98" t="s">
        <v>123</v>
      </c>
      <c r="K45" s="8"/>
      <c r="L45" s="9">
        <v>0.01947916666666667</v>
      </c>
      <c r="M45" s="9">
        <v>0.005381944444444445</v>
      </c>
      <c r="N45" s="9">
        <v>0.014097222222222223</v>
      </c>
    </row>
    <row r="46" spans="1:14" ht="15">
      <c r="A46" s="91">
        <v>619</v>
      </c>
      <c r="B46" s="90">
        <v>43</v>
      </c>
      <c r="C46" s="89" t="str">
        <f>IF(A46="","",VLOOKUP(A46,Entrants!$B$4:$C$102,2))</f>
        <v>Terry McCabe</v>
      </c>
      <c r="D46" s="90"/>
      <c r="E46" s="93">
        <v>0.019375</v>
      </c>
      <c r="F46" s="93">
        <v>0.007465277777777778</v>
      </c>
      <c r="G46" s="93">
        <f t="shared" si="0"/>
        <v>0.01190972222222222</v>
      </c>
      <c r="H46" s="10"/>
      <c r="I46" s="8">
        <v>43</v>
      </c>
      <c r="J46" s="10" t="s">
        <v>146</v>
      </c>
      <c r="K46" s="10"/>
      <c r="L46" s="9">
        <v>0.019282407407407408</v>
      </c>
      <c r="M46" s="9">
        <v>0.0050347222222222225</v>
      </c>
      <c r="N46" s="9">
        <v>0.014247685185185186</v>
      </c>
    </row>
    <row r="47" spans="1:14" ht="15">
      <c r="A47" s="91">
        <v>605</v>
      </c>
      <c r="B47" s="90">
        <v>44</v>
      </c>
      <c r="C47" s="89" t="str">
        <f>IF(A47="","",VLOOKUP(A47,Entrants!$B$4:$C$102,2))</f>
        <v>Kevin Freeman</v>
      </c>
      <c r="D47" s="91"/>
      <c r="E47" s="93">
        <v>0.019386574074074073</v>
      </c>
      <c r="F47" s="93">
        <v>0.006944444444444444</v>
      </c>
      <c r="G47" s="93">
        <f t="shared" si="0"/>
        <v>0.01244212962962963</v>
      </c>
      <c r="H47" s="10"/>
      <c r="I47" s="8">
        <v>44</v>
      </c>
      <c r="J47" s="10" t="s">
        <v>119</v>
      </c>
      <c r="K47" s="8"/>
      <c r="L47" s="9">
        <v>0.018449074074074073</v>
      </c>
      <c r="M47" s="9">
        <v>0.003993055555555556</v>
      </c>
      <c r="N47" s="9">
        <v>0.014456018518518517</v>
      </c>
    </row>
    <row r="48" spans="1:14" ht="15">
      <c r="A48" s="91">
        <v>629</v>
      </c>
      <c r="B48" s="90">
        <v>45</v>
      </c>
      <c r="C48" s="89" t="str">
        <f>IF(A48="","",VLOOKUP(A48,Entrants!$B$4:$C$102,2))</f>
        <v>Martin Gaughan</v>
      </c>
      <c r="D48" s="90"/>
      <c r="E48" s="93">
        <v>0.019467592592592595</v>
      </c>
      <c r="F48" s="93">
        <v>0.008506944444444444</v>
      </c>
      <c r="G48" s="93">
        <f t="shared" si="0"/>
        <v>0.010960648148148152</v>
      </c>
      <c r="H48" s="10"/>
      <c r="I48" s="8">
        <v>45</v>
      </c>
      <c r="J48" s="10" t="s">
        <v>98</v>
      </c>
      <c r="K48" s="10"/>
      <c r="L48" s="9">
        <v>0.020266203703703703</v>
      </c>
      <c r="M48" s="9">
        <v>0.005729166666666667</v>
      </c>
      <c r="N48" s="9">
        <v>0.014537037037037036</v>
      </c>
    </row>
    <row r="49" spans="1:14" ht="15">
      <c r="A49" s="91">
        <v>665</v>
      </c>
      <c r="B49" s="90">
        <v>46</v>
      </c>
      <c r="C49" s="89" t="str">
        <f>IF(A49="","",VLOOKUP(A49,Entrants!$B$4:$C$102,2))</f>
        <v>Kenn Turnbull</v>
      </c>
      <c r="D49" s="90"/>
      <c r="E49" s="93">
        <v>0.01947916666666667</v>
      </c>
      <c r="F49" s="93">
        <v>0.005381944444444445</v>
      </c>
      <c r="G49" s="93">
        <f t="shared" si="0"/>
        <v>0.014097222222222223</v>
      </c>
      <c r="H49" s="10"/>
      <c r="I49" s="8">
        <v>46</v>
      </c>
      <c r="J49" s="10" t="s">
        <v>53</v>
      </c>
      <c r="K49" s="8"/>
      <c r="L49" s="9">
        <v>0.018738425925925926</v>
      </c>
      <c r="M49" s="9">
        <v>0.004166666666666667</v>
      </c>
      <c r="N49" s="9">
        <v>0.01457175925925926</v>
      </c>
    </row>
    <row r="50" spans="1:14" ht="15">
      <c r="A50" s="91">
        <v>668</v>
      </c>
      <c r="B50" s="90">
        <v>47</v>
      </c>
      <c r="C50" s="89" t="str">
        <f>IF(A50="","",VLOOKUP(A50,Entrants!$B$4:$C$102,2))</f>
        <v>Dave Logan</v>
      </c>
      <c r="D50" s="90"/>
      <c r="E50" s="93">
        <v>0.019525462962962963</v>
      </c>
      <c r="F50" s="93">
        <v>0.0078125</v>
      </c>
      <c r="G50" s="93">
        <f t="shared" si="0"/>
        <v>0.011712962962962963</v>
      </c>
      <c r="H50" s="10"/>
      <c r="I50" s="8">
        <v>47</v>
      </c>
      <c r="J50" s="10" t="s">
        <v>148</v>
      </c>
      <c r="K50" s="8"/>
      <c r="L50" s="9">
        <v>0.018171296296296297</v>
      </c>
      <c r="M50" s="9">
        <v>0.003472222222222222</v>
      </c>
      <c r="N50" s="9">
        <v>0.014699074074074074</v>
      </c>
    </row>
    <row r="51" spans="1:14" ht="15">
      <c r="A51" s="91">
        <v>625</v>
      </c>
      <c r="B51" s="90">
        <v>48</v>
      </c>
      <c r="C51" s="89" t="str">
        <f>IF(A51="","",VLOOKUP(A51,Entrants!$B$4:$C$102,2))</f>
        <v>Andrea Scott</v>
      </c>
      <c r="D51" s="91"/>
      <c r="E51" s="93">
        <v>0.019537037037037037</v>
      </c>
      <c r="F51" s="93">
        <v>0.002951388888888889</v>
      </c>
      <c r="G51" s="93">
        <f t="shared" si="0"/>
        <v>0.016585648148148148</v>
      </c>
      <c r="H51" s="10"/>
      <c r="I51" s="8">
        <v>48</v>
      </c>
      <c r="J51" s="10" t="s">
        <v>89</v>
      </c>
      <c r="K51" s="8"/>
      <c r="L51" s="9">
        <v>0.01888888888888889</v>
      </c>
      <c r="M51" s="9">
        <v>0.004166666666666667</v>
      </c>
      <c r="N51" s="9">
        <v>0.014722222222222223</v>
      </c>
    </row>
    <row r="52" spans="1:14" ht="15">
      <c r="A52" s="91">
        <v>633</v>
      </c>
      <c r="B52" s="90">
        <v>49</v>
      </c>
      <c r="C52" s="89" t="str">
        <f>IF(A52="","",VLOOKUP(A52,Entrants!$B$4:$C$102,2))</f>
        <v>Rob Hall</v>
      </c>
      <c r="D52" s="90"/>
      <c r="E52" s="93">
        <v>0.01954861111111111</v>
      </c>
      <c r="F52" s="93">
        <v>0.008333333333333333</v>
      </c>
      <c r="G52" s="93">
        <f t="shared" si="0"/>
        <v>0.011215277777777777</v>
      </c>
      <c r="H52" s="10"/>
      <c r="I52" s="8">
        <v>49</v>
      </c>
      <c r="J52" s="10" t="s">
        <v>132</v>
      </c>
      <c r="K52" s="8"/>
      <c r="L52" s="9">
        <v>0.01818287037037037</v>
      </c>
      <c r="M52" s="9">
        <v>0.003298611111111111</v>
      </c>
      <c r="N52" s="9">
        <v>0.014884259259259259</v>
      </c>
    </row>
    <row r="53" spans="1:14" ht="15">
      <c r="A53" s="91">
        <v>621</v>
      </c>
      <c r="B53" s="90">
        <v>50</v>
      </c>
      <c r="C53" s="89" t="str">
        <f>IF(A53="","",VLOOKUP(A53,Entrants!$B$4:$C$102,2))</f>
        <v>Mal Darbyshire</v>
      </c>
      <c r="D53" s="91"/>
      <c r="E53" s="93">
        <v>0.01960648148148148</v>
      </c>
      <c r="F53" s="93">
        <v>0.007638888888888889</v>
      </c>
      <c r="G53" s="93">
        <f t="shared" si="0"/>
        <v>0.011967592592592592</v>
      </c>
      <c r="H53" s="10"/>
      <c r="I53" s="8">
        <v>50</v>
      </c>
      <c r="J53" s="10" t="s">
        <v>114</v>
      </c>
      <c r="K53" s="8"/>
      <c r="L53" s="9">
        <v>0.01923611111111111</v>
      </c>
      <c r="M53" s="9">
        <v>0.004340277777777778</v>
      </c>
      <c r="N53" s="9">
        <v>0.014895833333333332</v>
      </c>
    </row>
    <row r="54" spans="1:14" ht="15">
      <c r="A54" s="91">
        <v>612</v>
      </c>
      <c r="B54" s="90">
        <v>51</v>
      </c>
      <c r="C54" s="89" t="str">
        <f>IF(A54="","",VLOOKUP(A54,Entrants!$B$4:$C$102,2))</f>
        <v>John Mallon</v>
      </c>
      <c r="D54" s="90"/>
      <c r="E54" s="93">
        <v>0.01972222222222222</v>
      </c>
      <c r="F54" s="93">
        <v>0.0067708333333333336</v>
      </c>
      <c r="G54" s="93">
        <f t="shared" si="0"/>
        <v>0.012951388888888887</v>
      </c>
      <c r="H54" s="10"/>
      <c r="I54" s="8">
        <v>51</v>
      </c>
      <c r="J54" s="10" t="s">
        <v>103</v>
      </c>
      <c r="K54" s="8"/>
      <c r="L54" s="9">
        <v>0.019050925925925926</v>
      </c>
      <c r="M54" s="9">
        <v>0.003993055555555556</v>
      </c>
      <c r="N54" s="9">
        <v>0.01505787037037037</v>
      </c>
    </row>
    <row r="55" spans="1:14" ht="15">
      <c r="A55" s="91">
        <v>664</v>
      </c>
      <c r="B55" s="90">
        <v>52</v>
      </c>
      <c r="C55" s="89" t="str">
        <f>IF(A55="","",VLOOKUP(A55,Entrants!$B$4:$C$102,2))</f>
        <v>Gareth Hope</v>
      </c>
      <c r="D55" s="91"/>
      <c r="E55" s="93">
        <v>0.019768518518518515</v>
      </c>
      <c r="F55" s="93">
        <v>0.007986111111111112</v>
      </c>
      <c r="G55" s="93">
        <f t="shared" si="0"/>
        <v>0.011782407407407403</v>
      </c>
      <c r="I55" s="8">
        <v>52</v>
      </c>
      <c r="J55" s="98" t="s">
        <v>97</v>
      </c>
      <c r="K55" s="8"/>
      <c r="L55" s="9">
        <v>0.019537037037037037</v>
      </c>
      <c r="M55" s="9">
        <v>0.002951388888888889</v>
      </c>
      <c r="N55" s="9">
        <v>0.016585648148148148</v>
      </c>
    </row>
    <row r="56" spans="1:14" ht="15">
      <c r="A56" s="91">
        <v>630</v>
      </c>
      <c r="B56" s="90">
        <v>53</v>
      </c>
      <c r="C56" s="89" t="str">
        <f>IF(A56="","",VLOOKUP(A56,Entrants!$B$4:$C$102,2))</f>
        <v>Colin Seccombe</v>
      </c>
      <c r="D56" s="91"/>
      <c r="E56" s="93">
        <v>0.020266203703703703</v>
      </c>
      <c r="F56" s="93">
        <v>0.005729166666666667</v>
      </c>
      <c r="G56" s="93">
        <f t="shared" si="0"/>
        <v>0.014537037037037036</v>
      </c>
      <c r="I56" s="8">
        <v>53</v>
      </c>
      <c r="J56" s="10" t="s">
        <v>93</v>
      </c>
      <c r="K56" s="8"/>
      <c r="L56" s="9">
        <v>0.018506944444444444</v>
      </c>
      <c r="M56" s="9">
        <v>0.0005208333333333333</v>
      </c>
      <c r="N56" s="9">
        <v>0.01798611111111111</v>
      </c>
    </row>
    <row r="57" spans="1:14" ht="15">
      <c r="A57" s="91"/>
      <c r="B57" s="90">
        <v>54</v>
      </c>
      <c r="C57" s="89">
        <f>IF(A57="","",VLOOKUP(A57,Entrants!$B$4:$C$102,2))</f>
      </c>
      <c r="D57" s="90"/>
      <c r="E57" s="94"/>
      <c r="F57" s="94"/>
      <c r="G57" s="99">
        <f aca="true" t="shared" si="1" ref="G57:G68">IF(C57="","",E57-F57)</f>
      </c>
      <c r="I57" s="8">
        <v>54</v>
      </c>
      <c r="J57" s="10"/>
      <c r="K57" s="10"/>
      <c r="L57" s="100"/>
      <c r="M57" s="100"/>
      <c r="N57" s="9"/>
    </row>
    <row r="58" spans="1:14" ht="15">
      <c r="A58" s="91"/>
      <c r="B58" s="90">
        <v>55</v>
      </c>
      <c r="C58" s="89">
        <f>IF(A58="","",VLOOKUP(A58,Entrants!$B$4:$C$102,2))</f>
      </c>
      <c r="D58" s="91"/>
      <c r="E58" s="94"/>
      <c r="F58" s="94"/>
      <c r="G58" s="99">
        <f t="shared" si="1"/>
      </c>
      <c r="I58" s="8">
        <v>55</v>
      </c>
      <c r="J58" s="10"/>
      <c r="K58" s="10"/>
      <c r="L58" s="100"/>
      <c r="M58" s="100"/>
      <c r="N58" s="100"/>
    </row>
    <row r="59" spans="1:14" ht="15">
      <c r="A59" s="91"/>
      <c r="B59" s="90">
        <v>56</v>
      </c>
      <c r="C59" s="89">
        <f>IF(A59="","",VLOOKUP(A59,Entrants!$B$4:$C$102,2))</f>
      </c>
      <c r="D59" s="91"/>
      <c r="E59" s="94"/>
      <c r="F59" s="94"/>
      <c r="G59" s="99">
        <f t="shared" si="1"/>
      </c>
      <c r="I59" s="8">
        <v>56</v>
      </c>
      <c r="J59" s="10"/>
      <c r="K59" s="10"/>
      <c r="L59" s="100"/>
      <c r="M59" s="100"/>
      <c r="N59" s="100"/>
    </row>
    <row r="60" spans="1:14" ht="15">
      <c r="A60" s="91"/>
      <c r="B60" s="90">
        <v>57</v>
      </c>
      <c r="C60" s="89">
        <f>IF(A60="","",VLOOKUP(A60,Entrants!$B$4:$C$102,2))</f>
      </c>
      <c r="D60" s="91"/>
      <c r="E60" s="94"/>
      <c r="F60" s="94"/>
      <c r="G60" s="99">
        <f t="shared" si="1"/>
      </c>
      <c r="I60" s="8">
        <v>57</v>
      </c>
      <c r="J60" s="10"/>
      <c r="K60" s="10"/>
      <c r="L60" s="100"/>
      <c r="M60" s="100"/>
      <c r="N60" s="100"/>
    </row>
    <row r="61" spans="1:14" ht="15">
      <c r="A61" s="91"/>
      <c r="B61" s="90">
        <v>58</v>
      </c>
      <c r="C61" s="89">
        <f>IF(A61="","",VLOOKUP(A61,Entrants!$B$4:$C$102,2))</f>
      </c>
      <c r="D61" s="91"/>
      <c r="E61" s="94"/>
      <c r="F61" s="94"/>
      <c r="G61" s="99">
        <f t="shared" si="1"/>
      </c>
      <c r="I61" s="8">
        <v>58</v>
      </c>
      <c r="J61" s="10"/>
      <c r="K61" s="10"/>
      <c r="L61" s="100"/>
      <c r="M61" s="100"/>
      <c r="N61" s="100"/>
    </row>
    <row r="62" spans="1:14" ht="15">
      <c r="A62" s="91"/>
      <c r="B62" s="90">
        <v>59</v>
      </c>
      <c r="C62" s="89">
        <f>IF(A62="","",VLOOKUP(A62,Entrants!$B$4:$C$102,2))</f>
      </c>
      <c r="D62" s="91"/>
      <c r="E62" s="94"/>
      <c r="F62" s="94"/>
      <c r="G62" s="99">
        <f t="shared" si="1"/>
      </c>
      <c r="I62" s="8">
        <v>59</v>
      </c>
      <c r="J62" s="10"/>
      <c r="K62" s="10"/>
      <c r="L62" s="100"/>
      <c r="M62" s="100"/>
      <c r="N62" s="100"/>
    </row>
    <row r="63" spans="1:14" ht="15">
      <c r="A63" s="91"/>
      <c r="B63" s="90">
        <v>60</v>
      </c>
      <c r="C63" s="89">
        <f>IF(A63="","",VLOOKUP(A63,Entrants!$B$4:$C$102,2))</f>
      </c>
      <c r="D63" s="91"/>
      <c r="E63" s="94"/>
      <c r="F63" s="94"/>
      <c r="G63" s="99">
        <f t="shared" si="1"/>
      </c>
      <c r="I63" s="8">
        <v>60</v>
      </c>
      <c r="J63" s="10"/>
      <c r="K63" s="10"/>
      <c r="L63" s="100"/>
      <c r="M63" s="100"/>
      <c r="N63" s="100"/>
    </row>
    <row r="64" spans="1:14" ht="15">
      <c r="A64" s="91"/>
      <c r="B64" s="90">
        <v>61</v>
      </c>
      <c r="C64" s="89">
        <f>IF(A64="","",VLOOKUP(A64,Entrants!$B$4:$C$102,2))</f>
      </c>
      <c r="D64" s="91"/>
      <c r="E64" s="94"/>
      <c r="F64" s="94"/>
      <c r="G64" s="99">
        <f t="shared" si="1"/>
      </c>
      <c r="I64" s="8">
        <v>61</v>
      </c>
      <c r="J64" s="10"/>
      <c r="K64" s="10"/>
      <c r="L64" s="100"/>
      <c r="M64" s="100"/>
      <c r="N64" s="100"/>
    </row>
    <row r="65" spans="1:14" ht="15">
      <c r="A65" s="91"/>
      <c r="B65" s="90">
        <v>62</v>
      </c>
      <c r="C65" s="89">
        <f>IF(A65="","",VLOOKUP(A65,Entrants!$B$4:$C$102,2))</f>
      </c>
      <c r="D65" s="91"/>
      <c r="E65" s="94"/>
      <c r="F65" s="94"/>
      <c r="G65" s="99">
        <f t="shared" si="1"/>
      </c>
      <c r="I65" s="8">
        <v>62</v>
      </c>
      <c r="J65" s="10"/>
      <c r="K65" s="10"/>
      <c r="L65" s="100"/>
      <c r="M65" s="100"/>
      <c r="N65" s="100"/>
    </row>
    <row r="66" spans="1:14" ht="15">
      <c r="A66" s="91"/>
      <c r="B66" s="90">
        <v>63</v>
      </c>
      <c r="C66" s="89">
        <f>IF(A66="","",VLOOKUP(A66,Entrants!$B$4:$C$102,2))</f>
      </c>
      <c r="D66" s="91"/>
      <c r="E66" s="94"/>
      <c r="F66" s="94"/>
      <c r="G66" s="99">
        <f t="shared" si="1"/>
      </c>
      <c r="I66" s="8">
        <v>63</v>
      </c>
      <c r="J66" s="10"/>
      <c r="K66" s="10"/>
      <c r="L66" s="100"/>
      <c r="M66" s="100"/>
      <c r="N66" s="100"/>
    </row>
    <row r="67" spans="1:14" ht="15">
      <c r="A67" s="91"/>
      <c r="B67" s="90">
        <v>64</v>
      </c>
      <c r="C67" s="89">
        <f>IF(A67="","",VLOOKUP(A67,Entrants!$B$4:$C$102,2))</f>
      </c>
      <c r="D67" s="91"/>
      <c r="E67" s="94"/>
      <c r="F67" s="94"/>
      <c r="G67" s="99">
        <f t="shared" si="1"/>
      </c>
      <c r="I67" s="8">
        <v>64</v>
      </c>
      <c r="J67" s="10"/>
      <c r="K67" s="10"/>
      <c r="L67" s="100"/>
      <c r="M67" s="100"/>
      <c r="N67" s="100"/>
    </row>
    <row r="68" spans="1:14" ht="15">
      <c r="A68" s="91"/>
      <c r="B68" s="90">
        <v>65</v>
      </c>
      <c r="C68" s="89">
        <f>IF(A68="","",VLOOKUP(A68,Entrants!$B$4:$C$102,2))</f>
      </c>
      <c r="D68" s="91"/>
      <c r="E68" s="94"/>
      <c r="F68" s="94"/>
      <c r="G68" s="99">
        <f t="shared" si="1"/>
      </c>
      <c r="I68" s="8">
        <v>65</v>
      </c>
      <c r="J68" s="10"/>
      <c r="K68" s="10"/>
      <c r="L68" s="100"/>
      <c r="M68" s="100"/>
      <c r="N68" s="100"/>
    </row>
    <row r="69" spans="1:14" ht="15">
      <c r="A69" s="91"/>
      <c r="B69" s="90">
        <v>66</v>
      </c>
      <c r="C69" s="89">
        <f>IF(A69="","",VLOOKUP(A69,Entrants!$B$4:$C$102,2))</f>
      </c>
      <c r="D69" s="91"/>
      <c r="E69" s="94"/>
      <c r="F69" s="94"/>
      <c r="G69" s="99">
        <f aca="true" t="shared" si="2" ref="G69:G78">IF(C69="","",E69-F69)</f>
      </c>
      <c r="I69" s="8">
        <v>66</v>
      </c>
      <c r="J69" s="10"/>
      <c r="K69" s="10"/>
      <c r="L69" s="100"/>
      <c r="M69" s="100"/>
      <c r="N69" s="100"/>
    </row>
    <row r="70" spans="1:14" ht="15">
      <c r="A70" s="91"/>
      <c r="B70" s="90">
        <v>67</v>
      </c>
      <c r="C70" s="89">
        <f>IF(A70="","",VLOOKUP(A70,Entrants!$B$4:$C$102,2))</f>
      </c>
      <c r="D70" s="91"/>
      <c r="E70" s="94"/>
      <c r="F70" s="94"/>
      <c r="G70" s="99">
        <f t="shared" si="2"/>
      </c>
      <c r="I70" s="8">
        <v>67</v>
      </c>
      <c r="J70" s="10"/>
      <c r="K70" s="10"/>
      <c r="L70" s="100"/>
      <c r="M70" s="100"/>
      <c r="N70" s="100"/>
    </row>
    <row r="71" spans="1:14" ht="15">
      <c r="A71" s="91"/>
      <c r="B71" s="90">
        <v>68</v>
      </c>
      <c r="C71" s="89">
        <f>IF(A71="","",VLOOKUP(A71,Entrants!$B$4:$C$102,2))</f>
      </c>
      <c r="D71" s="91"/>
      <c r="E71" s="94"/>
      <c r="F71" s="94"/>
      <c r="G71" s="99">
        <f t="shared" si="2"/>
      </c>
      <c r="I71" s="8">
        <v>68</v>
      </c>
      <c r="J71" s="10"/>
      <c r="K71" s="10"/>
      <c r="L71" s="100"/>
      <c r="M71" s="100"/>
      <c r="N71" s="100"/>
    </row>
    <row r="72" spans="1:14" ht="15">
      <c r="A72" s="91"/>
      <c r="B72" s="90">
        <v>69</v>
      </c>
      <c r="C72" s="89">
        <f>IF(A72="","",VLOOKUP(A72,Entrants!$B$4:$C$102,2))</f>
      </c>
      <c r="D72" s="91"/>
      <c r="E72" s="94"/>
      <c r="F72" s="94"/>
      <c r="G72" s="99">
        <f t="shared" si="2"/>
      </c>
      <c r="I72" s="8">
        <v>69</v>
      </c>
      <c r="J72" s="10"/>
      <c r="K72" s="10"/>
      <c r="L72" s="100"/>
      <c r="M72" s="100"/>
      <c r="N72" s="100"/>
    </row>
    <row r="73" spans="1:14" ht="15">
      <c r="A73" s="91"/>
      <c r="B73" s="90">
        <v>70</v>
      </c>
      <c r="C73" s="89">
        <f>IF(A73="","",VLOOKUP(A73,Entrants!$B$4:$C$102,2))</f>
      </c>
      <c r="D73" s="91"/>
      <c r="E73" s="94"/>
      <c r="F73" s="94"/>
      <c r="G73" s="99">
        <f t="shared" si="2"/>
      </c>
      <c r="I73" s="8">
        <v>70</v>
      </c>
      <c r="J73" s="10"/>
      <c r="K73" s="10"/>
      <c r="L73" s="100"/>
      <c r="M73" s="100"/>
      <c r="N73" s="100"/>
    </row>
    <row r="74" spans="1:14" ht="15">
      <c r="A74" s="91"/>
      <c r="B74" s="90">
        <v>71</v>
      </c>
      <c r="C74" s="89">
        <f>IF(A74="","",VLOOKUP(A74,Entrants!$B$4:$C$102,2))</f>
      </c>
      <c r="D74" s="91"/>
      <c r="E74" s="94"/>
      <c r="F74" s="94"/>
      <c r="G74" s="99">
        <f t="shared" si="2"/>
      </c>
      <c r="I74" s="8">
        <v>71</v>
      </c>
      <c r="J74" s="10"/>
      <c r="K74" s="10"/>
      <c r="L74" s="100"/>
      <c r="M74" s="100"/>
      <c r="N74" s="100"/>
    </row>
    <row r="75" spans="1:14" ht="15">
      <c r="A75" s="91"/>
      <c r="B75" s="90">
        <v>72</v>
      </c>
      <c r="C75" s="89">
        <f>IF(A75="","",VLOOKUP(A75,Entrants!$B$4:$C$102,2))</f>
      </c>
      <c r="D75" s="91"/>
      <c r="E75" s="94"/>
      <c r="F75" s="94"/>
      <c r="G75" s="99">
        <f t="shared" si="2"/>
      </c>
      <c r="I75" s="8">
        <v>72</v>
      </c>
      <c r="J75" s="10"/>
      <c r="K75" s="10"/>
      <c r="L75" s="100"/>
      <c r="M75" s="100"/>
      <c r="N75" s="100"/>
    </row>
    <row r="76" spans="1:14" ht="15">
      <c r="A76" s="91"/>
      <c r="B76" s="90">
        <v>73</v>
      </c>
      <c r="C76" s="89">
        <f>IF(A76="","",VLOOKUP(A76,Entrants!$B$4:$C$102,2))</f>
      </c>
      <c r="D76" s="91"/>
      <c r="E76" s="94"/>
      <c r="F76" s="94"/>
      <c r="G76" s="99">
        <f t="shared" si="2"/>
      </c>
      <c r="I76" s="8">
        <v>73</v>
      </c>
      <c r="J76" s="10"/>
      <c r="K76" s="10"/>
      <c r="L76" s="100"/>
      <c r="M76" s="100"/>
      <c r="N76" s="100"/>
    </row>
    <row r="77" spans="1:14" ht="15">
      <c r="A77" s="91"/>
      <c r="B77" s="90">
        <v>74</v>
      </c>
      <c r="C77" s="89">
        <f>IF(A77="","",VLOOKUP(A77,Entrants!$B$4:$C$102,2))</f>
      </c>
      <c r="D77" s="91"/>
      <c r="E77" s="94"/>
      <c r="F77" s="94"/>
      <c r="G77" s="99">
        <f t="shared" si="2"/>
      </c>
      <c r="I77" s="8">
        <v>74</v>
      </c>
      <c r="J77" s="10"/>
      <c r="K77" s="10"/>
      <c r="L77" s="100"/>
      <c r="M77" s="100"/>
      <c r="N77" s="100"/>
    </row>
    <row r="78" spans="1:14" ht="15">
      <c r="A78" s="91"/>
      <c r="B78" s="90">
        <v>75</v>
      </c>
      <c r="C78" s="89">
        <f>IF(A78="","",VLOOKUP(A78,Entrants!$B$4:$C$102,2))</f>
      </c>
      <c r="D78" s="91"/>
      <c r="E78" s="94"/>
      <c r="F78" s="94"/>
      <c r="G78" s="99">
        <f t="shared" si="2"/>
      </c>
      <c r="I78" s="8">
        <v>75</v>
      </c>
      <c r="J78" s="10"/>
      <c r="K78" s="10"/>
      <c r="L78" s="100"/>
      <c r="M78" s="100"/>
      <c r="N78" s="100"/>
    </row>
  </sheetData>
  <sheetProtection/>
  <mergeCells count="1">
    <mergeCell ref="J3:K3"/>
  </mergeCells>
  <printOptions/>
  <pageMargins left="0.75" right="1.61" top="0.44" bottom="0.56" header="0.5" footer="0.5"/>
  <pageSetup fitToWidth="2" fitToHeight="1" horizontalDpi="360" verticalDpi="360" orientation="portrait" paperSize="9" scale="6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90"/>
  <sheetViews>
    <sheetView zoomScale="75" zoomScaleNormal="75" zoomScalePageLayoutView="0" workbookViewId="0" topLeftCell="A1">
      <selection activeCell="J4" sqref="J4:N48"/>
    </sheetView>
  </sheetViews>
  <sheetFormatPr defaultColWidth="9.140625" defaultRowHeight="12.75"/>
  <cols>
    <col min="1" max="1" width="8.28125" style="0" customWidth="1"/>
    <col min="3" max="4" width="15.7109375" style="0" customWidth="1"/>
    <col min="5" max="5" width="14.57421875" style="0" bestFit="1" customWidth="1"/>
    <col min="6" max="6" width="13.140625" style="0" bestFit="1" customWidth="1"/>
    <col min="7" max="7" width="10.00390625" style="0" bestFit="1" customWidth="1"/>
    <col min="8" max="8" width="10.421875" style="0" customWidth="1"/>
    <col min="10" max="11" width="15.7109375" style="0" customWidth="1"/>
    <col min="12" max="12" width="14.57421875" style="0" bestFit="1" customWidth="1"/>
    <col min="13" max="13" width="13.140625" style="0" bestFit="1" customWidth="1"/>
    <col min="14" max="14" width="10.00390625" style="0" bestFit="1" customWidth="1"/>
  </cols>
  <sheetData>
    <row r="1" spans="1:12" ht="20.25">
      <c r="A1" s="5" t="s">
        <v>85</v>
      </c>
      <c r="B1" s="5"/>
      <c r="C1" s="5"/>
      <c r="D1" s="5"/>
      <c r="E1" s="5"/>
      <c r="F1" s="5"/>
      <c r="G1" s="5"/>
      <c r="H1" s="5"/>
      <c r="I1" s="7"/>
      <c r="J1" s="11"/>
      <c r="K1" s="6" t="s">
        <v>17</v>
      </c>
      <c r="L1" s="6"/>
    </row>
    <row r="2" spans="1:7" ht="12.75">
      <c r="A2" s="1" t="s">
        <v>9</v>
      </c>
      <c r="G2" s="2"/>
    </row>
    <row r="3" spans="1:14" ht="12.75">
      <c r="A3" s="1" t="s">
        <v>10</v>
      </c>
      <c r="B3" s="1" t="s">
        <v>11</v>
      </c>
      <c r="C3" s="6" t="s">
        <v>12</v>
      </c>
      <c r="D3" s="6"/>
      <c r="E3" s="1" t="s">
        <v>13</v>
      </c>
      <c r="F3" s="1" t="s">
        <v>14</v>
      </c>
      <c r="G3" s="1" t="s">
        <v>15</v>
      </c>
      <c r="I3" s="1" t="s">
        <v>11</v>
      </c>
      <c r="J3" s="6" t="s">
        <v>12</v>
      </c>
      <c r="K3" s="6"/>
      <c r="L3" s="1" t="s">
        <v>13</v>
      </c>
      <c r="M3" s="1" t="s">
        <v>14</v>
      </c>
      <c r="N3" s="1" t="s">
        <v>15</v>
      </c>
    </row>
    <row r="4" spans="1:14" ht="15">
      <c r="A4" s="91">
        <v>601</v>
      </c>
      <c r="B4" s="90">
        <v>1</v>
      </c>
      <c r="C4" s="89" t="str">
        <f>IF(A4="","",VLOOKUP(A4,Entrants!$B$4:$C$102,2))</f>
        <v>Ron Ingram</v>
      </c>
      <c r="D4" s="90"/>
      <c r="E4" s="93">
        <v>0.018333333333333333</v>
      </c>
      <c r="F4" s="93">
        <v>0.005902777777777778</v>
      </c>
      <c r="G4" s="93">
        <f>IF(C4="","",E4-F4)</f>
        <v>0.012430555555555556</v>
      </c>
      <c r="H4" s="10"/>
      <c r="I4" s="8">
        <v>1</v>
      </c>
      <c r="J4" s="10" t="s">
        <v>47</v>
      </c>
      <c r="K4" s="10"/>
      <c r="L4" s="9">
        <v>0.01869212962962963</v>
      </c>
      <c r="M4" s="9">
        <v>0.008854166666666666</v>
      </c>
      <c r="N4" s="9">
        <v>0.009837962962962965</v>
      </c>
    </row>
    <row r="5" spans="1:14" ht="15">
      <c r="A5" s="91">
        <v>665</v>
      </c>
      <c r="B5" s="90">
        <v>2</v>
      </c>
      <c r="C5" s="89" t="str">
        <f>IF(A5="","",VLOOKUP(A5,Entrants!$B$4:$C$102,2))</f>
        <v>Kenn Turnbull</v>
      </c>
      <c r="D5" s="91"/>
      <c r="E5" s="93">
        <v>0.018368055555555554</v>
      </c>
      <c r="F5" s="93">
        <v>0.004861111111111111</v>
      </c>
      <c r="G5" s="93">
        <f aca="true" t="shared" si="0" ref="G5:G68">IF(C5="","",E5-F5)</f>
        <v>0.013506944444444443</v>
      </c>
      <c r="H5" s="10"/>
      <c r="I5" s="8">
        <v>2</v>
      </c>
      <c r="J5" s="8" t="s">
        <v>104</v>
      </c>
      <c r="K5" s="8"/>
      <c r="L5" s="9">
        <v>0.018564814814814815</v>
      </c>
      <c r="M5" s="9">
        <v>0.008506944444444444</v>
      </c>
      <c r="N5" s="9">
        <v>0.010057870370370372</v>
      </c>
    </row>
    <row r="6" spans="1:14" ht="15">
      <c r="A6" s="91">
        <v>651</v>
      </c>
      <c r="B6" s="90">
        <v>3</v>
      </c>
      <c r="C6" s="89" t="str">
        <f>IF(A6="","",VLOOKUP(A6,Entrants!$B$4:$C$102,2))</f>
        <v>James Young</v>
      </c>
      <c r="D6" s="90"/>
      <c r="E6" s="93">
        <v>0.018506944444444444</v>
      </c>
      <c r="F6" s="93">
        <v>0.0062499999999999995</v>
      </c>
      <c r="G6" s="93">
        <f t="shared" si="0"/>
        <v>0.012256944444444445</v>
      </c>
      <c r="H6" s="10"/>
      <c r="I6" s="8">
        <v>3</v>
      </c>
      <c r="J6" s="98" t="s">
        <v>76</v>
      </c>
      <c r="K6" s="8"/>
      <c r="L6" s="9">
        <v>0.018969907407407408</v>
      </c>
      <c r="M6" s="9">
        <v>0.008506944444444444</v>
      </c>
      <c r="N6" s="9">
        <v>0.010462962962962964</v>
      </c>
    </row>
    <row r="7" spans="1:14" ht="15">
      <c r="A7" s="91">
        <v>615</v>
      </c>
      <c r="B7" s="90">
        <v>4</v>
      </c>
      <c r="C7" s="89" t="str">
        <f>IF(A7="","",VLOOKUP(A7,Entrants!$B$4:$C$102,2))</f>
        <v>Julie Lemin</v>
      </c>
      <c r="D7" s="90"/>
      <c r="E7" s="93">
        <v>0.01855324074074074</v>
      </c>
      <c r="F7" s="93">
        <v>0.005729166666666667</v>
      </c>
      <c r="G7" s="93">
        <f t="shared" si="0"/>
        <v>0.012824074074074075</v>
      </c>
      <c r="H7" s="10"/>
      <c r="I7" s="8">
        <v>4</v>
      </c>
      <c r="J7" s="98" t="s">
        <v>95</v>
      </c>
      <c r="K7" s="8"/>
      <c r="L7" s="9">
        <v>0.019016203703703705</v>
      </c>
      <c r="M7" s="9">
        <v>0.008506944444444444</v>
      </c>
      <c r="N7" s="9">
        <v>0.010509259259259262</v>
      </c>
    </row>
    <row r="8" spans="1:14" ht="15">
      <c r="A8" s="91">
        <v>637</v>
      </c>
      <c r="B8" s="90">
        <v>5</v>
      </c>
      <c r="C8" s="89" t="str">
        <f>IF(A8="","",VLOOKUP(A8,Entrants!$B$4:$C$102,2))</f>
        <v>Craig Birch</v>
      </c>
      <c r="D8" s="91"/>
      <c r="E8" s="93">
        <v>0.018564814814814815</v>
      </c>
      <c r="F8" s="93">
        <v>0.008506944444444444</v>
      </c>
      <c r="G8" s="93">
        <f t="shared" si="0"/>
        <v>0.010057870370370372</v>
      </c>
      <c r="H8" s="10"/>
      <c r="I8" s="8">
        <v>5</v>
      </c>
      <c r="J8" s="98" t="s">
        <v>73</v>
      </c>
      <c r="K8" s="8"/>
      <c r="L8" s="9">
        <v>0.018784722222222223</v>
      </c>
      <c r="M8" s="9">
        <v>0.007986111111111112</v>
      </c>
      <c r="N8" s="9">
        <v>0.010798611111111111</v>
      </c>
    </row>
    <row r="9" spans="1:14" ht="15">
      <c r="A9" s="91">
        <v>658</v>
      </c>
      <c r="B9" s="90">
        <v>6</v>
      </c>
      <c r="C9" s="89" t="str">
        <f>IF(A9="","",VLOOKUP(A9,Entrants!$B$4:$C$102,2))</f>
        <v>Peter Holmback</v>
      </c>
      <c r="D9" s="90"/>
      <c r="E9" s="93">
        <v>0.018587962962962962</v>
      </c>
      <c r="F9" s="93">
        <v>0.007638888888888889</v>
      </c>
      <c r="G9" s="93">
        <f t="shared" si="0"/>
        <v>0.010949074074074073</v>
      </c>
      <c r="H9" s="10"/>
      <c r="I9" s="8">
        <v>6</v>
      </c>
      <c r="J9" s="98" t="s">
        <v>59</v>
      </c>
      <c r="K9" s="10"/>
      <c r="L9" s="9">
        <v>0.018680555555555554</v>
      </c>
      <c r="M9" s="9">
        <v>0.0078125</v>
      </c>
      <c r="N9" s="9">
        <v>0.010868055555555554</v>
      </c>
    </row>
    <row r="10" spans="1:14" ht="15">
      <c r="A10" s="91">
        <v>668</v>
      </c>
      <c r="B10" s="90">
        <v>7</v>
      </c>
      <c r="C10" s="89" t="str">
        <f>IF(A10="","",VLOOKUP(A10,Entrants!$B$4:$C$102,2))</f>
        <v>Dave Logan</v>
      </c>
      <c r="D10" s="91"/>
      <c r="E10" s="93">
        <v>0.01861111111111111</v>
      </c>
      <c r="F10" s="93">
        <v>0.007291666666666666</v>
      </c>
      <c r="G10" s="93">
        <f t="shared" si="0"/>
        <v>0.011319444444444444</v>
      </c>
      <c r="H10" s="10"/>
      <c r="I10" s="8">
        <v>7</v>
      </c>
      <c r="J10" s="8" t="s">
        <v>118</v>
      </c>
      <c r="K10" s="8"/>
      <c r="L10" s="9">
        <v>0.018587962962962962</v>
      </c>
      <c r="M10" s="9">
        <v>0.007638888888888889</v>
      </c>
      <c r="N10" s="9">
        <v>0.010949074074074073</v>
      </c>
    </row>
    <row r="11" spans="1:14" ht="15">
      <c r="A11" s="91">
        <v>659</v>
      </c>
      <c r="B11" s="90">
        <v>8</v>
      </c>
      <c r="C11" s="89" t="str">
        <f>IF(A11="","",VLOOKUP(A11,Entrants!$B$4:$C$102,2))</f>
        <v>Stephanie Ramsey</v>
      </c>
      <c r="D11" s="90"/>
      <c r="E11" s="93">
        <v>0.018634259259259257</v>
      </c>
      <c r="F11" s="93">
        <v>0.004166666666666667</v>
      </c>
      <c r="G11" s="93">
        <f t="shared" si="0"/>
        <v>0.014467592592592591</v>
      </c>
      <c r="H11" s="10"/>
      <c r="I11" s="8">
        <v>8</v>
      </c>
      <c r="J11" s="98" t="s">
        <v>106</v>
      </c>
      <c r="K11" s="8"/>
      <c r="L11" s="9">
        <v>0.019351851851851853</v>
      </c>
      <c r="M11" s="9">
        <v>0.008333333333333333</v>
      </c>
      <c r="N11" s="9">
        <v>0.01101851851851852</v>
      </c>
    </row>
    <row r="12" spans="1:14" ht="15">
      <c r="A12" s="91">
        <v>606</v>
      </c>
      <c r="B12" s="90">
        <v>9</v>
      </c>
      <c r="C12" s="89" t="str">
        <f>IF(A12="","",VLOOKUP(A12,Entrants!$B$4:$C$102,2))</f>
        <v>Steve Gillespie</v>
      </c>
      <c r="D12" s="91"/>
      <c r="E12" s="93">
        <v>0.018680555555555554</v>
      </c>
      <c r="F12" s="93">
        <v>0.0078125</v>
      </c>
      <c r="G12" s="93">
        <f t="shared" si="0"/>
        <v>0.010868055555555554</v>
      </c>
      <c r="H12" s="10"/>
      <c r="I12" s="8">
        <v>9</v>
      </c>
      <c r="J12" s="98" t="s">
        <v>72</v>
      </c>
      <c r="K12" s="10"/>
      <c r="L12" s="9">
        <v>0.01894675925925926</v>
      </c>
      <c r="M12" s="9">
        <v>0.007638888888888889</v>
      </c>
      <c r="N12" s="9">
        <v>0.011307870370370371</v>
      </c>
    </row>
    <row r="13" spans="1:14" ht="15">
      <c r="A13" s="91">
        <v>613</v>
      </c>
      <c r="B13" s="90">
        <v>10</v>
      </c>
      <c r="C13" s="89" t="str">
        <f>IF(A13="","",VLOOKUP(A13,Entrants!$B$4:$C$102,2))</f>
        <v>Peter Brown</v>
      </c>
      <c r="D13" s="91"/>
      <c r="E13" s="93">
        <v>0.01869212962962963</v>
      </c>
      <c r="F13" s="93">
        <v>0.008854166666666666</v>
      </c>
      <c r="G13" s="93">
        <f t="shared" si="0"/>
        <v>0.009837962962962965</v>
      </c>
      <c r="H13" s="10"/>
      <c r="I13" s="8">
        <v>10</v>
      </c>
      <c r="J13" s="98" t="s">
        <v>74</v>
      </c>
      <c r="K13" s="8"/>
      <c r="L13" s="9">
        <v>0.020682870370370372</v>
      </c>
      <c r="M13" s="9">
        <v>0.009375</v>
      </c>
      <c r="N13" s="9">
        <v>0.011307870370370373</v>
      </c>
    </row>
    <row r="14" spans="1:14" ht="15">
      <c r="A14" s="91">
        <v>634</v>
      </c>
      <c r="B14" s="90">
        <v>11</v>
      </c>
      <c r="C14" s="89" t="str">
        <f>IF(A14="","",VLOOKUP(A14,Entrants!$B$4:$C$102,2))</f>
        <v>Paddy Brolly</v>
      </c>
      <c r="D14" s="91"/>
      <c r="E14" s="93">
        <v>0.01869212962962963</v>
      </c>
      <c r="F14" s="93">
        <v>0.007291666666666666</v>
      </c>
      <c r="G14" s="93">
        <f t="shared" si="0"/>
        <v>0.011400462962962966</v>
      </c>
      <c r="H14" s="10"/>
      <c r="I14" s="8">
        <v>11</v>
      </c>
      <c r="J14" s="98" t="s">
        <v>80</v>
      </c>
      <c r="K14" s="10"/>
      <c r="L14" s="9">
        <v>0.01861111111111111</v>
      </c>
      <c r="M14" s="9">
        <v>0.007291666666666666</v>
      </c>
      <c r="N14" s="9">
        <v>0.011319444444444444</v>
      </c>
    </row>
    <row r="15" spans="1:14" ht="15">
      <c r="A15" s="91">
        <v>628</v>
      </c>
      <c r="B15" s="90">
        <v>12</v>
      </c>
      <c r="C15" s="89" t="str">
        <f>IF(A15="","",VLOOKUP(A15,Entrants!$B$4:$C$102,2))</f>
        <v>Dave Roberts</v>
      </c>
      <c r="D15" s="90"/>
      <c r="E15" s="93">
        <v>0.018726851851851852</v>
      </c>
      <c r="F15" s="93">
        <v>0.007291666666666666</v>
      </c>
      <c r="G15" s="93">
        <f t="shared" si="0"/>
        <v>0.011435185185185187</v>
      </c>
      <c r="H15" s="10"/>
      <c r="I15" s="8">
        <v>12</v>
      </c>
      <c r="J15" s="98" t="s">
        <v>101</v>
      </c>
      <c r="K15" s="10"/>
      <c r="L15" s="9">
        <v>0.01869212962962963</v>
      </c>
      <c r="M15" s="9">
        <v>0.007291666666666666</v>
      </c>
      <c r="N15" s="9">
        <v>0.011400462962962966</v>
      </c>
    </row>
    <row r="16" spans="1:14" ht="15">
      <c r="A16" s="91">
        <v>629</v>
      </c>
      <c r="B16" s="90">
        <v>13</v>
      </c>
      <c r="C16" s="89" t="str">
        <f>IF(A16="","",VLOOKUP(A16,Entrants!$B$4:$C$102,2))</f>
        <v>Martin Gaughan</v>
      </c>
      <c r="D16" s="91"/>
      <c r="E16" s="93">
        <v>0.018784722222222223</v>
      </c>
      <c r="F16" s="93">
        <v>0.007986111111111112</v>
      </c>
      <c r="G16" s="93">
        <f t="shared" si="0"/>
        <v>0.010798611111111111</v>
      </c>
      <c r="H16" s="10"/>
      <c r="I16" s="8">
        <v>13</v>
      </c>
      <c r="J16" s="8" t="s">
        <v>62</v>
      </c>
      <c r="K16" s="8"/>
      <c r="L16" s="9">
        <v>0.018726851851851852</v>
      </c>
      <c r="M16" s="9">
        <v>0.007291666666666666</v>
      </c>
      <c r="N16" s="9">
        <v>0.011435185185185187</v>
      </c>
    </row>
    <row r="17" spans="1:14" ht="15">
      <c r="A17" s="91">
        <v>630</v>
      </c>
      <c r="B17" s="90">
        <v>14</v>
      </c>
      <c r="C17" s="89" t="str">
        <f>IF(A17="","",VLOOKUP(A17,Entrants!$B$4:$C$102,2))</f>
        <v>Colin Seccombe</v>
      </c>
      <c r="D17" s="90"/>
      <c r="E17" s="93">
        <v>0.018865740740740742</v>
      </c>
      <c r="F17" s="93">
        <v>0.0046875</v>
      </c>
      <c r="G17" s="93">
        <f aca="true" t="shared" si="1" ref="G17:G24">IF(C17="","",E17-F17)</f>
        <v>0.014178240740740741</v>
      </c>
      <c r="H17" s="10"/>
      <c r="I17" s="8">
        <v>14</v>
      </c>
      <c r="J17" s="98" t="s">
        <v>57</v>
      </c>
      <c r="K17" s="8"/>
      <c r="L17" s="9">
        <v>0.018993055555555558</v>
      </c>
      <c r="M17" s="9">
        <v>0.007465277777777778</v>
      </c>
      <c r="N17" s="9">
        <v>0.01152777777777778</v>
      </c>
    </row>
    <row r="18" spans="1:14" ht="15">
      <c r="A18" s="91">
        <v>650</v>
      </c>
      <c r="B18" s="90">
        <v>15</v>
      </c>
      <c r="C18" s="89" t="str">
        <f>IF(A18="","",VLOOKUP(A18,Entrants!$B$4:$C$102,2))</f>
        <v>Cath Young</v>
      </c>
      <c r="D18" s="90"/>
      <c r="E18" s="93">
        <v>0.018877314814814816</v>
      </c>
      <c r="F18" s="93">
        <v>0.006597222222222222</v>
      </c>
      <c r="G18" s="93">
        <f t="shared" si="1"/>
        <v>0.012280092592592592</v>
      </c>
      <c r="H18" s="10"/>
      <c r="I18" s="8">
        <v>15</v>
      </c>
      <c r="J18" s="98" t="s">
        <v>60</v>
      </c>
      <c r="K18" s="8"/>
      <c r="L18" s="9">
        <v>0.019050925925925926</v>
      </c>
      <c r="M18" s="9">
        <v>0.007118055555555555</v>
      </c>
      <c r="N18" s="9">
        <v>0.011932870370370371</v>
      </c>
    </row>
    <row r="19" spans="1:14" ht="15">
      <c r="A19" s="91">
        <v>631</v>
      </c>
      <c r="B19" s="90">
        <v>16</v>
      </c>
      <c r="C19" s="89" t="str">
        <f>IF(A19="","",VLOOKUP(A19,Entrants!$B$4:$C$102,2))</f>
        <v>Claire Riches</v>
      </c>
      <c r="D19" s="91"/>
      <c r="E19" s="93">
        <v>0.018912037037037036</v>
      </c>
      <c r="F19" s="93">
        <v>0.006423611111111112</v>
      </c>
      <c r="G19" s="93">
        <f t="shared" si="1"/>
        <v>0.012488425925925924</v>
      </c>
      <c r="H19" s="10"/>
      <c r="I19" s="8">
        <v>16</v>
      </c>
      <c r="J19" s="98" t="s">
        <v>130</v>
      </c>
      <c r="K19" s="10"/>
      <c r="L19" s="9">
        <v>0.019270833333333334</v>
      </c>
      <c r="M19" s="9">
        <v>0.007291666666666666</v>
      </c>
      <c r="N19" s="9">
        <v>0.01197916666666667</v>
      </c>
    </row>
    <row r="20" spans="1:14" ht="15">
      <c r="A20" s="91">
        <v>603</v>
      </c>
      <c r="B20" s="90">
        <v>17</v>
      </c>
      <c r="C20" s="89" t="str">
        <f>IF(A20="","",VLOOKUP(A20,Entrants!$B$4:$C$102,2))</f>
        <v>Richard Shillinglaw</v>
      </c>
      <c r="D20" s="90"/>
      <c r="E20" s="93">
        <v>0.018935185185185183</v>
      </c>
      <c r="F20" s="93">
        <v>0.005381944444444445</v>
      </c>
      <c r="G20" s="93">
        <f t="shared" si="1"/>
        <v>0.013553240740740737</v>
      </c>
      <c r="H20" s="10"/>
      <c r="I20" s="8">
        <v>17</v>
      </c>
      <c r="J20" s="98" t="s">
        <v>129</v>
      </c>
      <c r="K20" s="8"/>
      <c r="L20" s="9">
        <v>0.019664351851851853</v>
      </c>
      <c r="M20" s="9">
        <v>0.007465277777777778</v>
      </c>
      <c r="N20" s="9">
        <v>0.012199074074074074</v>
      </c>
    </row>
    <row r="21" spans="1:14" ht="15">
      <c r="A21" s="91">
        <v>622</v>
      </c>
      <c r="B21" s="90">
        <v>18</v>
      </c>
      <c r="C21" s="89" t="str">
        <f>IF(A21="","",VLOOKUP(A21,Entrants!$B$4:$C$102,2))</f>
        <v>Shaun Dodd</v>
      </c>
      <c r="D21" s="90"/>
      <c r="E21" s="93">
        <v>0.01894675925925926</v>
      </c>
      <c r="F21" s="93">
        <v>0.007638888888888889</v>
      </c>
      <c r="G21" s="93">
        <f t="shared" si="1"/>
        <v>0.011307870370370371</v>
      </c>
      <c r="H21" s="10"/>
      <c r="I21" s="8">
        <v>18</v>
      </c>
      <c r="J21" s="98" t="s">
        <v>54</v>
      </c>
      <c r="K21" s="10"/>
      <c r="L21" s="9">
        <v>0.019189814814814816</v>
      </c>
      <c r="M21" s="9">
        <v>0.006944444444444444</v>
      </c>
      <c r="N21" s="9">
        <v>0.012245370370370372</v>
      </c>
    </row>
    <row r="22" spans="1:14" ht="15">
      <c r="A22" s="91">
        <v>641</v>
      </c>
      <c r="B22" s="90">
        <v>19</v>
      </c>
      <c r="C22" s="89" t="str">
        <f>IF(A22="","",VLOOKUP(A22,Entrants!$B$4:$C$102,2))</f>
        <v>Chris Lillico</v>
      </c>
      <c r="D22" s="91"/>
      <c r="E22" s="93">
        <v>0.018969907407407408</v>
      </c>
      <c r="F22" s="93">
        <v>0.008506944444444444</v>
      </c>
      <c r="G22" s="93">
        <f t="shared" si="1"/>
        <v>0.010462962962962964</v>
      </c>
      <c r="H22" s="10"/>
      <c r="I22" s="8">
        <v>19</v>
      </c>
      <c r="J22" s="98" t="s">
        <v>100</v>
      </c>
      <c r="K22" s="8"/>
      <c r="L22" s="9">
        <v>0.01920138888888889</v>
      </c>
      <c r="M22" s="9">
        <v>0.006944444444444444</v>
      </c>
      <c r="N22" s="9">
        <v>0.012256944444444445</v>
      </c>
    </row>
    <row r="23" spans="1:14" ht="15">
      <c r="A23" s="91">
        <v>627</v>
      </c>
      <c r="B23" s="90">
        <v>20</v>
      </c>
      <c r="C23" s="89" t="str">
        <f>IF(A23="","",VLOOKUP(A23,Entrants!$B$4:$C$102,2))</f>
        <v>Steve Walker</v>
      </c>
      <c r="D23" s="90"/>
      <c r="E23" s="93">
        <v>0.018993055555555558</v>
      </c>
      <c r="F23" s="93">
        <v>0.007465277777777778</v>
      </c>
      <c r="G23" s="93">
        <f t="shared" si="1"/>
        <v>0.01152777777777778</v>
      </c>
      <c r="H23" s="10"/>
      <c r="I23" s="8">
        <v>20</v>
      </c>
      <c r="J23" s="98" t="s">
        <v>49</v>
      </c>
      <c r="K23" s="8"/>
      <c r="L23" s="9">
        <v>0.018506944444444444</v>
      </c>
      <c r="M23" s="9">
        <v>0.0062499999999999995</v>
      </c>
      <c r="N23" s="9">
        <v>0.012256944444444445</v>
      </c>
    </row>
    <row r="24" spans="1:14" ht="15">
      <c r="A24" s="91">
        <v>623</v>
      </c>
      <c r="B24" s="90">
        <v>21</v>
      </c>
      <c r="C24" s="89" t="str">
        <f>IF(A24="","",VLOOKUP(A24,Entrants!$B$4:$C$102,2))</f>
        <v>Steve Richardson</v>
      </c>
      <c r="D24" s="90"/>
      <c r="E24" s="93">
        <v>0.019016203703703705</v>
      </c>
      <c r="F24" s="93">
        <v>0.008506944444444444</v>
      </c>
      <c r="G24" s="93">
        <f t="shared" si="1"/>
        <v>0.010509259259259262</v>
      </c>
      <c r="H24" s="10"/>
      <c r="I24" s="8">
        <v>21</v>
      </c>
      <c r="J24" s="10" t="s">
        <v>66</v>
      </c>
      <c r="K24" s="10"/>
      <c r="L24" s="9">
        <v>0.019224537037037037</v>
      </c>
      <c r="M24" s="9">
        <v>0.006944444444444444</v>
      </c>
      <c r="N24" s="9">
        <v>0.012280092592592592</v>
      </c>
    </row>
    <row r="25" spans="1:14" ht="15">
      <c r="A25" s="91">
        <v>626</v>
      </c>
      <c r="B25" s="90">
        <v>22</v>
      </c>
      <c r="C25" s="89" t="str">
        <f>IF(A25="","",VLOOKUP(A25,Entrants!$B$4:$C$102,2))</f>
        <v>Dave Bradley</v>
      </c>
      <c r="D25" s="90"/>
      <c r="E25" s="93">
        <v>0.019050925925925926</v>
      </c>
      <c r="F25" s="93">
        <v>0.007118055555555555</v>
      </c>
      <c r="G25" s="93">
        <f t="shared" si="0"/>
        <v>0.011932870370370371</v>
      </c>
      <c r="H25" s="10"/>
      <c r="I25" s="8">
        <v>22</v>
      </c>
      <c r="J25" s="98" t="s">
        <v>48</v>
      </c>
      <c r="K25" s="8"/>
      <c r="L25" s="9">
        <v>0.018877314814814816</v>
      </c>
      <c r="M25" s="9">
        <v>0.006597222222222222</v>
      </c>
      <c r="N25" s="9">
        <v>0.012280092592592592</v>
      </c>
    </row>
    <row r="26" spans="1:14" ht="15">
      <c r="A26" s="91">
        <v>649</v>
      </c>
      <c r="B26" s="90">
        <v>23</v>
      </c>
      <c r="C26" s="89" t="str">
        <f>IF(A26="","",VLOOKUP(A26,Entrants!$B$4:$C$102,2))</f>
        <v>Ralph Dickinson</v>
      </c>
      <c r="D26" s="90"/>
      <c r="E26" s="93">
        <v>0.019189814814814816</v>
      </c>
      <c r="F26" s="93">
        <v>0.006944444444444444</v>
      </c>
      <c r="G26" s="93">
        <f t="shared" si="0"/>
        <v>0.012245370370370372</v>
      </c>
      <c r="H26" s="10"/>
      <c r="I26" s="8">
        <v>23</v>
      </c>
      <c r="J26" s="98" t="s">
        <v>52</v>
      </c>
      <c r="K26" s="10"/>
      <c r="L26" s="9">
        <v>0.01925925925925926</v>
      </c>
      <c r="M26" s="9">
        <v>0.006944444444444444</v>
      </c>
      <c r="N26" s="9">
        <v>0.012314814814814817</v>
      </c>
    </row>
    <row r="27" spans="1:14" ht="15">
      <c r="A27" s="91">
        <v>642</v>
      </c>
      <c r="B27" s="90">
        <v>24</v>
      </c>
      <c r="C27" s="89" t="str">
        <f>IF(A27="","",VLOOKUP(A27,Entrants!$B$4:$C$102,2))</f>
        <v>Charlotte Ramsey</v>
      </c>
      <c r="D27" s="90"/>
      <c r="E27" s="93">
        <v>0.019189814814814816</v>
      </c>
      <c r="F27" s="93">
        <v>0.0062499999999999995</v>
      </c>
      <c r="G27" s="93">
        <f t="shared" si="0"/>
        <v>0.012939814814814817</v>
      </c>
      <c r="H27" s="10"/>
      <c r="I27" s="8">
        <v>24</v>
      </c>
      <c r="J27" s="98" t="s">
        <v>58</v>
      </c>
      <c r="K27" s="8"/>
      <c r="L27" s="9">
        <v>0.019282407407407408</v>
      </c>
      <c r="M27" s="9">
        <v>0.006944444444444444</v>
      </c>
      <c r="N27" s="9">
        <v>0.012337962962962964</v>
      </c>
    </row>
    <row r="28" spans="1:14" ht="15">
      <c r="A28" s="91">
        <v>632</v>
      </c>
      <c r="B28" s="90">
        <v>25</v>
      </c>
      <c r="C28" s="89" t="str">
        <f>IF(A28="","",VLOOKUP(A28,Entrants!$B$4:$C$102,2))</f>
        <v>Heather Christopher</v>
      </c>
      <c r="D28" s="91"/>
      <c r="E28" s="93">
        <v>0.01920138888888889</v>
      </c>
      <c r="F28" s="93">
        <v>0.006944444444444444</v>
      </c>
      <c r="G28" s="93">
        <f t="shared" si="0"/>
        <v>0.012256944444444445</v>
      </c>
      <c r="H28" s="10"/>
      <c r="I28" s="8">
        <v>25</v>
      </c>
      <c r="J28" s="8" t="s">
        <v>63</v>
      </c>
      <c r="K28" s="8"/>
      <c r="L28" s="9">
        <v>0.018333333333333333</v>
      </c>
      <c r="M28" s="9">
        <v>0.005902777777777778</v>
      </c>
      <c r="N28" s="9">
        <v>0.012430555555555556</v>
      </c>
    </row>
    <row r="29" spans="1:14" ht="15">
      <c r="A29" s="91">
        <v>607</v>
      </c>
      <c r="B29" s="90">
        <v>26</v>
      </c>
      <c r="C29" s="89" t="str">
        <f>IF(A29="","",VLOOKUP(A29,Entrants!$B$4:$C$102,2))</f>
        <v>Aynsley Herron</v>
      </c>
      <c r="D29" s="91"/>
      <c r="E29" s="93">
        <v>0.019224537037037037</v>
      </c>
      <c r="F29" s="93">
        <v>0.006944444444444444</v>
      </c>
      <c r="G29" s="93">
        <f t="shared" si="0"/>
        <v>0.012280092592592592</v>
      </c>
      <c r="H29" s="10"/>
      <c r="I29" s="8">
        <v>26</v>
      </c>
      <c r="J29" s="98" t="s">
        <v>115</v>
      </c>
      <c r="K29" s="8"/>
      <c r="L29" s="9">
        <v>0.019386574074074073</v>
      </c>
      <c r="M29" s="9">
        <v>0.006944444444444444</v>
      </c>
      <c r="N29" s="9">
        <v>0.01244212962962963</v>
      </c>
    </row>
    <row r="30" spans="1:14" ht="15">
      <c r="A30" s="91">
        <v>652</v>
      </c>
      <c r="B30" s="90">
        <v>27</v>
      </c>
      <c r="C30" s="89" t="str">
        <f>IF(A30="","",VLOOKUP(A30,Entrants!$B$4:$C$102,2))</f>
        <v>Helen Morris</v>
      </c>
      <c r="D30" s="91"/>
      <c r="E30" s="93">
        <v>0.01925925925925926</v>
      </c>
      <c r="F30" s="93">
        <v>0.006944444444444444</v>
      </c>
      <c r="G30" s="93">
        <f t="shared" si="0"/>
        <v>0.012314814814814817</v>
      </c>
      <c r="H30" s="10"/>
      <c r="I30" s="8">
        <v>27</v>
      </c>
      <c r="J30" s="98" t="s">
        <v>75</v>
      </c>
      <c r="K30" s="8"/>
      <c r="L30" s="9">
        <v>0.020462962962962964</v>
      </c>
      <c r="M30" s="9">
        <v>0.007986111111111112</v>
      </c>
      <c r="N30" s="9">
        <v>0.012476851851851852</v>
      </c>
    </row>
    <row r="31" spans="1:14" ht="15">
      <c r="A31" s="91">
        <v>674</v>
      </c>
      <c r="B31" s="90">
        <v>28</v>
      </c>
      <c r="C31" s="89" t="str">
        <f>IF(A31="","",VLOOKUP(A31,Entrants!$B$4:$C$102,2))</f>
        <v>Chris Stone</v>
      </c>
      <c r="D31" s="91"/>
      <c r="E31" s="93">
        <v>0.019270833333333334</v>
      </c>
      <c r="F31" s="93">
        <v>0.007291666666666666</v>
      </c>
      <c r="G31" s="93">
        <f t="shared" si="0"/>
        <v>0.01197916666666667</v>
      </c>
      <c r="H31" s="10"/>
      <c r="I31" s="8">
        <v>28</v>
      </c>
      <c r="J31" s="98" t="s">
        <v>99</v>
      </c>
      <c r="K31" s="10"/>
      <c r="L31" s="9">
        <v>0.018912037037037036</v>
      </c>
      <c r="M31" s="9">
        <v>0.006423611111111112</v>
      </c>
      <c r="N31" s="9">
        <v>0.012488425925925924</v>
      </c>
    </row>
    <row r="32" spans="1:14" ht="15">
      <c r="A32" s="91">
        <v>605</v>
      </c>
      <c r="B32" s="90">
        <v>29</v>
      </c>
      <c r="C32" s="89" t="str">
        <f>IF(A32="","",VLOOKUP(A32,Entrants!$B$4:$C$102,2))</f>
        <v>Kevin Freeman</v>
      </c>
      <c r="D32" s="90"/>
      <c r="E32" s="93">
        <v>0.019282407407407408</v>
      </c>
      <c r="F32" s="93">
        <v>0.006944444444444444</v>
      </c>
      <c r="G32" s="93">
        <f t="shared" si="0"/>
        <v>0.012337962962962964</v>
      </c>
      <c r="H32" s="10"/>
      <c r="I32" s="8">
        <v>29</v>
      </c>
      <c r="J32" s="8" t="s">
        <v>92</v>
      </c>
      <c r="K32" s="8"/>
      <c r="L32" s="9">
        <v>0.019328703703703702</v>
      </c>
      <c r="M32" s="9">
        <v>0.0067708333333333336</v>
      </c>
      <c r="N32" s="9">
        <v>0.012557870370370369</v>
      </c>
    </row>
    <row r="33" spans="1:14" ht="15">
      <c r="A33" s="91">
        <v>611</v>
      </c>
      <c r="B33" s="90">
        <v>30</v>
      </c>
      <c r="C33" s="89" t="str">
        <f>IF(A33="","",VLOOKUP(A33,Entrants!$B$4:$C$102,2))</f>
        <v>Helen Bruce</v>
      </c>
      <c r="D33" s="90"/>
      <c r="E33" s="93">
        <v>0.019328703703703702</v>
      </c>
      <c r="F33" s="93">
        <v>0.0067708333333333336</v>
      </c>
      <c r="G33" s="93">
        <f t="shared" si="0"/>
        <v>0.012557870370370369</v>
      </c>
      <c r="H33" s="10"/>
      <c r="I33" s="8">
        <v>30</v>
      </c>
      <c r="J33" s="10" t="s">
        <v>67</v>
      </c>
      <c r="K33" s="10"/>
      <c r="L33" s="9">
        <v>0.01945601851851852</v>
      </c>
      <c r="M33" s="9">
        <v>0.0067708333333333336</v>
      </c>
      <c r="N33" s="9">
        <v>0.012685185185185185</v>
      </c>
    </row>
    <row r="34" spans="1:14" ht="15">
      <c r="A34" s="91">
        <v>640</v>
      </c>
      <c r="B34" s="90">
        <v>31</v>
      </c>
      <c r="C34" s="89" t="str">
        <f>IF(A34="","",VLOOKUP(A34,Entrants!$B$4:$C$102,2))</f>
        <v>Scott Povey</v>
      </c>
      <c r="D34" s="90"/>
      <c r="E34" s="93">
        <v>0.019351851851851853</v>
      </c>
      <c r="F34" s="93">
        <v>0.008333333333333333</v>
      </c>
      <c r="G34" s="93">
        <f t="shared" si="0"/>
        <v>0.01101851851851852</v>
      </c>
      <c r="H34" s="10"/>
      <c r="I34" s="8">
        <v>31</v>
      </c>
      <c r="J34" s="98" t="s">
        <v>111</v>
      </c>
      <c r="K34" s="8"/>
      <c r="L34" s="9">
        <v>0.01989583333333333</v>
      </c>
      <c r="M34" s="9">
        <v>0.007118055555555555</v>
      </c>
      <c r="N34" s="9">
        <v>0.012777777777777777</v>
      </c>
    </row>
    <row r="35" spans="1:14" ht="15">
      <c r="A35" s="91">
        <v>655</v>
      </c>
      <c r="B35" s="90">
        <v>32</v>
      </c>
      <c r="C35" s="89" t="str">
        <f>IF(A35="","",VLOOKUP(A35,Entrants!$B$4:$C$102,2))</f>
        <v>Graeme Hare</v>
      </c>
      <c r="D35" s="91"/>
      <c r="E35" s="93">
        <v>4.1443865740740735</v>
      </c>
      <c r="F35" s="93">
        <v>0.006944444444444444</v>
      </c>
      <c r="G35" s="93">
        <f t="shared" si="0"/>
        <v>4.137442129629629</v>
      </c>
      <c r="H35" s="10"/>
      <c r="I35" s="8">
        <v>32</v>
      </c>
      <c r="J35" s="98" t="s">
        <v>51</v>
      </c>
      <c r="K35" s="10"/>
      <c r="L35" s="9">
        <v>0.01855324074074074</v>
      </c>
      <c r="M35" s="9">
        <v>0.005729166666666667</v>
      </c>
      <c r="N35" s="9">
        <v>0.012824074074074075</v>
      </c>
    </row>
    <row r="36" spans="1:14" ht="15">
      <c r="A36" s="91">
        <v>616</v>
      </c>
      <c r="B36" s="90">
        <v>33</v>
      </c>
      <c r="C36" s="89" t="str">
        <f>IF(A36="","",VLOOKUP(A36,Entrants!$B$4:$C$102,2))</f>
        <v>Liz Freeman</v>
      </c>
      <c r="D36" s="90"/>
      <c r="E36" s="93">
        <v>0.01940972222222222</v>
      </c>
      <c r="F36" s="93">
        <v>0.0006944444444444445</v>
      </c>
      <c r="G36" s="93">
        <f t="shared" si="0"/>
        <v>0.018715277777777775</v>
      </c>
      <c r="H36" s="10"/>
      <c r="I36" s="8">
        <v>33</v>
      </c>
      <c r="J36" s="98" t="s">
        <v>107</v>
      </c>
      <c r="K36" s="8"/>
      <c r="L36" s="9">
        <v>0.019189814814814816</v>
      </c>
      <c r="M36" s="9">
        <v>0.0062499999999999995</v>
      </c>
      <c r="N36" s="9">
        <v>0.012939814814814817</v>
      </c>
    </row>
    <row r="37" spans="1:14" ht="15">
      <c r="A37" s="91">
        <v>620</v>
      </c>
      <c r="B37" s="90">
        <v>34</v>
      </c>
      <c r="C37" s="89" t="str">
        <f>IF(A37="","",VLOOKUP(A37,Entrants!$B$4:$C$102,2))</f>
        <v>Joe Frazer</v>
      </c>
      <c r="D37" s="90"/>
      <c r="E37" s="93">
        <v>0.01945601851851852</v>
      </c>
      <c r="F37" s="93">
        <v>0.0067708333333333336</v>
      </c>
      <c r="G37" s="93">
        <f t="shared" si="0"/>
        <v>0.012685185185185185</v>
      </c>
      <c r="H37" s="10"/>
      <c r="I37" s="8">
        <v>34</v>
      </c>
      <c r="J37" s="98" t="s">
        <v>94</v>
      </c>
      <c r="K37" s="10"/>
      <c r="L37" s="9">
        <v>0.019502314814814816</v>
      </c>
      <c r="M37" s="9">
        <v>0.0062499999999999995</v>
      </c>
      <c r="N37" s="9">
        <v>0.013252314814814817</v>
      </c>
    </row>
    <row r="38" spans="1:14" ht="15">
      <c r="A38" s="91">
        <v>617</v>
      </c>
      <c r="B38" s="90">
        <v>35</v>
      </c>
      <c r="C38" s="89" t="str">
        <f>IF(A38="","",VLOOKUP(A38,Entrants!$B$4:$C$102,2))</f>
        <v>Emma Freeman</v>
      </c>
      <c r="D38" s="91"/>
      <c r="E38" s="93">
        <v>0.019502314814814816</v>
      </c>
      <c r="F38" s="93">
        <v>0.0062499999999999995</v>
      </c>
      <c r="G38" s="93">
        <f t="shared" si="0"/>
        <v>0.013252314814814817</v>
      </c>
      <c r="H38" s="10"/>
      <c r="I38" s="8">
        <v>35</v>
      </c>
      <c r="J38" s="98" t="s">
        <v>78</v>
      </c>
      <c r="K38" s="10"/>
      <c r="L38" s="9">
        <v>0.02008101851851852</v>
      </c>
      <c r="M38" s="9">
        <v>0.006597222222222222</v>
      </c>
      <c r="N38" s="9">
        <v>0.013483796296296296</v>
      </c>
    </row>
    <row r="39" spans="1:14" ht="15">
      <c r="A39" s="91">
        <v>672</v>
      </c>
      <c r="B39" s="90">
        <v>36</v>
      </c>
      <c r="C39" s="89" t="str">
        <f>IF(A39="","",VLOOKUP(A39,Entrants!$B$4:$C$102,2))</f>
        <v>Graeme Stewart</v>
      </c>
      <c r="D39" s="91"/>
      <c r="E39" s="93">
        <v>0.019664351851851853</v>
      </c>
      <c r="F39" s="93">
        <v>0.007465277777777778</v>
      </c>
      <c r="G39" s="93">
        <f t="shared" si="0"/>
        <v>0.012199074074074074</v>
      </c>
      <c r="H39" s="10"/>
      <c r="I39" s="8">
        <v>36</v>
      </c>
      <c r="J39" s="98" t="s">
        <v>123</v>
      </c>
      <c r="K39" s="10"/>
      <c r="L39" s="9">
        <v>0.018368055555555554</v>
      </c>
      <c r="M39" s="9">
        <v>0.004861111111111111</v>
      </c>
      <c r="N39" s="9">
        <v>0.013506944444444443</v>
      </c>
    </row>
    <row r="40" spans="1:14" ht="15">
      <c r="A40" s="91">
        <v>656</v>
      </c>
      <c r="B40" s="90">
        <v>37</v>
      </c>
      <c r="C40" s="89" t="str">
        <f>IF(A40="","",VLOOKUP(A40,Entrants!$B$4:$C$102,2))</f>
        <v>Heather Barrass</v>
      </c>
      <c r="D40" s="91"/>
      <c r="E40" s="93">
        <v>0.019733796296296298</v>
      </c>
      <c r="F40" s="93">
        <v>0.005208333333333333</v>
      </c>
      <c r="G40" s="93">
        <f t="shared" si="0"/>
        <v>0.014525462962962966</v>
      </c>
      <c r="H40" s="10"/>
      <c r="I40" s="8">
        <v>37</v>
      </c>
      <c r="J40" s="98" t="s">
        <v>56</v>
      </c>
      <c r="K40" s="8"/>
      <c r="L40" s="9">
        <v>0.018935185185185183</v>
      </c>
      <c r="M40" s="9">
        <v>0.005381944444444445</v>
      </c>
      <c r="N40" s="9">
        <v>0.013553240740740737</v>
      </c>
    </row>
    <row r="41" spans="1:14" ht="15">
      <c r="A41" s="91">
        <v>618</v>
      </c>
      <c r="B41" s="90">
        <v>38</v>
      </c>
      <c r="C41" s="89" t="str">
        <f>IF(A41="","",VLOOKUP(A41,Entrants!$B$4:$C$102,2))</f>
        <v>Alison Lowes</v>
      </c>
      <c r="D41" s="91"/>
      <c r="E41" s="93">
        <v>0.01974537037037037</v>
      </c>
      <c r="F41" s="93">
        <v>0.004166666666666667</v>
      </c>
      <c r="G41" s="93">
        <f t="shared" si="0"/>
        <v>0.015578703703703706</v>
      </c>
      <c r="H41" s="10"/>
      <c r="I41" s="8">
        <v>38</v>
      </c>
      <c r="J41" s="98" t="s">
        <v>98</v>
      </c>
      <c r="K41" s="8"/>
      <c r="L41" s="9">
        <v>0.018865740740740742</v>
      </c>
      <c r="M41" s="9">
        <v>0.0046875</v>
      </c>
      <c r="N41" s="9">
        <v>0.014178240740740741</v>
      </c>
    </row>
    <row r="42" spans="1:14" ht="15">
      <c r="A42" s="91">
        <v>602</v>
      </c>
      <c r="B42" s="90">
        <v>39</v>
      </c>
      <c r="C42" s="89" t="str">
        <f>IF(A42="","",VLOOKUP(A42,Entrants!$B$4:$C$102,2))</f>
        <v>Davina Lonsdale</v>
      </c>
      <c r="D42" s="91"/>
      <c r="E42" s="93">
        <v>0.01980324074074074</v>
      </c>
      <c r="F42" s="93">
        <v>0.005208333333333333</v>
      </c>
      <c r="G42" s="93">
        <f t="shared" si="0"/>
        <v>0.014594907407407407</v>
      </c>
      <c r="H42" s="10"/>
      <c r="I42" s="8">
        <v>39</v>
      </c>
      <c r="J42" s="98" t="s">
        <v>119</v>
      </c>
      <c r="K42" s="10"/>
      <c r="L42" s="9">
        <v>0.018634259259259257</v>
      </c>
      <c r="M42" s="9">
        <v>0.004166666666666667</v>
      </c>
      <c r="N42" s="9">
        <v>0.014467592592592591</v>
      </c>
    </row>
    <row r="43" spans="1:14" ht="15">
      <c r="A43" s="91">
        <v>646</v>
      </c>
      <c r="B43" s="90">
        <v>40</v>
      </c>
      <c r="C43" s="89" t="str">
        <f>IF(A43="","",VLOOKUP(A43,Entrants!$B$4:$C$102,2))</f>
        <v>Mark Nicholson</v>
      </c>
      <c r="D43" s="91"/>
      <c r="E43" s="93">
        <v>0.01989583333333333</v>
      </c>
      <c r="F43" s="93">
        <v>0.007118055555555555</v>
      </c>
      <c r="G43" s="93">
        <f t="shared" si="0"/>
        <v>0.012777777777777777</v>
      </c>
      <c r="H43" s="10"/>
      <c r="I43" s="8">
        <v>40</v>
      </c>
      <c r="J43" s="8" t="s">
        <v>116</v>
      </c>
      <c r="K43" s="8"/>
      <c r="L43" s="9">
        <v>0.019733796296296298</v>
      </c>
      <c r="M43" s="9">
        <v>0.005208333333333333</v>
      </c>
      <c r="N43" s="9">
        <v>0.014525462962962966</v>
      </c>
    </row>
    <row r="44" spans="1:14" ht="15">
      <c r="A44" s="91">
        <v>610</v>
      </c>
      <c r="B44" s="90">
        <v>41</v>
      </c>
      <c r="C44" s="89" t="str">
        <f>IF(A44="","",VLOOKUP(A44,Entrants!$B$4:$C$102,2))</f>
        <v>Louise Douglas</v>
      </c>
      <c r="D44" s="91"/>
      <c r="E44" s="93">
        <v>0.02</v>
      </c>
      <c r="F44" s="93">
        <v>0.005208333333333333</v>
      </c>
      <c r="G44" s="93">
        <f t="shared" si="0"/>
        <v>0.014791666666666668</v>
      </c>
      <c r="H44" s="10"/>
      <c r="I44" s="8">
        <v>41</v>
      </c>
      <c r="J44" s="98" t="s">
        <v>55</v>
      </c>
      <c r="K44" s="8"/>
      <c r="L44" s="9">
        <v>0.01980324074074074</v>
      </c>
      <c r="M44" s="9">
        <v>0.005208333333333333</v>
      </c>
      <c r="N44" s="9">
        <v>0.014594907407407407</v>
      </c>
    </row>
    <row r="45" spans="1:14" ht="15">
      <c r="A45" s="91">
        <v>660</v>
      </c>
      <c r="B45" s="90">
        <v>42</v>
      </c>
      <c r="C45" s="89" t="str">
        <f>IF(A45="","",VLOOKUP(A45,Entrants!$B$4:$C$102,2))</f>
        <v>Keith Willshire</v>
      </c>
      <c r="D45" s="91"/>
      <c r="E45" s="93">
        <v>0.02008101851851852</v>
      </c>
      <c r="F45" s="93">
        <v>0.006597222222222222</v>
      </c>
      <c r="G45" s="93">
        <f t="shared" si="0"/>
        <v>0.013483796296296296</v>
      </c>
      <c r="H45" s="10"/>
      <c r="I45" s="8">
        <v>42</v>
      </c>
      <c r="J45" s="98" t="s">
        <v>113</v>
      </c>
      <c r="K45" s="8"/>
      <c r="L45" s="9">
        <v>0.020150462962962964</v>
      </c>
      <c r="M45" s="9">
        <v>0.005381944444444445</v>
      </c>
      <c r="N45" s="9">
        <v>0.014768518518518518</v>
      </c>
    </row>
    <row r="46" spans="1:14" ht="15">
      <c r="A46" s="91">
        <v>653</v>
      </c>
      <c r="B46" s="90">
        <v>43</v>
      </c>
      <c r="C46" s="89" t="str">
        <f>IF(A46="","",VLOOKUP(A46,Entrants!$B$4:$C$102,2))</f>
        <v>Natalie Henderson</v>
      </c>
      <c r="D46" s="90"/>
      <c r="E46" s="93">
        <v>0.020150462962962964</v>
      </c>
      <c r="F46" s="93">
        <v>0.005381944444444445</v>
      </c>
      <c r="G46" s="93">
        <f t="shared" si="0"/>
        <v>0.014768518518518518</v>
      </c>
      <c r="H46" s="10"/>
      <c r="I46" s="8">
        <v>43</v>
      </c>
      <c r="J46" s="10" t="s">
        <v>91</v>
      </c>
      <c r="K46" s="10"/>
      <c r="L46" s="9">
        <v>0.02</v>
      </c>
      <c r="M46" s="9">
        <v>0.005208333333333333</v>
      </c>
      <c r="N46" s="9">
        <v>0.014791666666666668</v>
      </c>
    </row>
    <row r="47" spans="1:14" ht="15">
      <c r="A47" s="91">
        <v>664</v>
      </c>
      <c r="B47" s="90">
        <v>44</v>
      </c>
      <c r="C47" s="89" t="str">
        <f>IF(A47="","",VLOOKUP(A47,Entrants!$B$4:$C$102,2))</f>
        <v>Gareth Hope</v>
      </c>
      <c r="D47" s="91"/>
      <c r="E47" s="93">
        <v>0.020462962962962964</v>
      </c>
      <c r="F47" s="93">
        <v>0.007986111111111112</v>
      </c>
      <c r="G47" s="93">
        <f t="shared" si="0"/>
        <v>0.012476851851851852</v>
      </c>
      <c r="H47" s="10"/>
      <c r="I47" s="8">
        <v>44</v>
      </c>
      <c r="J47" s="98" t="s">
        <v>53</v>
      </c>
      <c r="K47" s="8"/>
      <c r="L47" s="9">
        <v>0.01974537037037037</v>
      </c>
      <c r="M47" s="9">
        <v>0.004166666666666667</v>
      </c>
      <c r="N47" s="9">
        <v>0.015578703703703706</v>
      </c>
    </row>
    <row r="48" spans="1:14" ht="15">
      <c r="A48" s="91">
        <v>676</v>
      </c>
      <c r="B48" s="90">
        <v>45</v>
      </c>
      <c r="C48" s="89" t="str">
        <f>IF(A48="","",VLOOKUP(A48,Entrants!$B$4:$C$102,2))</f>
        <v>Andrew Henderson</v>
      </c>
      <c r="D48" s="90"/>
      <c r="E48" s="93">
        <v>0.020682870370370372</v>
      </c>
      <c r="F48" s="93">
        <v>0.009375</v>
      </c>
      <c r="G48" s="93">
        <f t="shared" si="0"/>
        <v>0.011307870370370373</v>
      </c>
      <c r="H48" s="10"/>
      <c r="I48" s="8">
        <v>45</v>
      </c>
      <c r="J48" s="98" t="s">
        <v>93</v>
      </c>
      <c r="K48" s="10"/>
      <c r="L48" s="9">
        <v>0.01940972222222222</v>
      </c>
      <c r="M48" s="9">
        <v>0.0006944444444444445</v>
      </c>
      <c r="N48" s="9">
        <v>0.018715277777777775</v>
      </c>
    </row>
    <row r="49" spans="1:14" ht="15">
      <c r="A49" s="91"/>
      <c r="B49" s="90">
        <v>46</v>
      </c>
      <c r="C49" s="89">
        <f>IF(A49="","",VLOOKUP(A49,Entrants!$B$4:$C$102,2))</f>
      </c>
      <c r="D49" s="90"/>
      <c r="E49" s="93"/>
      <c r="F49" s="93"/>
      <c r="G49" s="93">
        <f t="shared" si="0"/>
      </c>
      <c r="H49" s="10"/>
      <c r="I49" s="8">
        <v>46</v>
      </c>
      <c r="J49" s="10" t="s">
        <v>18</v>
      </c>
      <c r="K49" s="10"/>
      <c r="L49" s="9"/>
      <c r="M49" s="9"/>
      <c r="N49" s="9"/>
    </row>
    <row r="50" spans="1:14" ht="15">
      <c r="A50" s="91"/>
      <c r="B50" s="90">
        <v>47</v>
      </c>
      <c r="C50" s="89">
        <f>IF(A50="","",VLOOKUP(A50,Entrants!$B$4:$C$102,2))</f>
      </c>
      <c r="D50" s="90"/>
      <c r="E50" s="93"/>
      <c r="F50" s="93"/>
      <c r="G50" s="93">
        <f t="shared" si="0"/>
      </c>
      <c r="H50" s="10"/>
      <c r="I50" s="8">
        <v>47</v>
      </c>
      <c r="J50" s="10" t="s">
        <v>18</v>
      </c>
      <c r="K50" s="10"/>
      <c r="L50" s="9"/>
      <c r="M50" s="9"/>
      <c r="N50" s="9"/>
    </row>
    <row r="51" spans="1:14" ht="15">
      <c r="A51" s="91"/>
      <c r="B51" s="90">
        <v>48</v>
      </c>
      <c r="C51" s="89">
        <f>IF(A51="","",VLOOKUP(A51,Entrants!$B$4:$C$102,2))</f>
      </c>
      <c r="D51" s="90"/>
      <c r="E51" s="93"/>
      <c r="F51" s="93"/>
      <c r="G51" s="93">
        <f t="shared" si="0"/>
      </c>
      <c r="H51" s="10"/>
      <c r="I51" s="8">
        <v>48</v>
      </c>
      <c r="J51" s="10" t="s">
        <v>18</v>
      </c>
      <c r="K51" s="10"/>
      <c r="L51" s="9"/>
      <c r="M51" s="9"/>
      <c r="N51" s="9"/>
    </row>
    <row r="52" spans="1:14" ht="15">
      <c r="A52" s="91"/>
      <c r="B52" s="90">
        <v>49</v>
      </c>
      <c r="C52" s="89">
        <f>IF(A52="","",VLOOKUP(A52,Entrants!$B$4:$C$102,2))</f>
      </c>
      <c r="D52" s="90"/>
      <c r="E52" s="93"/>
      <c r="F52" s="93"/>
      <c r="G52" s="93">
        <f t="shared" si="0"/>
      </c>
      <c r="H52" s="10"/>
      <c r="I52" s="8">
        <v>49</v>
      </c>
      <c r="J52" s="10" t="s">
        <v>18</v>
      </c>
      <c r="K52" s="10"/>
      <c r="L52" s="9"/>
      <c r="M52" s="9"/>
      <c r="N52" s="9"/>
    </row>
    <row r="53" spans="1:14" ht="15">
      <c r="A53" s="91"/>
      <c r="B53" s="90">
        <v>50</v>
      </c>
      <c r="C53" s="89">
        <f>IF(A53="","",VLOOKUP(A53,Entrants!$B$4:$C$102,2))</f>
      </c>
      <c r="D53" s="90"/>
      <c r="E53" s="93"/>
      <c r="F53" s="93"/>
      <c r="G53" s="93">
        <f t="shared" si="0"/>
      </c>
      <c r="I53" s="8">
        <v>50</v>
      </c>
      <c r="J53" s="10" t="s">
        <v>18</v>
      </c>
      <c r="K53" s="10"/>
      <c r="L53" s="9"/>
      <c r="M53" s="9"/>
      <c r="N53" s="9"/>
    </row>
    <row r="54" spans="1:14" ht="15">
      <c r="A54" s="91"/>
      <c r="B54" s="90">
        <v>51</v>
      </c>
      <c r="C54" s="89">
        <f>IF(A54="","",VLOOKUP(A54,Entrants!$B$4:$C$102,2))</f>
      </c>
      <c r="D54" s="90"/>
      <c r="E54" s="93"/>
      <c r="F54" s="93"/>
      <c r="G54" s="93">
        <f t="shared" si="0"/>
      </c>
      <c r="I54" s="8">
        <v>51</v>
      </c>
      <c r="J54" s="10" t="s">
        <v>18</v>
      </c>
      <c r="K54" s="10"/>
      <c r="L54" s="9"/>
      <c r="M54" s="9"/>
      <c r="N54" s="9"/>
    </row>
    <row r="55" spans="1:14" ht="15">
      <c r="A55" s="91"/>
      <c r="B55" s="90">
        <v>52</v>
      </c>
      <c r="C55" s="89">
        <f>IF(A55="","",VLOOKUP(A55,Entrants!$B$4:$C$102,2))</f>
      </c>
      <c r="D55" s="90"/>
      <c r="E55" s="93"/>
      <c r="F55" s="93"/>
      <c r="G55" s="93">
        <f t="shared" si="0"/>
      </c>
      <c r="I55" s="8">
        <v>52</v>
      </c>
      <c r="J55" s="10" t="s">
        <v>18</v>
      </c>
      <c r="K55" s="10"/>
      <c r="L55" s="9"/>
      <c r="M55" s="9"/>
      <c r="N55" s="9"/>
    </row>
    <row r="56" spans="1:14" ht="15">
      <c r="A56" s="91"/>
      <c r="B56" s="90">
        <v>53</v>
      </c>
      <c r="C56" s="89">
        <f>IF(A56="","",VLOOKUP(A56,Entrants!$B$4:$C$102,2))</f>
      </c>
      <c r="D56" s="90"/>
      <c r="E56" s="93"/>
      <c r="F56" s="93"/>
      <c r="G56" s="93">
        <f t="shared" si="0"/>
      </c>
      <c r="I56" s="8">
        <v>53</v>
      </c>
      <c r="J56" s="10" t="s">
        <v>18</v>
      </c>
      <c r="K56" s="10"/>
      <c r="L56" s="9"/>
      <c r="M56" s="9"/>
      <c r="N56" s="9"/>
    </row>
    <row r="57" spans="1:14" ht="15">
      <c r="A57" s="91"/>
      <c r="B57" s="90">
        <v>54</v>
      </c>
      <c r="C57" s="89">
        <f>IF(A57="","",VLOOKUP(A57,Entrants!$B$4:$C$102,2))</f>
      </c>
      <c r="D57" s="91"/>
      <c r="E57" s="94"/>
      <c r="F57" s="94"/>
      <c r="G57" s="93">
        <f t="shared" si="0"/>
      </c>
      <c r="I57" s="8">
        <v>54</v>
      </c>
      <c r="J57" s="10" t="s">
        <v>18</v>
      </c>
      <c r="K57" s="10"/>
      <c r="L57" s="9"/>
      <c r="M57" s="9"/>
      <c r="N57" s="9"/>
    </row>
    <row r="58" spans="1:14" ht="15">
      <c r="A58" s="91"/>
      <c r="B58" s="90">
        <v>55</v>
      </c>
      <c r="C58" s="89">
        <f>IF(A58="","",VLOOKUP(A58,Entrants!$B$4:$C$102,2))</f>
      </c>
      <c r="D58" s="91"/>
      <c r="E58" s="94"/>
      <c r="F58" s="94"/>
      <c r="G58" s="93">
        <f t="shared" si="0"/>
      </c>
      <c r="I58" s="8">
        <v>55</v>
      </c>
      <c r="J58" s="10" t="s">
        <v>18</v>
      </c>
      <c r="K58" s="10"/>
      <c r="L58" s="9"/>
      <c r="M58" s="9"/>
      <c r="N58" s="9"/>
    </row>
    <row r="59" spans="9:14" ht="15">
      <c r="I59" s="8">
        <v>56</v>
      </c>
      <c r="J59" s="10" t="s">
        <v>18</v>
      </c>
      <c r="K59" s="10"/>
      <c r="L59" s="9"/>
      <c r="M59" s="9"/>
      <c r="N59" s="9"/>
    </row>
    <row r="60" spans="1:14" ht="15">
      <c r="A60" s="91"/>
      <c r="B60" s="90">
        <v>57</v>
      </c>
      <c r="C60" s="89">
        <f>IF(A60="","",VLOOKUP(A60,Entrants!$B$4:$C$102,2))</f>
      </c>
      <c r="D60" s="91"/>
      <c r="E60" s="94"/>
      <c r="F60" s="94"/>
      <c r="G60" s="93">
        <f t="shared" si="0"/>
      </c>
      <c r="I60" s="8">
        <v>57</v>
      </c>
      <c r="J60" s="10" t="s">
        <v>18</v>
      </c>
      <c r="K60" s="10"/>
      <c r="L60" s="9"/>
      <c r="M60" s="9"/>
      <c r="N60" s="9"/>
    </row>
    <row r="61" spans="1:14" ht="15">
      <c r="A61" s="91"/>
      <c r="B61" s="90">
        <v>58</v>
      </c>
      <c r="C61" s="89">
        <f>IF(A61="","",VLOOKUP(A61,Entrants!$B$4:$C$102,2))</f>
      </c>
      <c r="D61" s="91"/>
      <c r="E61" s="94"/>
      <c r="F61" s="94"/>
      <c r="G61" s="93">
        <f t="shared" si="0"/>
      </c>
      <c r="I61" s="8">
        <v>58</v>
      </c>
      <c r="J61" s="10" t="s">
        <v>18</v>
      </c>
      <c r="K61" s="10"/>
      <c r="L61" s="9"/>
      <c r="M61" s="9"/>
      <c r="N61" s="9"/>
    </row>
    <row r="62" spans="1:14" ht="15">
      <c r="A62" s="91"/>
      <c r="B62" s="90">
        <v>59</v>
      </c>
      <c r="C62" s="89">
        <f>IF(A62="","",VLOOKUP(A62,Entrants!$B$4:$C$102,2))</f>
      </c>
      <c r="D62" s="91"/>
      <c r="E62" s="94"/>
      <c r="F62" s="94"/>
      <c r="G62" s="93">
        <f t="shared" si="0"/>
      </c>
      <c r="I62" s="8">
        <v>59</v>
      </c>
      <c r="J62" s="10" t="s">
        <v>18</v>
      </c>
      <c r="K62" s="10"/>
      <c r="L62" s="9"/>
      <c r="M62" s="9"/>
      <c r="N62" s="9"/>
    </row>
    <row r="63" spans="1:14" ht="15">
      <c r="A63" s="91"/>
      <c r="B63" s="90">
        <v>60</v>
      </c>
      <c r="C63" s="89">
        <f>IF(A63="","",VLOOKUP(A63,Entrants!$B$4:$C$102,2))</f>
      </c>
      <c r="D63" s="91"/>
      <c r="E63" s="94"/>
      <c r="F63" s="94"/>
      <c r="G63" s="93">
        <f t="shared" si="0"/>
      </c>
      <c r="I63" s="8">
        <v>60</v>
      </c>
      <c r="J63" s="10" t="s">
        <v>18</v>
      </c>
      <c r="K63" s="10"/>
      <c r="L63" s="9"/>
      <c r="M63" s="9"/>
      <c r="N63" s="9"/>
    </row>
    <row r="64" spans="1:14" ht="15">
      <c r="A64" s="91"/>
      <c r="B64" s="90">
        <v>61</v>
      </c>
      <c r="C64" s="89">
        <f>IF(A64="","",VLOOKUP(A64,Entrants!$B$4:$C$102,2))</f>
      </c>
      <c r="D64" s="91"/>
      <c r="E64" s="94"/>
      <c r="F64" s="94"/>
      <c r="G64" s="93">
        <f t="shared" si="0"/>
      </c>
      <c r="I64" s="8">
        <v>61</v>
      </c>
      <c r="J64" s="10" t="s">
        <v>18</v>
      </c>
      <c r="K64" s="10"/>
      <c r="L64" s="9"/>
      <c r="M64" s="9"/>
      <c r="N64" s="9"/>
    </row>
    <row r="65" spans="1:14" ht="15">
      <c r="A65" s="91"/>
      <c r="B65" s="90">
        <v>62</v>
      </c>
      <c r="C65" s="89">
        <f>IF(A65="","",VLOOKUP(A65,Entrants!$B$4:$C$102,2))</f>
      </c>
      <c r="D65" s="91"/>
      <c r="E65" s="94"/>
      <c r="F65" s="94"/>
      <c r="G65" s="93">
        <f t="shared" si="0"/>
      </c>
      <c r="I65" s="8">
        <v>62</v>
      </c>
      <c r="J65" s="10" t="s">
        <v>18</v>
      </c>
      <c r="K65" s="10"/>
      <c r="L65" s="9"/>
      <c r="M65" s="9"/>
      <c r="N65" s="9"/>
    </row>
    <row r="66" spans="1:14" ht="15">
      <c r="A66" s="91"/>
      <c r="B66" s="90">
        <v>63</v>
      </c>
      <c r="C66" s="89">
        <f>IF(A66="","",VLOOKUP(A66,Entrants!$B$4:$C$102,2))</f>
      </c>
      <c r="D66" s="91"/>
      <c r="E66" s="94"/>
      <c r="F66" s="94"/>
      <c r="G66" s="93">
        <f t="shared" si="0"/>
      </c>
      <c r="I66" s="8">
        <v>63</v>
      </c>
      <c r="J66" s="10" t="s">
        <v>18</v>
      </c>
      <c r="K66" s="10"/>
      <c r="L66" s="100"/>
      <c r="M66" s="100"/>
      <c r="N66" s="100"/>
    </row>
    <row r="67" spans="1:14" ht="15">
      <c r="A67" s="91"/>
      <c r="B67" s="90">
        <v>64</v>
      </c>
      <c r="C67" s="89">
        <f>IF(A67="","",VLOOKUP(A67,Entrants!$B$4:$C$102,2))</f>
      </c>
      <c r="D67" s="91"/>
      <c r="E67" s="94"/>
      <c r="F67" s="94"/>
      <c r="G67" s="93">
        <f t="shared" si="0"/>
      </c>
      <c r="I67" s="8">
        <v>64</v>
      </c>
      <c r="J67" s="10" t="s">
        <v>18</v>
      </c>
      <c r="K67" s="10"/>
      <c r="L67" s="100"/>
      <c r="M67" s="100"/>
      <c r="N67" s="100"/>
    </row>
    <row r="68" spans="1:14" ht="15">
      <c r="A68" s="91"/>
      <c r="B68" s="90">
        <v>65</v>
      </c>
      <c r="C68" s="89">
        <f>IF(A68="","",VLOOKUP(A68,Entrants!$B$4:$C$102,2))</f>
      </c>
      <c r="D68" s="91"/>
      <c r="E68" s="94"/>
      <c r="F68" s="94"/>
      <c r="G68" s="93">
        <f t="shared" si="0"/>
      </c>
      <c r="I68" s="8">
        <v>65</v>
      </c>
      <c r="J68" s="10" t="s">
        <v>18</v>
      </c>
      <c r="K68" s="10"/>
      <c r="L68" s="100"/>
      <c r="M68" s="100"/>
      <c r="N68" s="100"/>
    </row>
    <row r="69" spans="1:14" ht="15">
      <c r="A69" s="91"/>
      <c r="B69" s="90">
        <v>66</v>
      </c>
      <c r="C69" s="89">
        <f>IF(A69="","",VLOOKUP(A69,Entrants!$B$4:$C$102,2))</f>
      </c>
      <c r="D69" s="91"/>
      <c r="E69" s="94"/>
      <c r="F69" s="94"/>
      <c r="G69" s="93">
        <f aca="true" t="shared" si="2" ref="G69:G78">IF(C69="","",E69-F69)</f>
      </c>
      <c r="I69" s="8">
        <v>66</v>
      </c>
      <c r="J69" s="10" t="s">
        <v>18</v>
      </c>
      <c r="K69" s="10"/>
      <c r="L69" s="100"/>
      <c r="M69" s="100"/>
      <c r="N69" s="100"/>
    </row>
    <row r="70" spans="1:14" ht="15">
      <c r="A70" s="91"/>
      <c r="B70" s="90">
        <v>67</v>
      </c>
      <c r="C70" s="89">
        <f>IF(A70="","",VLOOKUP(A70,Entrants!$B$4:$C$102,2))</f>
      </c>
      <c r="D70" s="91"/>
      <c r="E70" s="94"/>
      <c r="F70" s="94"/>
      <c r="G70" s="93">
        <f t="shared" si="2"/>
      </c>
      <c r="I70" s="8">
        <v>67</v>
      </c>
      <c r="J70" s="10" t="s">
        <v>18</v>
      </c>
      <c r="K70" s="10"/>
      <c r="L70" s="100"/>
      <c r="M70" s="100"/>
      <c r="N70" s="100"/>
    </row>
    <row r="71" spans="1:14" ht="15">
      <c r="A71" s="91"/>
      <c r="B71" s="90">
        <v>68</v>
      </c>
      <c r="C71" s="89">
        <f>IF(A71="","",VLOOKUP(A71,Entrants!$B$4:$C$102,2))</f>
      </c>
      <c r="D71" s="91"/>
      <c r="E71" s="94"/>
      <c r="F71" s="94"/>
      <c r="G71" s="93">
        <f t="shared" si="2"/>
      </c>
      <c r="I71" s="8">
        <v>68</v>
      </c>
      <c r="J71" s="10" t="s">
        <v>18</v>
      </c>
      <c r="K71" s="10"/>
      <c r="L71" s="100"/>
      <c r="M71" s="100"/>
      <c r="N71" s="100"/>
    </row>
    <row r="72" spans="1:14" ht="15">
      <c r="A72" s="91"/>
      <c r="B72" s="90">
        <v>69</v>
      </c>
      <c r="C72" s="89">
        <f>IF(A72="","",VLOOKUP(A72,Entrants!$B$4:$C$102,2))</f>
      </c>
      <c r="D72" s="91"/>
      <c r="E72" s="94"/>
      <c r="F72" s="94"/>
      <c r="G72" s="93">
        <f t="shared" si="2"/>
      </c>
      <c r="I72" s="8">
        <v>69</v>
      </c>
      <c r="J72" s="10" t="s">
        <v>18</v>
      </c>
      <c r="K72" s="10"/>
      <c r="L72" s="100"/>
      <c r="M72" s="100"/>
      <c r="N72" s="100"/>
    </row>
    <row r="73" spans="1:14" ht="15">
      <c r="A73" s="91"/>
      <c r="B73" s="90">
        <v>70</v>
      </c>
      <c r="C73" s="89">
        <f>IF(A73="","",VLOOKUP(A73,Entrants!$B$4:$C$102,2))</f>
      </c>
      <c r="D73" s="91"/>
      <c r="E73" s="94"/>
      <c r="F73" s="94"/>
      <c r="G73" s="93">
        <f t="shared" si="2"/>
      </c>
      <c r="I73" s="8">
        <v>70</v>
      </c>
      <c r="J73" s="10" t="s">
        <v>18</v>
      </c>
      <c r="K73" s="10"/>
      <c r="L73" s="100"/>
      <c r="M73" s="100"/>
      <c r="N73" s="100"/>
    </row>
    <row r="74" spans="1:14" ht="15">
      <c r="A74" s="91"/>
      <c r="B74" s="90">
        <v>71</v>
      </c>
      <c r="C74" s="89">
        <f>IF(A74="","",VLOOKUP(A74,Entrants!$B$4:$C$102,2))</f>
      </c>
      <c r="D74" s="91"/>
      <c r="E74" s="94"/>
      <c r="F74" s="94"/>
      <c r="G74" s="93">
        <f t="shared" si="2"/>
      </c>
      <c r="I74" s="8">
        <v>71</v>
      </c>
      <c r="J74" s="10" t="s">
        <v>18</v>
      </c>
      <c r="K74" s="10"/>
      <c r="L74" s="100"/>
      <c r="M74" s="100"/>
      <c r="N74" s="100"/>
    </row>
    <row r="75" spans="1:14" ht="15">
      <c r="A75" s="91"/>
      <c r="B75" s="90">
        <v>72</v>
      </c>
      <c r="C75" s="89">
        <f>IF(A75="","",VLOOKUP(A75,Entrants!$B$4:$C$102,2))</f>
      </c>
      <c r="D75" s="91"/>
      <c r="E75" s="94"/>
      <c r="F75" s="94"/>
      <c r="G75" s="93">
        <f t="shared" si="2"/>
      </c>
      <c r="I75" s="8">
        <v>72</v>
      </c>
      <c r="J75" s="10" t="s">
        <v>18</v>
      </c>
      <c r="K75" s="10"/>
      <c r="L75" s="100"/>
      <c r="M75" s="100"/>
      <c r="N75" s="100"/>
    </row>
    <row r="76" spans="1:14" ht="15">
      <c r="A76" s="91"/>
      <c r="B76" s="90">
        <v>73</v>
      </c>
      <c r="C76" s="89">
        <f>IF(A76="","",VLOOKUP(A76,Entrants!$B$4:$C$102,2))</f>
      </c>
      <c r="D76" s="91"/>
      <c r="E76" s="94"/>
      <c r="F76" s="94"/>
      <c r="G76" s="93">
        <f t="shared" si="2"/>
      </c>
      <c r="I76" s="8">
        <v>73</v>
      </c>
      <c r="J76" s="10" t="s">
        <v>18</v>
      </c>
      <c r="K76" s="10"/>
      <c r="L76" s="100"/>
      <c r="M76" s="100"/>
      <c r="N76" s="100"/>
    </row>
    <row r="77" spans="1:14" ht="15">
      <c r="A77" s="91"/>
      <c r="B77" s="90">
        <v>74</v>
      </c>
      <c r="C77" s="89">
        <f>IF(A77="","",VLOOKUP(A77,Entrants!$B$4:$C$102,2))</f>
      </c>
      <c r="D77" s="91"/>
      <c r="E77" s="94"/>
      <c r="F77" s="94"/>
      <c r="G77" s="93">
        <f t="shared" si="2"/>
      </c>
      <c r="I77" s="8">
        <v>74</v>
      </c>
      <c r="J77" s="10" t="s">
        <v>18</v>
      </c>
      <c r="K77" s="10"/>
      <c r="L77" s="100"/>
      <c r="M77" s="100"/>
      <c r="N77" s="100"/>
    </row>
    <row r="78" spans="1:14" ht="15">
      <c r="A78" s="91"/>
      <c r="B78" s="90">
        <v>75</v>
      </c>
      <c r="C78" s="89">
        <f>IF(A78="","",VLOOKUP(A78,Entrants!$B$4:$C$102,2))</f>
      </c>
      <c r="D78" s="91"/>
      <c r="E78" s="94"/>
      <c r="F78" s="94"/>
      <c r="G78" s="93">
        <f t="shared" si="2"/>
      </c>
      <c r="I78" s="8">
        <v>75</v>
      </c>
      <c r="J78" s="10" t="s">
        <v>18</v>
      </c>
      <c r="K78" s="10"/>
      <c r="L78" s="100"/>
      <c r="M78" s="100"/>
      <c r="N78" s="100"/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  <row r="88" spans="3:10" ht="12.75">
      <c r="C88" s="11">
        <f>IF(A88="","",VLOOKUP(A88,Entrants!$B$4:$C$86,2))</f>
      </c>
    </row>
    <row r="89" spans="3:10" ht="12.75">
      <c r="C89" s="11">
        <f>IF(A89="","",VLOOKUP(A89,Entrants!$B$4:$C$86,2))</f>
      </c>
    </row>
    <row r="90" spans="3:10" ht="12.75">
      <c r="C90" s="11">
        <f>IF(A90="","",VLOOKUP(A90,Entrants!$B$4:$C$86,2))</f>
      </c>
    </row>
  </sheetData>
  <sheetProtection/>
  <printOptions/>
  <pageMargins left="0.23" right="0.75" top="1" bottom="0.7" header="0.5" footer="0.5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87"/>
  <sheetViews>
    <sheetView zoomScale="75" zoomScaleNormal="75" zoomScalePageLayoutView="0" workbookViewId="0" topLeftCell="A19">
      <selection activeCell="J4" sqref="J4:K61"/>
    </sheetView>
  </sheetViews>
  <sheetFormatPr defaultColWidth="9.140625" defaultRowHeight="12.75"/>
  <cols>
    <col min="1" max="1" width="8.421875" style="0" customWidth="1"/>
    <col min="3" max="4" width="15.7109375" style="0" customWidth="1"/>
    <col min="5" max="5" width="14.57421875" style="0" customWidth="1"/>
    <col min="6" max="6" width="13.140625" style="0" bestFit="1" customWidth="1"/>
    <col min="7" max="7" width="10.00390625" style="0" bestFit="1" customWidth="1"/>
    <col min="8" max="8" width="13.00390625" style="0" customWidth="1"/>
    <col min="9" max="9" width="7.7109375" style="0" customWidth="1"/>
    <col min="10" max="11" width="15.7109375" style="0" customWidth="1"/>
    <col min="12" max="12" width="14.57421875" style="0" bestFit="1" customWidth="1"/>
    <col min="13" max="13" width="13.140625" style="0" bestFit="1" customWidth="1"/>
    <col min="14" max="14" width="10.00390625" style="0" bestFit="1" customWidth="1"/>
    <col min="15" max="15" width="10.421875" style="0" customWidth="1"/>
  </cols>
  <sheetData>
    <row r="1" spans="1:14" ht="20.25">
      <c r="A1" s="7" t="s">
        <v>84</v>
      </c>
      <c r="B1" s="5"/>
      <c r="C1" s="5"/>
      <c r="D1" s="5"/>
      <c r="E1" s="5"/>
      <c r="F1" s="5"/>
      <c r="G1" s="5"/>
      <c r="H1" s="5"/>
      <c r="I1" s="5"/>
      <c r="J1" s="7"/>
      <c r="K1" s="114" t="s">
        <v>19</v>
      </c>
      <c r="L1" s="115"/>
      <c r="N1" s="6"/>
    </row>
    <row r="2" spans="1:8" ht="12.75">
      <c r="A2" s="1" t="s">
        <v>9</v>
      </c>
      <c r="G2" s="2"/>
      <c r="H2" s="2"/>
    </row>
    <row r="3" spans="1:14" ht="12.75">
      <c r="A3" s="1" t="s">
        <v>10</v>
      </c>
      <c r="B3" s="1" t="s">
        <v>11</v>
      </c>
      <c r="C3" s="6" t="s">
        <v>12</v>
      </c>
      <c r="D3" s="6"/>
      <c r="E3" s="1" t="s">
        <v>13</v>
      </c>
      <c r="F3" s="1" t="s">
        <v>14</v>
      </c>
      <c r="G3" s="1" t="s">
        <v>15</v>
      </c>
      <c r="H3" s="1"/>
      <c r="I3" s="1" t="s">
        <v>11</v>
      </c>
      <c r="J3" s="114" t="s">
        <v>12</v>
      </c>
      <c r="K3" s="114"/>
      <c r="L3" s="1" t="s">
        <v>13</v>
      </c>
      <c r="M3" s="1" t="s">
        <v>14</v>
      </c>
      <c r="N3" s="1" t="s">
        <v>15</v>
      </c>
    </row>
    <row r="4" spans="1:18" ht="15">
      <c r="A4" s="91">
        <v>676</v>
      </c>
      <c r="B4" s="90">
        <v>1</v>
      </c>
      <c r="C4" s="89" t="str">
        <f>IF(A4="","",VLOOKUP(A4,Entrants!$B$4:$C$102,2))</f>
        <v>Andrew Henderson</v>
      </c>
      <c r="D4" s="91"/>
      <c r="E4" s="93">
        <v>0.018298611111111113</v>
      </c>
      <c r="F4" s="93">
        <v>0.008333333333333333</v>
      </c>
      <c r="G4" s="93">
        <f>IF(C4="","",E4-F4)</f>
        <v>0.00996527777777778</v>
      </c>
      <c r="I4" s="8">
        <v>1</v>
      </c>
      <c r="J4" s="89" t="s">
        <v>70</v>
      </c>
      <c r="K4" s="89"/>
      <c r="L4" s="93">
        <v>0.018564814814814815</v>
      </c>
      <c r="M4" s="93">
        <v>0.009027777777777779</v>
      </c>
      <c r="N4" s="93">
        <v>0.009537037037037037</v>
      </c>
      <c r="O4" s="59"/>
      <c r="P4" s="3"/>
      <c r="Q4" s="4"/>
      <c r="R4" s="4"/>
    </row>
    <row r="5" spans="1:18" ht="15">
      <c r="A5" s="91">
        <v>630</v>
      </c>
      <c r="B5" s="90">
        <v>2</v>
      </c>
      <c r="C5" s="89" t="str">
        <f>IF(A5="","",VLOOKUP(A5,Entrants!$B$4:$C$102,2))</f>
        <v>Colin Seccombe</v>
      </c>
      <c r="D5" s="91"/>
      <c r="E5" s="93">
        <v>0.01834490740740741</v>
      </c>
      <c r="F5" s="93">
        <v>0.0046875</v>
      </c>
      <c r="G5" s="93">
        <f aca="true" t="shared" si="0" ref="G5:G68">IF(C5="","",E5-F5)</f>
        <v>0.01365740740740741</v>
      </c>
      <c r="I5" s="8">
        <v>2</v>
      </c>
      <c r="J5" s="89" t="s">
        <v>47</v>
      </c>
      <c r="K5" s="89"/>
      <c r="L5" s="93">
        <v>0.018854166666666665</v>
      </c>
      <c r="M5" s="93">
        <v>0.009027777777777779</v>
      </c>
      <c r="N5" s="93">
        <v>0.009826388888888886</v>
      </c>
      <c r="O5" s="59"/>
      <c r="P5" s="3"/>
      <c r="Q5" s="4"/>
      <c r="R5" s="4"/>
    </row>
    <row r="6" spans="1:18" ht="15">
      <c r="A6" s="91">
        <v>639</v>
      </c>
      <c r="B6" s="90">
        <v>3</v>
      </c>
      <c r="C6" s="89" t="str">
        <f>IF(A6="","",VLOOKUP(A6,Entrants!$B$4:$C$102,2))</f>
        <v>Jake Jansen</v>
      </c>
      <c r="D6" s="91"/>
      <c r="E6" s="93">
        <v>0.018379629629629628</v>
      </c>
      <c r="F6" s="93">
        <v>0.008159722222222223</v>
      </c>
      <c r="G6" s="93">
        <f t="shared" si="0"/>
        <v>0.010219907407407405</v>
      </c>
      <c r="I6" s="8">
        <v>3</v>
      </c>
      <c r="J6" s="89" t="s">
        <v>74</v>
      </c>
      <c r="K6" s="89"/>
      <c r="L6" s="93">
        <v>0.018298611111111113</v>
      </c>
      <c r="M6" s="93">
        <v>0.008333333333333333</v>
      </c>
      <c r="N6" s="93">
        <v>0.00996527777777778</v>
      </c>
      <c r="O6" s="59"/>
      <c r="P6" s="3"/>
      <c r="Q6" s="4"/>
      <c r="R6" s="4"/>
    </row>
    <row r="7" spans="1:18" ht="15">
      <c r="A7" s="91">
        <v>668</v>
      </c>
      <c r="B7" s="90">
        <v>4</v>
      </c>
      <c r="C7" s="89" t="str">
        <f>IF(A7="","",VLOOKUP(A7,Entrants!$B$4:$C$102,2))</f>
        <v>Dave Logan</v>
      </c>
      <c r="D7" s="90"/>
      <c r="E7" s="93">
        <v>0.018414351851851852</v>
      </c>
      <c r="F7" s="93">
        <v>0.007638888888888889</v>
      </c>
      <c r="G7" s="93">
        <f t="shared" si="0"/>
        <v>0.010775462962962962</v>
      </c>
      <c r="I7" s="8">
        <v>4</v>
      </c>
      <c r="J7" s="89" t="s">
        <v>105</v>
      </c>
      <c r="K7" s="89"/>
      <c r="L7" s="93">
        <v>0.018379629629629628</v>
      </c>
      <c r="M7" s="93">
        <v>0.008159722222222223</v>
      </c>
      <c r="N7" s="93">
        <v>0.010219907407407405</v>
      </c>
      <c r="O7" s="59"/>
      <c r="P7" s="3"/>
      <c r="Q7" s="4"/>
      <c r="R7" s="4"/>
    </row>
    <row r="8" spans="1:18" ht="15">
      <c r="A8" s="91">
        <v>635</v>
      </c>
      <c r="B8" s="90">
        <v>5</v>
      </c>
      <c r="C8" s="89" t="str">
        <f>IF(A8="","",VLOOKUP(A8,Entrants!$B$4:$C$102,2))</f>
        <v>Terry Hart</v>
      </c>
      <c r="D8" s="90"/>
      <c r="E8" s="93">
        <v>0.018425925925925925</v>
      </c>
      <c r="F8" s="93">
        <v>0.005555555555555556</v>
      </c>
      <c r="G8" s="93">
        <f t="shared" si="0"/>
        <v>0.012870370370370369</v>
      </c>
      <c r="I8" s="8">
        <v>5</v>
      </c>
      <c r="J8" s="89" t="s">
        <v>76</v>
      </c>
      <c r="K8" s="89"/>
      <c r="L8" s="93">
        <v>0.01880787037037037</v>
      </c>
      <c r="M8" s="93">
        <v>0.008506944444444444</v>
      </c>
      <c r="N8" s="93">
        <v>0.010300925925925927</v>
      </c>
      <c r="O8" s="59"/>
      <c r="P8" s="3"/>
      <c r="Q8" s="4"/>
      <c r="R8" s="4"/>
    </row>
    <row r="9" spans="1:18" ht="15">
      <c r="A9" s="91">
        <v>672</v>
      </c>
      <c r="B9" s="90">
        <v>6</v>
      </c>
      <c r="C9" s="89" t="str">
        <f>IF(A9="","",VLOOKUP(A9,Entrants!$B$4:$C$102,2))</f>
        <v>Graeme Stewart</v>
      </c>
      <c r="D9" s="90"/>
      <c r="E9" s="93">
        <v>0.0184375</v>
      </c>
      <c r="F9" s="93">
        <v>0.007291666666666666</v>
      </c>
      <c r="G9" s="93">
        <f t="shared" si="0"/>
        <v>0.011145833333333334</v>
      </c>
      <c r="I9" s="8">
        <v>6</v>
      </c>
      <c r="J9" s="89" t="s">
        <v>104</v>
      </c>
      <c r="K9" s="89"/>
      <c r="L9" s="93">
        <v>0.019189814814814816</v>
      </c>
      <c r="M9" s="93">
        <v>0.008854166666666666</v>
      </c>
      <c r="N9" s="93">
        <v>0.01033564814814815</v>
      </c>
      <c r="O9" s="59"/>
      <c r="P9" s="3"/>
      <c r="Q9" s="4"/>
      <c r="R9" s="4"/>
    </row>
    <row r="10" spans="1:18" ht="15">
      <c r="A10" s="91">
        <v>634</v>
      </c>
      <c r="B10" s="90">
        <v>7</v>
      </c>
      <c r="C10" s="89" t="str">
        <f>IF(A10="","",VLOOKUP(A10,Entrants!$B$4:$C$102,2))</f>
        <v>Paddy Brolly</v>
      </c>
      <c r="D10" s="91"/>
      <c r="E10" s="93">
        <v>0.018460648148148146</v>
      </c>
      <c r="F10" s="93">
        <v>0.007465277777777778</v>
      </c>
      <c r="G10" s="93">
        <f t="shared" si="0"/>
        <v>0.010995370370370367</v>
      </c>
      <c r="I10" s="8">
        <v>7</v>
      </c>
      <c r="J10" s="89" t="s">
        <v>106</v>
      </c>
      <c r="K10" s="89"/>
      <c r="L10" s="93">
        <v>0.018819444444444448</v>
      </c>
      <c r="M10" s="93">
        <v>0.008333333333333333</v>
      </c>
      <c r="N10" s="93">
        <v>0.010486111111111114</v>
      </c>
      <c r="O10" s="59"/>
      <c r="P10" s="3"/>
      <c r="Q10" s="4"/>
      <c r="R10" s="4"/>
    </row>
    <row r="11" spans="1:18" ht="15">
      <c r="A11" s="91">
        <v>622</v>
      </c>
      <c r="B11" s="90">
        <v>8</v>
      </c>
      <c r="C11" s="89" t="str">
        <f>IF(A11="","",VLOOKUP(A11,Entrants!$B$4:$C$102,2))</f>
        <v>Shaun Dodd</v>
      </c>
      <c r="D11" s="91"/>
      <c r="E11" s="93">
        <v>0.018472222222222223</v>
      </c>
      <c r="F11" s="93">
        <v>0.007638888888888889</v>
      </c>
      <c r="G11" s="93">
        <f t="shared" si="0"/>
        <v>0.010833333333333334</v>
      </c>
      <c r="I11" s="8">
        <v>8</v>
      </c>
      <c r="J11" s="89" t="s">
        <v>73</v>
      </c>
      <c r="K11" s="89"/>
      <c r="L11" s="93">
        <v>0.018599537037037036</v>
      </c>
      <c r="M11" s="93">
        <v>0.007986111111111112</v>
      </c>
      <c r="N11" s="93">
        <v>0.010613425925925924</v>
      </c>
      <c r="O11" s="59"/>
      <c r="P11" s="3"/>
      <c r="Q11" s="4"/>
      <c r="R11" s="4"/>
    </row>
    <row r="12" spans="1:18" ht="15">
      <c r="A12" s="91">
        <v>673</v>
      </c>
      <c r="B12" s="90">
        <v>9</v>
      </c>
      <c r="C12" s="89" t="str">
        <f>IF(A12="","",VLOOKUP(A12,Entrants!$B$4:$C$102,2))</f>
        <v>Robbie Barkley</v>
      </c>
      <c r="D12" s="90"/>
      <c r="E12" s="93">
        <v>0.018564814814814815</v>
      </c>
      <c r="F12" s="93">
        <v>0.009027777777777779</v>
      </c>
      <c r="G12" s="93">
        <f t="shared" si="0"/>
        <v>0.009537037037037037</v>
      </c>
      <c r="I12" s="8">
        <v>9</v>
      </c>
      <c r="J12" s="89" t="s">
        <v>118</v>
      </c>
      <c r="K12" s="89"/>
      <c r="L12" s="93">
        <v>0.01866898148148148</v>
      </c>
      <c r="M12" s="93">
        <v>0.007986111111111112</v>
      </c>
      <c r="N12" s="93">
        <v>0.010682870370370369</v>
      </c>
      <c r="O12" s="59"/>
      <c r="P12" s="3"/>
      <c r="Q12" s="4"/>
      <c r="R12" s="4"/>
    </row>
    <row r="13" spans="1:18" ht="15">
      <c r="A13" s="91">
        <v>629</v>
      </c>
      <c r="B13" s="90">
        <v>10</v>
      </c>
      <c r="C13" s="89" t="str">
        <f>IF(A13="","",VLOOKUP(A13,Entrants!$B$4:$C$102,2))</f>
        <v>Martin Gaughan</v>
      </c>
      <c r="D13" s="91"/>
      <c r="E13" s="93">
        <v>0.018599537037037036</v>
      </c>
      <c r="F13" s="93">
        <v>0.007986111111111112</v>
      </c>
      <c r="G13" s="93">
        <f t="shared" si="0"/>
        <v>0.010613425925925924</v>
      </c>
      <c r="I13" s="8">
        <v>10</v>
      </c>
      <c r="J13" s="89" t="s">
        <v>131</v>
      </c>
      <c r="K13" s="89"/>
      <c r="L13" s="93">
        <v>0.020625</v>
      </c>
      <c r="M13" s="93">
        <v>0.009895833333333333</v>
      </c>
      <c r="N13" s="93">
        <v>0.010729166666666668</v>
      </c>
      <c r="O13" s="59"/>
      <c r="P13" s="3"/>
      <c r="Q13" s="4"/>
      <c r="R13" s="4"/>
    </row>
    <row r="14" spans="1:18" ht="15">
      <c r="A14" s="91">
        <v>656</v>
      </c>
      <c r="B14" s="90">
        <v>11</v>
      </c>
      <c r="C14" s="89" t="str">
        <f>IF(A14="","",VLOOKUP(A14,Entrants!$B$4:$C$102,2))</f>
        <v>Heather Barrass</v>
      </c>
      <c r="D14" s="91"/>
      <c r="E14" s="93">
        <v>0.01861111111111111</v>
      </c>
      <c r="F14" s="93">
        <v>0.0050347222222222225</v>
      </c>
      <c r="G14" s="93">
        <f t="shared" si="0"/>
        <v>0.013576388888888888</v>
      </c>
      <c r="I14" s="8">
        <v>11</v>
      </c>
      <c r="J14" s="89" t="s">
        <v>80</v>
      </c>
      <c r="K14" s="89"/>
      <c r="L14" s="93">
        <v>0.018414351851851852</v>
      </c>
      <c r="M14" s="93">
        <v>0.007638888888888889</v>
      </c>
      <c r="N14" s="93">
        <v>0.010775462962962962</v>
      </c>
      <c r="O14" s="59"/>
      <c r="P14" s="3"/>
      <c r="Q14" s="4"/>
      <c r="R14" s="4"/>
    </row>
    <row r="15" spans="1:18" ht="15">
      <c r="A15" s="91">
        <v>666</v>
      </c>
      <c r="B15" s="90">
        <v>12</v>
      </c>
      <c r="C15" s="89" t="str">
        <f>IF(A15="","",VLOOKUP(A15,Entrants!$B$4:$C$102,2))</f>
        <v>Susie Hunter</v>
      </c>
      <c r="D15" s="91"/>
      <c r="E15" s="93">
        <v>0.018645833333333334</v>
      </c>
      <c r="F15" s="93">
        <v>0.006597222222222222</v>
      </c>
      <c r="G15" s="93">
        <f t="shared" si="0"/>
        <v>0.01204861111111111</v>
      </c>
      <c r="I15" s="8">
        <v>12</v>
      </c>
      <c r="J15" s="89" t="s">
        <v>72</v>
      </c>
      <c r="K15" s="89"/>
      <c r="L15" s="93">
        <v>0.018472222222222223</v>
      </c>
      <c r="M15" s="93">
        <v>0.007638888888888889</v>
      </c>
      <c r="N15" s="93">
        <v>0.010833333333333334</v>
      </c>
      <c r="O15" s="59"/>
      <c r="P15" s="3"/>
      <c r="Q15" s="4"/>
      <c r="R15" s="4"/>
    </row>
    <row r="16" spans="1:18" ht="15">
      <c r="A16" s="91">
        <v>658</v>
      </c>
      <c r="B16" s="90">
        <v>13</v>
      </c>
      <c r="C16" s="89" t="str">
        <f>IF(A16="","",VLOOKUP(A16,Entrants!$B$4:$C$102,2))</f>
        <v>Peter Holmback</v>
      </c>
      <c r="D16" s="91"/>
      <c r="E16" s="93">
        <v>0.01866898148148148</v>
      </c>
      <c r="F16" s="93">
        <v>0.007986111111111112</v>
      </c>
      <c r="G16" s="93">
        <f t="shared" si="0"/>
        <v>0.010682870370370369</v>
      </c>
      <c r="I16" s="8">
        <v>13</v>
      </c>
      <c r="J16" s="89" t="s">
        <v>59</v>
      </c>
      <c r="K16" s="89"/>
      <c r="L16" s="93">
        <v>0.018865740740740742</v>
      </c>
      <c r="M16" s="93">
        <v>0.007986111111111112</v>
      </c>
      <c r="N16" s="93">
        <v>0.01087962962962963</v>
      </c>
      <c r="O16" s="59"/>
      <c r="P16" s="3"/>
      <c r="Q16" s="4"/>
      <c r="R16" s="4"/>
    </row>
    <row r="17" spans="1:18" ht="15">
      <c r="A17" s="91">
        <v>610</v>
      </c>
      <c r="B17" s="90">
        <v>14</v>
      </c>
      <c r="C17" s="89" t="str">
        <f>IF(A17="","",VLOOKUP(A17,Entrants!$B$4:$C$102,2))</f>
        <v>Louise Douglas</v>
      </c>
      <c r="D17" s="91"/>
      <c r="E17" s="93">
        <v>0.01869212962962963</v>
      </c>
      <c r="F17" s="93">
        <v>0.004861111111111111</v>
      </c>
      <c r="G17" s="93">
        <f t="shared" si="0"/>
        <v>0.01383101851851852</v>
      </c>
      <c r="I17" s="8">
        <v>14</v>
      </c>
      <c r="J17" s="89" t="s">
        <v>101</v>
      </c>
      <c r="K17" s="89"/>
      <c r="L17" s="93">
        <v>0.018460648148148146</v>
      </c>
      <c r="M17" s="93">
        <v>0.007465277777777778</v>
      </c>
      <c r="N17" s="93">
        <v>0.010995370370370367</v>
      </c>
      <c r="O17" s="59"/>
      <c r="P17" s="3"/>
      <c r="Q17" s="4"/>
      <c r="R17" s="4"/>
    </row>
    <row r="18" spans="1:18" ht="15">
      <c r="A18" s="91">
        <v>665</v>
      </c>
      <c r="B18" s="90">
        <v>15</v>
      </c>
      <c r="C18" s="89" t="str">
        <f>IF(A18="","",VLOOKUP(A18,Entrants!$B$4:$C$102,2))</f>
        <v>Kenn Turnbull</v>
      </c>
      <c r="D18" s="91"/>
      <c r="E18" s="93">
        <v>0.018703703703703705</v>
      </c>
      <c r="F18" s="93">
        <v>0.005381944444444445</v>
      </c>
      <c r="G18" s="93">
        <f t="shared" si="0"/>
        <v>0.013321759259259259</v>
      </c>
      <c r="I18" s="8">
        <v>15</v>
      </c>
      <c r="J18" s="89" t="s">
        <v>129</v>
      </c>
      <c r="K18" s="89"/>
      <c r="L18" s="93">
        <v>0.0184375</v>
      </c>
      <c r="M18" s="93">
        <v>0.007291666666666666</v>
      </c>
      <c r="N18" s="93">
        <v>0.011145833333333334</v>
      </c>
      <c r="O18" s="59"/>
      <c r="P18" s="3"/>
      <c r="Q18" s="4"/>
      <c r="R18" s="4"/>
    </row>
    <row r="19" spans="1:18" ht="15">
      <c r="A19" s="91">
        <v>650</v>
      </c>
      <c r="B19" s="90">
        <v>16</v>
      </c>
      <c r="C19" s="89" t="str">
        <f>IF(A19="","",VLOOKUP(A19,Entrants!$B$4:$C$102,2))</f>
        <v>Cath Young</v>
      </c>
      <c r="D19" s="90"/>
      <c r="E19" s="93">
        <v>0.01871527777777778</v>
      </c>
      <c r="F19" s="93">
        <v>0.006597222222222222</v>
      </c>
      <c r="G19" s="93">
        <f t="shared" si="0"/>
        <v>0.012118055555555556</v>
      </c>
      <c r="I19" s="8">
        <v>16</v>
      </c>
      <c r="J19" s="89" t="s">
        <v>62</v>
      </c>
      <c r="K19" s="89"/>
      <c r="L19" s="93">
        <v>0.018738425925925926</v>
      </c>
      <c r="M19" s="93">
        <v>0.007465277777777778</v>
      </c>
      <c r="N19" s="93">
        <v>0.011273148148148147</v>
      </c>
      <c r="O19" s="59"/>
      <c r="P19" s="3"/>
      <c r="Q19" s="4"/>
      <c r="R19" s="4"/>
    </row>
    <row r="20" spans="1:18" ht="15">
      <c r="A20" s="91">
        <v>655</v>
      </c>
      <c r="B20" s="90">
        <v>17</v>
      </c>
      <c r="C20" s="89" t="str">
        <f>IF(A20="","",VLOOKUP(A20,Entrants!$B$4:$C$102,2))</f>
        <v>Graeme Hare</v>
      </c>
      <c r="D20" s="91"/>
      <c r="E20" s="93">
        <v>0.01871527777777778</v>
      </c>
      <c r="F20" s="93">
        <v>0.006944444444444444</v>
      </c>
      <c r="G20" s="93">
        <f t="shared" si="0"/>
        <v>0.011770833333333335</v>
      </c>
      <c r="I20" s="8">
        <v>17</v>
      </c>
      <c r="J20" s="89" t="s">
        <v>57</v>
      </c>
      <c r="K20" s="89"/>
      <c r="L20" s="93">
        <v>0.018796296296296297</v>
      </c>
      <c r="M20" s="93">
        <v>0.007465277777777778</v>
      </c>
      <c r="N20" s="93">
        <v>0.011331018518518518</v>
      </c>
      <c r="O20" s="59"/>
      <c r="P20" s="3"/>
      <c r="Q20" s="4"/>
      <c r="R20" s="4"/>
    </row>
    <row r="21" spans="1:18" ht="15">
      <c r="A21" s="91">
        <v>628</v>
      </c>
      <c r="B21" s="90">
        <v>18</v>
      </c>
      <c r="C21" s="89" t="str">
        <f>IF(A21="","",VLOOKUP(A21,Entrants!$B$4:$C$102,2))</f>
        <v>Dave Roberts</v>
      </c>
      <c r="D21" s="90"/>
      <c r="E21" s="93">
        <v>0.018738425925925926</v>
      </c>
      <c r="F21" s="93">
        <v>0.007465277777777778</v>
      </c>
      <c r="G21" s="93">
        <f t="shared" si="0"/>
        <v>0.011273148148148147</v>
      </c>
      <c r="I21" s="8">
        <v>18</v>
      </c>
      <c r="J21" s="89" t="s">
        <v>95</v>
      </c>
      <c r="K21" s="89"/>
      <c r="L21" s="93">
        <v>0.01989583333333333</v>
      </c>
      <c r="M21" s="93">
        <v>0.008506944444444444</v>
      </c>
      <c r="N21" s="93">
        <v>0.011388888888888888</v>
      </c>
      <c r="O21" s="59"/>
      <c r="P21" s="3"/>
      <c r="Q21" s="4"/>
      <c r="R21" s="4"/>
    </row>
    <row r="22" spans="1:18" ht="15">
      <c r="A22" s="91">
        <v>603</v>
      </c>
      <c r="B22" s="90">
        <v>19</v>
      </c>
      <c r="C22" s="89" t="str">
        <f>IF(A22="","",VLOOKUP(A22,Entrants!$B$4:$C$102,2))</f>
        <v>Richard Shillinglaw</v>
      </c>
      <c r="D22" s="90"/>
      <c r="E22" s="93">
        <v>0.018761574074074073</v>
      </c>
      <c r="F22" s="93">
        <v>0.005381944444444445</v>
      </c>
      <c r="G22" s="93">
        <f t="shared" si="0"/>
        <v>0.013379629629629627</v>
      </c>
      <c r="I22" s="8">
        <v>19</v>
      </c>
      <c r="J22" s="89" t="s">
        <v>108</v>
      </c>
      <c r="K22" s="89"/>
      <c r="L22" s="93">
        <v>0.018831018518518518</v>
      </c>
      <c r="M22" s="93">
        <v>0.007291666666666666</v>
      </c>
      <c r="N22" s="93">
        <v>0.011539351851851853</v>
      </c>
      <c r="O22" s="59"/>
      <c r="P22" s="3"/>
      <c r="Q22" s="4"/>
      <c r="R22" s="4"/>
    </row>
    <row r="23" spans="1:18" ht="15">
      <c r="A23" s="91">
        <v>620</v>
      </c>
      <c r="B23" s="90">
        <v>20</v>
      </c>
      <c r="C23" s="89" t="str">
        <f>IF(A23="","",VLOOKUP(A23,Entrants!$B$4:$C$102,2))</f>
        <v>Joe Frazer</v>
      </c>
      <c r="D23" s="90"/>
      <c r="E23" s="93">
        <v>0.01877314814814815</v>
      </c>
      <c r="F23" s="93">
        <v>0.0067708333333333336</v>
      </c>
      <c r="G23" s="93">
        <f t="shared" si="0"/>
        <v>0.012002314814814816</v>
      </c>
      <c r="I23" s="8">
        <v>20</v>
      </c>
      <c r="J23" s="89" t="s">
        <v>96</v>
      </c>
      <c r="K23" s="89"/>
      <c r="L23" s="93">
        <v>0.019363425925925926</v>
      </c>
      <c r="M23" s="93">
        <v>0.0078125</v>
      </c>
      <c r="N23" s="93">
        <v>0.011550925925925926</v>
      </c>
      <c r="O23" s="59"/>
      <c r="P23" s="3"/>
      <c r="Q23" s="4"/>
      <c r="R23" s="4"/>
    </row>
    <row r="24" spans="1:18" ht="15">
      <c r="A24" s="91">
        <v>627</v>
      </c>
      <c r="B24" s="90">
        <v>21</v>
      </c>
      <c r="C24" s="89" t="str">
        <f>IF(A24="","",VLOOKUP(A24,Entrants!$B$4:$C$102,2))</f>
        <v>Steve Walker</v>
      </c>
      <c r="D24" s="91"/>
      <c r="E24" s="93">
        <v>0.018796296296296297</v>
      </c>
      <c r="F24" s="93">
        <v>0.007465277777777778</v>
      </c>
      <c r="G24" s="93">
        <f t="shared" si="0"/>
        <v>0.011331018518518518</v>
      </c>
      <c r="I24" s="8">
        <v>21</v>
      </c>
      <c r="J24" s="89" t="s">
        <v>109</v>
      </c>
      <c r="K24" s="89"/>
      <c r="L24" s="93">
        <v>0.01888888888888889</v>
      </c>
      <c r="M24" s="93">
        <v>0.007291666666666666</v>
      </c>
      <c r="N24" s="93">
        <v>0.011597222222222224</v>
      </c>
      <c r="O24" s="59"/>
      <c r="P24" s="3"/>
      <c r="Q24" s="4"/>
      <c r="R24" s="4"/>
    </row>
    <row r="25" spans="1:18" ht="15">
      <c r="A25" s="91">
        <v>641</v>
      </c>
      <c r="B25" s="90">
        <v>22</v>
      </c>
      <c r="C25" s="89" t="str">
        <f>IF(A25="","",VLOOKUP(A25,Entrants!$B$4:$C$102,2))</f>
        <v>Chris Lillico</v>
      </c>
      <c r="D25" s="90"/>
      <c r="E25" s="93">
        <v>0.01880787037037037</v>
      </c>
      <c r="F25" s="93">
        <v>0.008506944444444444</v>
      </c>
      <c r="G25" s="93">
        <f t="shared" si="0"/>
        <v>0.010300925925925927</v>
      </c>
      <c r="I25" s="8">
        <v>22</v>
      </c>
      <c r="J25" s="89" t="s">
        <v>130</v>
      </c>
      <c r="K25" s="89"/>
      <c r="L25" s="93">
        <v>0.01898148148148148</v>
      </c>
      <c r="M25" s="93">
        <v>0.007291666666666666</v>
      </c>
      <c r="N25" s="93">
        <v>0.011689814814814816</v>
      </c>
      <c r="O25" s="59"/>
      <c r="P25" s="3"/>
      <c r="Q25" s="4"/>
      <c r="R25" s="4"/>
    </row>
    <row r="26" spans="1:18" ht="15">
      <c r="A26" s="91">
        <v>640</v>
      </c>
      <c r="B26" s="90">
        <v>23</v>
      </c>
      <c r="C26" s="89" t="str">
        <f>IF(A26="","",VLOOKUP(A26,Entrants!$B$4:$C$102,2))</f>
        <v>Scott Povey</v>
      </c>
      <c r="D26" s="90"/>
      <c r="E26" s="93">
        <v>0.018819444444444448</v>
      </c>
      <c r="F26" s="93">
        <v>0.008333333333333333</v>
      </c>
      <c r="G26" s="93">
        <f t="shared" si="0"/>
        <v>0.010486111111111114</v>
      </c>
      <c r="I26" s="8">
        <v>23</v>
      </c>
      <c r="J26" s="89" t="s">
        <v>115</v>
      </c>
      <c r="K26" s="89"/>
      <c r="L26" s="93">
        <v>0.01871527777777778</v>
      </c>
      <c r="M26" s="93">
        <v>0.006944444444444444</v>
      </c>
      <c r="N26" s="93">
        <v>0.011770833333333335</v>
      </c>
      <c r="O26" s="59"/>
      <c r="P26" s="3"/>
      <c r="Q26" s="4"/>
      <c r="R26" s="4"/>
    </row>
    <row r="27" spans="1:18" ht="15">
      <c r="A27" s="91">
        <v>643</v>
      </c>
      <c r="B27" s="90">
        <v>24</v>
      </c>
      <c r="C27" s="89" t="str">
        <f>IF(A27="","",VLOOKUP(A27,Entrants!$B$4:$C$102,2))</f>
        <v>Scott Goodfellow</v>
      </c>
      <c r="D27" s="91"/>
      <c r="E27" s="93">
        <v>0.018831018518518518</v>
      </c>
      <c r="F27" s="93">
        <v>0.007291666666666666</v>
      </c>
      <c r="G27" s="93">
        <f t="shared" si="0"/>
        <v>0.011539351851851853</v>
      </c>
      <c r="I27" s="8">
        <v>24</v>
      </c>
      <c r="J27" s="89" t="s">
        <v>54</v>
      </c>
      <c r="K27" s="89"/>
      <c r="L27" s="93">
        <v>0.018935185185185183</v>
      </c>
      <c r="M27" s="93">
        <v>0.006944444444444444</v>
      </c>
      <c r="N27" s="93">
        <v>0.01199074074074074</v>
      </c>
      <c r="O27" s="59"/>
      <c r="P27" s="3"/>
      <c r="Q27" s="4"/>
      <c r="R27" s="4"/>
    </row>
    <row r="28" spans="1:18" ht="15">
      <c r="A28" s="91">
        <v>659</v>
      </c>
      <c r="B28" s="90">
        <v>25</v>
      </c>
      <c r="C28" s="89" t="str">
        <f>IF(A28="","",VLOOKUP(A28,Entrants!$B$4:$C$102,2))</f>
        <v>Stephanie Ramsey</v>
      </c>
      <c r="D28" s="91"/>
      <c r="E28" s="93">
        <v>0.01884259259259259</v>
      </c>
      <c r="F28" s="93">
        <v>0.004513888888888889</v>
      </c>
      <c r="G28" s="93">
        <f t="shared" si="0"/>
        <v>0.014328703703703701</v>
      </c>
      <c r="I28" s="8">
        <v>25</v>
      </c>
      <c r="J28" s="89" t="s">
        <v>67</v>
      </c>
      <c r="K28" s="89"/>
      <c r="L28" s="93">
        <v>0.01877314814814815</v>
      </c>
      <c r="M28" s="93">
        <v>0.0067708333333333336</v>
      </c>
      <c r="N28" s="93">
        <v>0.012002314814814816</v>
      </c>
      <c r="O28" s="59"/>
      <c r="P28" s="3"/>
      <c r="Q28" s="4"/>
      <c r="R28" s="4"/>
    </row>
    <row r="29" spans="1:18" ht="15">
      <c r="A29" s="91">
        <v>613</v>
      </c>
      <c r="B29" s="90">
        <v>26</v>
      </c>
      <c r="C29" s="89" t="str">
        <f>IF(A29="","",VLOOKUP(A29,Entrants!$B$4:$C$102,2))</f>
        <v>Peter Brown</v>
      </c>
      <c r="D29" s="90"/>
      <c r="E29" s="93">
        <v>0.018854166666666665</v>
      </c>
      <c r="F29" s="93">
        <v>0.009027777777777779</v>
      </c>
      <c r="G29" s="93">
        <f t="shared" si="0"/>
        <v>0.009826388888888886</v>
      </c>
      <c r="I29" s="8">
        <v>26</v>
      </c>
      <c r="J29" s="89" t="s">
        <v>124</v>
      </c>
      <c r="K29" s="89"/>
      <c r="L29" s="93">
        <v>0.018645833333333334</v>
      </c>
      <c r="M29" s="93">
        <v>0.006597222222222222</v>
      </c>
      <c r="N29" s="93">
        <v>0.01204861111111111</v>
      </c>
      <c r="O29" s="59"/>
      <c r="P29" s="3"/>
      <c r="Q29" s="4"/>
      <c r="R29" s="4"/>
    </row>
    <row r="30" spans="1:18" ht="15">
      <c r="A30" s="91">
        <v>606</v>
      </c>
      <c r="B30" s="90">
        <v>27</v>
      </c>
      <c r="C30" s="89" t="str">
        <f>IF(A30="","",VLOOKUP(A30,Entrants!$B$4:$C$102,2))</f>
        <v>Steve Gillespie</v>
      </c>
      <c r="D30" s="91"/>
      <c r="E30" s="93">
        <v>0.018865740740740742</v>
      </c>
      <c r="F30" s="93">
        <v>0.007986111111111112</v>
      </c>
      <c r="G30" s="93">
        <f t="shared" si="0"/>
        <v>0.01087962962962963</v>
      </c>
      <c r="I30" s="8">
        <v>27</v>
      </c>
      <c r="J30" s="89" t="s">
        <v>75</v>
      </c>
      <c r="K30" s="89"/>
      <c r="L30" s="93">
        <v>0.019699074074074074</v>
      </c>
      <c r="M30" s="93">
        <v>0.007638888888888889</v>
      </c>
      <c r="N30" s="93">
        <v>0.012060185185185184</v>
      </c>
      <c r="O30" s="59"/>
      <c r="P30" s="3"/>
      <c r="Q30" s="4"/>
      <c r="R30" s="4"/>
    </row>
    <row r="31" spans="1:18" ht="15">
      <c r="A31" s="91">
        <v>618</v>
      </c>
      <c r="B31" s="90">
        <v>28</v>
      </c>
      <c r="C31" s="89" t="str">
        <f>IF(A31="","",VLOOKUP(A31,Entrants!$B$4:$C$102,2))</f>
        <v>Alison Lowes</v>
      </c>
      <c r="D31" s="90"/>
      <c r="E31" s="93">
        <v>0.018865740740740742</v>
      </c>
      <c r="F31" s="93">
        <v>0.003993055555555556</v>
      </c>
      <c r="G31" s="93">
        <f t="shared" si="0"/>
        <v>0.014872685185185187</v>
      </c>
      <c r="I31" s="8">
        <v>28</v>
      </c>
      <c r="J31" s="89" t="s">
        <v>48</v>
      </c>
      <c r="K31" s="89"/>
      <c r="L31" s="93">
        <v>0.01871527777777778</v>
      </c>
      <c r="M31" s="93">
        <v>0.006597222222222222</v>
      </c>
      <c r="N31" s="93">
        <v>0.012118055555555556</v>
      </c>
      <c r="O31" s="59"/>
      <c r="P31" s="3"/>
      <c r="Q31" s="4"/>
      <c r="R31" s="4"/>
    </row>
    <row r="32" spans="1:18" ht="15">
      <c r="A32" s="91">
        <v>678</v>
      </c>
      <c r="B32" s="90">
        <v>29</v>
      </c>
      <c r="C32" s="89" t="str">
        <f>IF(A32="","",VLOOKUP(A32,Entrants!$B$4:$C$102,2))</f>
        <v>Jacqui Mallon</v>
      </c>
      <c r="D32" s="91"/>
      <c r="E32" s="93">
        <v>0.018877314814814816</v>
      </c>
      <c r="F32" s="93">
        <v>0.0020833333333333333</v>
      </c>
      <c r="G32" s="93">
        <f t="shared" si="0"/>
        <v>0.016793981481481483</v>
      </c>
      <c r="I32" s="8">
        <v>29</v>
      </c>
      <c r="J32" s="89" t="s">
        <v>100</v>
      </c>
      <c r="K32" s="89"/>
      <c r="L32" s="93">
        <v>0.019074074074074073</v>
      </c>
      <c r="M32" s="93">
        <v>0.006944444444444444</v>
      </c>
      <c r="N32" s="93">
        <v>0.012129629629629629</v>
      </c>
      <c r="O32" s="59"/>
      <c r="P32" s="3"/>
      <c r="Q32" s="4"/>
      <c r="R32" s="4"/>
    </row>
    <row r="33" spans="1:18" ht="15">
      <c r="A33" s="91">
        <v>644</v>
      </c>
      <c r="B33" s="90">
        <v>30</v>
      </c>
      <c r="C33" s="89" t="str">
        <f>IF(A33="","",VLOOKUP(A33,Entrants!$B$4:$C$102,2))</f>
        <v>Michael Scott</v>
      </c>
      <c r="D33" s="90"/>
      <c r="E33" s="93">
        <v>0.01888888888888889</v>
      </c>
      <c r="F33" s="93">
        <v>0.007291666666666666</v>
      </c>
      <c r="G33" s="93">
        <f t="shared" si="0"/>
        <v>0.011597222222222224</v>
      </c>
      <c r="I33" s="8">
        <v>30</v>
      </c>
      <c r="J33" s="89" t="s">
        <v>66</v>
      </c>
      <c r="K33" s="89"/>
      <c r="L33" s="93">
        <v>0.01920138888888889</v>
      </c>
      <c r="M33" s="93">
        <v>0.006944444444444444</v>
      </c>
      <c r="N33" s="93">
        <v>0.012256944444444445</v>
      </c>
      <c r="O33" s="59"/>
      <c r="P33" s="3"/>
      <c r="Q33" s="4"/>
      <c r="R33" s="4"/>
    </row>
    <row r="34" spans="1:18" ht="15">
      <c r="A34" s="91">
        <v>680</v>
      </c>
      <c r="B34" s="90">
        <v>31</v>
      </c>
      <c r="C34" s="89" t="str">
        <f>IF(A34="","",VLOOKUP(A34,Entrants!$B$4:$C$102,2))</f>
        <v>Sue Walker</v>
      </c>
      <c r="D34" s="91"/>
      <c r="E34" s="93">
        <v>0.01888888888888889</v>
      </c>
      <c r="F34" s="93">
        <v>0.0038194444444444443</v>
      </c>
      <c r="G34" s="93">
        <f t="shared" si="0"/>
        <v>0.015069444444444444</v>
      </c>
      <c r="I34" s="8">
        <v>31</v>
      </c>
      <c r="J34" s="89" t="s">
        <v>60</v>
      </c>
      <c r="K34" s="89"/>
      <c r="L34" s="93">
        <v>0.019444444444444445</v>
      </c>
      <c r="M34" s="93">
        <v>0.007118055555555555</v>
      </c>
      <c r="N34" s="93">
        <v>0.01232638888888889</v>
      </c>
      <c r="O34" s="59"/>
      <c r="P34" s="3"/>
      <c r="Q34" s="4"/>
      <c r="R34" s="4"/>
    </row>
    <row r="35" spans="1:18" ht="15">
      <c r="A35" s="91">
        <v>631</v>
      </c>
      <c r="B35" s="90">
        <v>32</v>
      </c>
      <c r="C35" s="89" t="str">
        <f>IF(A35="","",VLOOKUP(A35,Entrants!$B$4:$C$102,2))</f>
        <v>Claire Riches</v>
      </c>
      <c r="D35" s="90"/>
      <c r="E35" s="93">
        <v>0.01892361111111111</v>
      </c>
      <c r="F35" s="93">
        <v>0.006423611111111112</v>
      </c>
      <c r="G35" s="93">
        <f t="shared" si="0"/>
        <v>0.012499999999999997</v>
      </c>
      <c r="I35" s="8">
        <v>32</v>
      </c>
      <c r="J35" s="89" t="s">
        <v>52</v>
      </c>
      <c r="K35" s="89"/>
      <c r="L35" s="93">
        <v>0.019293981481481485</v>
      </c>
      <c r="M35" s="93">
        <v>0.006944444444444444</v>
      </c>
      <c r="N35" s="93">
        <v>0.01234953703703704</v>
      </c>
      <c r="O35" s="59"/>
      <c r="P35" s="3"/>
      <c r="Q35" s="4"/>
      <c r="R35" s="4"/>
    </row>
    <row r="36" spans="1:18" ht="15">
      <c r="A36" s="91">
        <v>649</v>
      </c>
      <c r="B36" s="90">
        <v>33</v>
      </c>
      <c r="C36" s="89" t="str">
        <f>IF(A36="","",VLOOKUP(A36,Entrants!$B$4:$C$102,2))</f>
        <v>Ralph Dickinson</v>
      </c>
      <c r="D36" s="90"/>
      <c r="E36" s="93">
        <v>0.018935185185185183</v>
      </c>
      <c r="F36" s="93">
        <v>0.006944444444444444</v>
      </c>
      <c r="G36" s="93">
        <f t="shared" si="0"/>
        <v>0.01199074074074074</v>
      </c>
      <c r="I36" s="8">
        <v>33</v>
      </c>
      <c r="J36" s="89" t="s">
        <v>99</v>
      </c>
      <c r="K36" s="89"/>
      <c r="L36" s="93">
        <v>0.01892361111111111</v>
      </c>
      <c r="M36" s="93">
        <v>0.006423611111111112</v>
      </c>
      <c r="N36" s="93">
        <v>0.012499999999999997</v>
      </c>
      <c r="O36" s="59"/>
      <c r="P36" s="3"/>
      <c r="Q36" s="4"/>
      <c r="R36" s="4"/>
    </row>
    <row r="37" spans="1:18" ht="15">
      <c r="A37" s="91">
        <v>674</v>
      </c>
      <c r="B37" s="90">
        <v>34</v>
      </c>
      <c r="C37" s="89" t="str">
        <f>IF(A37="","",VLOOKUP(A37,Entrants!$B$4:$C$102,2))</f>
        <v>Chris Stone</v>
      </c>
      <c r="D37" s="90"/>
      <c r="E37" s="93">
        <v>0.01898148148148148</v>
      </c>
      <c r="F37" s="93">
        <v>0.007291666666666666</v>
      </c>
      <c r="G37" s="93">
        <f t="shared" si="0"/>
        <v>0.011689814814814816</v>
      </c>
      <c r="I37" s="8">
        <v>34</v>
      </c>
      <c r="J37" s="89" t="s">
        <v>65</v>
      </c>
      <c r="K37" s="89"/>
      <c r="L37" s="93">
        <v>0.020092592592592592</v>
      </c>
      <c r="M37" s="93">
        <v>0.007465277777777778</v>
      </c>
      <c r="N37" s="93">
        <v>0.012627314814814813</v>
      </c>
      <c r="O37" s="59"/>
      <c r="P37" s="3"/>
      <c r="Q37" s="4"/>
      <c r="R37" s="4"/>
    </row>
    <row r="38" spans="1:18" ht="15">
      <c r="A38" s="91">
        <v>615</v>
      </c>
      <c r="B38" s="90">
        <v>35</v>
      </c>
      <c r="C38" s="89" t="str">
        <f>IF(A38="","",VLOOKUP(A38,Entrants!$B$4:$C$102,2))</f>
        <v>Julie Lemin</v>
      </c>
      <c r="D38" s="91"/>
      <c r="E38" s="93">
        <v>0.01902777777777778</v>
      </c>
      <c r="F38" s="93">
        <v>0.006076388888888889</v>
      </c>
      <c r="G38" s="93">
        <f t="shared" si="0"/>
        <v>0.01295138888888889</v>
      </c>
      <c r="I38" s="8">
        <v>35</v>
      </c>
      <c r="J38" s="89" t="s">
        <v>58</v>
      </c>
      <c r="K38" s="89"/>
      <c r="L38" s="93">
        <v>0.019594907407407405</v>
      </c>
      <c r="M38" s="93">
        <v>0.006944444444444444</v>
      </c>
      <c r="N38" s="93">
        <v>0.01265046296296296</v>
      </c>
      <c r="O38" s="59"/>
      <c r="P38" s="3"/>
      <c r="Q38" s="4"/>
      <c r="R38" s="4"/>
    </row>
    <row r="39" spans="1:18" ht="15">
      <c r="A39" s="91">
        <v>632</v>
      </c>
      <c r="B39" s="90">
        <v>36</v>
      </c>
      <c r="C39" s="89" t="str">
        <f>IF(A39="","",VLOOKUP(A39,Entrants!$B$4:$C$102,2))</f>
        <v>Heather Christopher</v>
      </c>
      <c r="D39" s="91"/>
      <c r="E39" s="93">
        <v>0.019074074074074073</v>
      </c>
      <c r="F39" s="93">
        <v>0.006944444444444444</v>
      </c>
      <c r="G39" s="93">
        <f t="shared" si="0"/>
        <v>0.012129629629629629</v>
      </c>
      <c r="I39" s="8">
        <v>36</v>
      </c>
      <c r="J39" s="89" t="s">
        <v>102</v>
      </c>
      <c r="K39" s="89"/>
      <c r="L39" s="93">
        <v>0.018425925925925925</v>
      </c>
      <c r="M39" s="93">
        <v>0.005555555555555556</v>
      </c>
      <c r="N39" s="93">
        <v>0.012870370370370369</v>
      </c>
      <c r="O39" s="59"/>
      <c r="P39" s="3"/>
      <c r="Q39" s="4"/>
      <c r="R39" s="4"/>
    </row>
    <row r="40" spans="1:18" ht="15">
      <c r="A40" s="91">
        <v>602</v>
      </c>
      <c r="B40" s="90">
        <v>37</v>
      </c>
      <c r="C40" s="89" t="str">
        <f>IF(A40="","",VLOOKUP(A40,Entrants!$B$4:$C$102,2))</f>
        <v>Davina Lonsdale</v>
      </c>
      <c r="D40" s="91"/>
      <c r="E40" s="93">
        <v>0.019085648148148147</v>
      </c>
      <c r="F40" s="93">
        <v>0.004861111111111111</v>
      </c>
      <c r="G40" s="93">
        <f t="shared" si="0"/>
        <v>0.014224537037037036</v>
      </c>
      <c r="I40" s="8">
        <v>37</v>
      </c>
      <c r="J40" s="89" t="s">
        <v>107</v>
      </c>
      <c r="K40" s="89"/>
      <c r="L40" s="93">
        <v>0.019143518518518518</v>
      </c>
      <c r="M40" s="93">
        <v>0.0062499999999999995</v>
      </c>
      <c r="N40" s="93">
        <v>0.01289351851851852</v>
      </c>
      <c r="O40" s="59"/>
      <c r="P40" s="3"/>
      <c r="Q40" s="4"/>
      <c r="R40" s="4"/>
    </row>
    <row r="41" spans="1:18" ht="15">
      <c r="A41" s="91">
        <v>660</v>
      </c>
      <c r="B41" s="90">
        <v>38</v>
      </c>
      <c r="C41" s="89" t="str">
        <f>IF(A41="","",VLOOKUP(A41,Entrants!$B$4:$C$102,2))</f>
        <v>Keith Willshire</v>
      </c>
      <c r="D41" s="91"/>
      <c r="E41" s="93">
        <v>0.01912037037037037</v>
      </c>
      <c r="F41" s="93">
        <v>0.005902777777777778</v>
      </c>
      <c r="G41" s="93">
        <f t="shared" si="0"/>
        <v>0.013217592592592593</v>
      </c>
      <c r="I41" s="8">
        <v>38</v>
      </c>
      <c r="J41" s="89" t="s">
        <v>51</v>
      </c>
      <c r="K41" s="89"/>
      <c r="L41" s="93">
        <v>0.01902777777777778</v>
      </c>
      <c r="M41" s="93">
        <v>0.006076388888888889</v>
      </c>
      <c r="N41" s="93">
        <v>0.01295138888888889</v>
      </c>
      <c r="O41" s="59"/>
      <c r="P41" s="3"/>
      <c r="Q41" s="4"/>
      <c r="R41" s="4"/>
    </row>
    <row r="42" spans="1:18" ht="15">
      <c r="A42" s="91">
        <v>642</v>
      </c>
      <c r="B42" s="90">
        <v>39</v>
      </c>
      <c r="C42" s="89" t="str">
        <f>IF(A42="","",VLOOKUP(A42,Entrants!$B$4:$C$102,2))</f>
        <v>Charlotte Ramsey</v>
      </c>
      <c r="D42" s="91"/>
      <c r="E42" s="93">
        <v>0.019143518518518518</v>
      </c>
      <c r="F42" s="93">
        <v>0.0062499999999999995</v>
      </c>
      <c r="G42" s="93">
        <f t="shared" si="0"/>
        <v>0.01289351851851852</v>
      </c>
      <c r="I42" s="8">
        <v>39</v>
      </c>
      <c r="J42" s="89" t="s">
        <v>63</v>
      </c>
      <c r="K42" s="89"/>
      <c r="L42" s="93">
        <v>0.019953703703703706</v>
      </c>
      <c r="M42" s="93">
        <v>0.0067708333333333336</v>
      </c>
      <c r="N42" s="93">
        <v>0.013182870370370373</v>
      </c>
      <c r="O42" s="59"/>
      <c r="P42" s="3"/>
      <c r="Q42" s="4"/>
      <c r="R42" s="4"/>
    </row>
    <row r="43" spans="1:18" ht="15">
      <c r="A43" s="91">
        <v>653</v>
      </c>
      <c r="B43" s="90">
        <v>40</v>
      </c>
      <c r="C43" s="89" t="str">
        <f>IF(A43="","",VLOOKUP(A43,Entrants!$B$4:$C$102,2))</f>
        <v>Natalie Henderson</v>
      </c>
      <c r="D43" s="90"/>
      <c r="E43" s="93">
        <v>0.01916666666666667</v>
      </c>
      <c r="F43" s="93">
        <v>0.0046875</v>
      </c>
      <c r="G43" s="93">
        <f t="shared" si="0"/>
        <v>0.014479166666666668</v>
      </c>
      <c r="I43" s="8">
        <v>40</v>
      </c>
      <c r="J43" s="89" t="s">
        <v>78</v>
      </c>
      <c r="K43" s="89"/>
      <c r="L43" s="93">
        <v>0.01912037037037037</v>
      </c>
      <c r="M43" s="93">
        <v>0.005902777777777778</v>
      </c>
      <c r="N43" s="93">
        <v>0.013217592592592593</v>
      </c>
      <c r="O43" s="59"/>
      <c r="P43" s="3"/>
      <c r="Q43" s="4"/>
      <c r="R43" s="4"/>
    </row>
    <row r="44" spans="1:18" ht="15">
      <c r="A44" s="91">
        <v>637</v>
      </c>
      <c r="B44" s="90">
        <v>41</v>
      </c>
      <c r="C44" s="89" t="str">
        <f>IF(A44="","",VLOOKUP(A44,Entrants!$B$4:$C$102,2))</f>
        <v>Craig Birch</v>
      </c>
      <c r="D44" s="91"/>
      <c r="E44" s="93">
        <v>0.019189814814814816</v>
      </c>
      <c r="F44" s="93">
        <v>0.008854166666666666</v>
      </c>
      <c r="G44" s="93">
        <f t="shared" si="0"/>
        <v>0.01033564814814815</v>
      </c>
      <c r="I44" s="8">
        <v>41</v>
      </c>
      <c r="J44" s="89" t="s">
        <v>123</v>
      </c>
      <c r="K44" s="89"/>
      <c r="L44" s="93">
        <v>0.018703703703703705</v>
      </c>
      <c r="M44" s="93">
        <v>0.005381944444444445</v>
      </c>
      <c r="N44" s="93">
        <v>0.013321759259259259</v>
      </c>
      <c r="O44" s="3"/>
      <c r="P44" s="4"/>
      <c r="Q44" s="4"/>
      <c r="R44" s="4"/>
    </row>
    <row r="45" spans="1:18" ht="15">
      <c r="A45" s="91">
        <v>607</v>
      </c>
      <c r="B45" s="90">
        <v>42</v>
      </c>
      <c r="C45" s="89" t="str">
        <f>IF(A45="","",VLOOKUP(A45,Entrants!$B$4:$C$102,2))</f>
        <v>Aynsley Herron</v>
      </c>
      <c r="D45" s="91"/>
      <c r="E45" s="93">
        <v>0.01920138888888889</v>
      </c>
      <c r="F45" s="93">
        <v>0.006944444444444444</v>
      </c>
      <c r="G45" s="93">
        <f t="shared" si="0"/>
        <v>0.012256944444444445</v>
      </c>
      <c r="I45" s="8">
        <v>42</v>
      </c>
      <c r="J45" s="89" t="s">
        <v>56</v>
      </c>
      <c r="K45" s="89"/>
      <c r="L45" s="93">
        <v>0.018761574074074073</v>
      </c>
      <c r="M45" s="93">
        <v>0.005381944444444445</v>
      </c>
      <c r="N45" s="93">
        <v>0.013379629629629627</v>
      </c>
      <c r="O45" s="3"/>
      <c r="P45" s="4"/>
      <c r="Q45" s="4"/>
      <c r="R45" s="4"/>
    </row>
    <row r="46" spans="1:18" ht="15">
      <c r="A46" s="91">
        <v>677</v>
      </c>
      <c r="B46" s="90">
        <v>43</v>
      </c>
      <c r="C46" s="89" t="str">
        <f>IF(A46="","",VLOOKUP(A46,Entrants!$B$4:$C$102,2))</f>
        <v>Louise Rawlinson</v>
      </c>
      <c r="D46" s="91"/>
      <c r="E46" s="93">
        <v>0.019270833333333334</v>
      </c>
      <c r="F46" s="93">
        <v>0.003645833333333333</v>
      </c>
      <c r="G46" s="93">
        <f t="shared" si="0"/>
        <v>0.015625</v>
      </c>
      <c r="H46" s="9"/>
      <c r="I46" s="8">
        <v>43</v>
      </c>
      <c r="J46" s="89" t="s">
        <v>116</v>
      </c>
      <c r="K46" s="89"/>
      <c r="L46" s="93">
        <v>0.01861111111111111</v>
      </c>
      <c r="M46" s="93">
        <v>0.0050347222222222225</v>
      </c>
      <c r="N46" s="93">
        <v>0.013576388888888888</v>
      </c>
      <c r="O46" s="9"/>
      <c r="P46" s="9"/>
      <c r="Q46" s="9"/>
      <c r="R46" s="9"/>
    </row>
    <row r="47" spans="1:18" ht="15">
      <c r="A47" s="91">
        <v>652</v>
      </c>
      <c r="B47" s="90">
        <v>44</v>
      </c>
      <c r="C47" s="89" t="str">
        <f>IF(A47="","",VLOOKUP(A47,Entrants!$B$4:$C$102,2))</f>
        <v>Helen Morris</v>
      </c>
      <c r="D47" s="91"/>
      <c r="E47" s="93">
        <v>0.019293981481481485</v>
      </c>
      <c r="F47" s="93">
        <v>0.006944444444444444</v>
      </c>
      <c r="G47" s="93">
        <f t="shared" si="0"/>
        <v>0.01234953703703704</v>
      </c>
      <c r="H47" s="9"/>
      <c r="I47" s="8">
        <v>44</v>
      </c>
      <c r="J47" s="89" t="s">
        <v>98</v>
      </c>
      <c r="K47" s="89"/>
      <c r="L47" s="93">
        <v>0.01834490740740741</v>
      </c>
      <c r="M47" s="93">
        <v>0.0046875</v>
      </c>
      <c r="N47" s="93">
        <v>0.01365740740740741</v>
      </c>
      <c r="O47" s="3"/>
      <c r="P47" s="4"/>
      <c r="Q47" s="9"/>
      <c r="R47" s="9"/>
    </row>
    <row r="48" spans="1:18" ht="15">
      <c r="A48" s="91">
        <v>624</v>
      </c>
      <c r="B48" s="90">
        <v>45</v>
      </c>
      <c r="C48" s="89" t="str">
        <f>IF(A48="","",VLOOKUP(A48,Entrants!$B$4:$C$102,2))</f>
        <v>Leanne Herron</v>
      </c>
      <c r="D48" s="91"/>
      <c r="E48" s="93">
        <v>0.019363425925925926</v>
      </c>
      <c r="F48" s="93">
        <v>0.0078125</v>
      </c>
      <c r="G48" s="93">
        <f t="shared" si="0"/>
        <v>0.011550925925925926</v>
      </c>
      <c r="H48" s="9"/>
      <c r="I48" s="8">
        <v>45</v>
      </c>
      <c r="J48" s="89" t="s">
        <v>91</v>
      </c>
      <c r="K48" s="89"/>
      <c r="L48" s="93">
        <v>0.01869212962962963</v>
      </c>
      <c r="M48" s="93">
        <v>0.004861111111111111</v>
      </c>
      <c r="N48" s="93">
        <v>0.01383101851851852</v>
      </c>
      <c r="O48" s="3"/>
      <c r="P48" s="4"/>
      <c r="Q48" s="9"/>
      <c r="R48" s="9"/>
    </row>
    <row r="49" spans="1:14" ht="15">
      <c r="A49" s="91">
        <v>626</v>
      </c>
      <c r="B49" s="90">
        <v>46</v>
      </c>
      <c r="C49" s="89" t="str">
        <f>IF(A49="","",VLOOKUP(A49,Entrants!$B$4:$C$102,2))</f>
        <v>Dave Bradley</v>
      </c>
      <c r="D49" s="91"/>
      <c r="E49" s="93">
        <v>0.019444444444444445</v>
      </c>
      <c r="F49" s="93">
        <v>0.007118055555555555</v>
      </c>
      <c r="G49" s="93">
        <f t="shared" si="0"/>
        <v>0.01232638888888889</v>
      </c>
      <c r="I49" s="8">
        <v>46</v>
      </c>
      <c r="J49" s="89" t="s">
        <v>55</v>
      </c>
      <c r="K49" s="89"/>
      <c r="L49" s="93">
        <v>0.019085648148148147</v>
      </c>
      <c r="M49" s="93">
        <v>0.004861111111111111</v>
      </c>
      <c r="N49" s="93">
        <v>0.014224537037037036</v>
      </c>
    </row>
    <row r="50" spans="1:14" ht="15">
      <c r="A50" s="91">
        <v>636</v>
      </c>
      <c r="B50" s="90">
        <v>47</v>
      </c>
      <c r="C50" s="89" t="str">
        <f>IF(A50="","",VLOOKUP(A50,Entrants!$B$4:$C$102,2))</f>
        <v>Sharon Richardson</v>
      </c>
      <c r="D50" s="91"/>
      <c r="E50" s="93">
        <v>0.019467592592592595</v>
      </c>
      <c r="F50" s="93">
        <v>0.003993055555555556</v>
      </c>
      <c r="G50" s="93">
        <f t="shared" si="0"/>
        <v>0.01547453703703704</v>
      </c>
      <c r="I50" s="8">
        <v>47</v>
      </c>
      <c r="J50" s="89" t="s">
        <v>71</v>
      </c>
      <c r="K50" s="89"/>
      <c r="L50" s="93">
        <v>0.020335648148148148</v>
      </c>
      <c r="M50" s="93">
        <v>0.006076388888888889</v>
      </c>
      <c r="N50" s="93">
        <v>0.01425925925925926</v>
      </c>
    </row>
    <row r="51" spans="1:14" ht="15">
      <c r="A51" s="91">
        <v>605</v>
      </c>
      <c r="B51" s="90">
        <v>48</v>
      </c>
      <c r="C51" s="89" t="str">
        <f>IF(A51="","",VLOOKUP(A51,Entrants!$B$4:$C$102,2))</f>
        <v>Kevin Freeman</v>
      </c>
      <c r="D51" s="91"/>
      <c r="E51" s="93">
        <v>0.019594907407407405</v>
      </c>
      <c r="F51" s="93">
        <v>0.006944444444444444</v>
      </c>
      <c r="G51" s="93">
        <f t="shared" si="0"/>
        <v>0.01265046296296296</v>
      </c>
      <c r="I51" s="8">
        <v>48</v>
      </c>
      <c r="J51" s="89" t="s">
        <v>119</v>
      </c>
      <c r="K51" s="89"/>
      <c r="L51" s="93">
        <v>0.01884259259259259</v>
      </c>
      <c r="M51" s="93">
        <v>0.004513888888888889</v>
      </c>
      <c r="N51" s="93">
        <v>0.014328703703703701</v>
      </c>
    </row>
    <row r="52" spans="1:14" ht="15">
      <c r="A52" s="91">
        <v>664</v>
      </c>
      <c r="B52" s="90">
        <v>49</v>
      </c>
      <c r="C52" s="89" t="str">
        <f>IF(A52="","",VLOOKUP(A52,Entrants!$B$4:$C$102,2))</f>
        <v>Gareth Hope</v>
      </c>
      <c r="D52" s="91"/>
      <c r="E52" s="93">
        <v>0.019699074074074074</v>
      </c>
      <c r="F52" s="93">
        <v>0.007638888888888889</v>
      </c>
      <c r="G52" s="93">
        <f t="shared" si="0"/>
        <v>0.012060185185185184</v>
      </c>
      <c r="I52" s="8">
        <v>49</v>
      </c>
      <c r="J52" s="89" t="s">
        <v>117</v>
      </c>
      <c r="K52" s="89"/>
      <c r="L52" s="93">
        <v>0.01982638888888889</v>
      </c>
      <c r="M52" s="93">
        <v>0.005381944444444445</v>
      </c>
      <c r="N52" s="93">
        <v>0.014444444444444444</v>
      </c>
    </row>
    <row r="53" spans="1:14" ht="15">
      <c r="A53" s="91">
        <v>654</v>
      </c>
      <c r="B53" s="90">
        <v>50</v>
      </c>
      <c r="C53" s="89" t="str">
        <f>IF(A53="","",VLOOKUP(A53,Entrants!$B$4:$C$102,2))</f>
        <v>Joanne Straughan</v>
      </c>
      <c r="D53" s="90"/>
      <c r="E53" s="93">
        <v>0.01980324074074074</v>
      </c>
      <c r="F53" s="93">
        <v>0.004340277777777778</v>
      </c>
      <c r="G53" s="93">
        <f t="shared" si="0"/>
        <v>0.015462962962962961</v>
      </c>
      <c r="I53" s="8">
        <v>50</v>
      </c>
      <c r="J53" s="89" t="s">
        <v>113</v>
      </c>
      <c r="K53" s="89"/>
      <c r="L53" s="93">
        <v>0.01916666666666667</v>
      </c>
      <c r="M53" s="93">
        <v>0.0046875</v>
      </c>
      <c r="N53" s="93">
        <v>0.014479166666666668</v>
      </c>
    </row>
    <row r="54" spans="1:14" ht="15">
      <c r="A54" s="91">
        <v>657</v>
      </c>
      <c r="B54" s="90">
        <v>51</v>
      </c>
      <c r="C54" s="89" t="str">
        <f>IF(A54="","",VLOOKUP(A54,Entrants!$B$4:$C$102,2))</f>
        <v>Lisa Dean</v>
      </c>
      <c r="D54" s="91"/>
      <c r="E54" s="93">
        <v>0.01982638888888889</v>
      </c>
      <c r="F54" s="93">
        <v>0.005381944444444445</v>
      </c>
      <c r="G54" s="93">
        <f t="shared" si="0"/>
        <v>0.014444444444444444</v>
      </c>
      <c r="I54" s="8">
        <v>51</v>
      </c>
      <c r="J54" s="89" t="s">
        <v>53</v>
      </c>
      <c r="K54" s="89"/>
      <c r="L54" s="93">
        <v>0.018865740740740742</v>
      </c>
      <c r="M54" s="93">
        <v>0.003993055555555556</v>
      </c>
      <c r="N54" s="93">
        <v>0.014872685185185187</v>
      </c>
    </row>
    <row r="55" spans="1:14" ht="15">
      <c r="A55" s="91">
        <v>616</v>
      </c>
      <c r="B55" s="90">
        <v>52</v>
      </c>
      <c r="C55" s="89" t="str">
        <f>IF(A55="","",VLOOKUP(A55,Entrants!$B$4:$C$102,2))</f>
        <v>Liz Freeman</v>
      </c>
      <c r="D55" s="91"/>
      <c r="E55" s="93">
        <v>0.019837962962962963</v>
      </c>
      <c r="F55" s="93">
        <v>0.0006944444444444445</v>
      </c>
      <c r="G55" s="93">
        <f t="shared" si="0"/>
        <v>0.019143518518518518</v>
      </c>
      <c r="I55" s="8">
        <v>52</v>
      </c>
      <c r="J55" s="89" t="s">
        <v>148</v>
      </c>
      <c r="K55" s="89"/>
      <c r="L55" s="93">
        <v>0.01888888888888889</v>
      </c>
      <c r="M55" s="93">
        <v>0.0038194444444444443</v>
      </c>
      <c r="N55" s="93">
        <v>0.015069444444444444</v>
      </c>
    </row>
    <row r="56" spans="1:14" ht="15">
      <c r="A56" s="91">
        <v>623</v>
      </c>
      <c r="B56" s="90">
        <v>53</v>
      </c>
      <c r="C56" s="89" t="str">
        <f>IF(A56="","",VLOOKUP(A56,Entrants!$B$4:$C$102,2))</f>
        <v>Steve Richardson</v>
      </c>
      <c r="D56" s="90"/>
      <c r="E56" s="93">
        <v>0.01989583333333333</v>
      </c>
      <c r="F56" s="93">
        <v>0.008506944444444444</v>
      </c>
      <c r="G56" s="93">
        <f t="shared" si="0"/>
        <v>0.011388888888888888</v>
      </c>
      <c r="I56" s="8">
        <v>53</v>
      </c>
      <c r="J56" s="89" t="s">
        <v>146</v>
      </c>
      <c r="K56" s="89"/>
      <c r="L56" s="93">
        <v>0.02025462962962963</v>
      </c>
      <c r="M56" s="93">
        <v>0.0050347222222222225</v>
      </c>
      <c r="N56" s="93">
        <v>0.015219907407407408</v>
      </c>
    </row>
    <row r="57" spans="1:14" ht="15">
      <c r="A57" s="91">
        <v>601</v>
      </c>
      <c r="B57" s="90">
        <v>54</v>
      </c>
      <c r="C57" s="89" t="str">
        <f>IF(A57="","",VLOOKUP(A57,Entrants!$B$4:$C$102,2))</f>
        <v>Ron Ingram</v>
      </c>
      <c r="D57" s="91"/>
      <c r="E57" s="93">
        <v>0.019953703703703706</v>
      </c>
      <c r="F57" s="93">
        <v>0.0067708333333333336</v>
      </c>
      <c r="G57" s="93">
        <f t="shared" si="0"/>
        <v>0.013182870370370373</v>
      </c>
      <c r="I57" s="8">
        <v>54</v>
      </c>
      <c r="J57" s="89" t="s">
        <v>114</v>
      </c>
      <c r="K57" s="89"/>
      <c r="L57" s="93">
        <v>0.01980324074074074</v>
      </c>
      <c r="M57" s="93">
        <v>0.004340277777777778</v>
      </c>
      <c r="N57" s="93">
        <v>0.015462962962962961</v>
      </c>
    </row>
    <row r="58" spans="1:14" ht="15">
      <c r="A58" s="91">
        <v>619</v>
      </c>
      <c r="B58" s="90">
        <v>55</v>
      </c>
      <c r="C58" s="89" t="str">
        <f>IF(A58="","",VLOOKUP(A58,Entrants!$B$4:$C$102,2))</f>
        <v>Terry McCabe</v>
      </c>
      <c r="D58" s="91"/>
      <c r="E58" s="93">
        <v>0.020092592592592592</v>
      </c>
      <c r="F58" s="93">
        <v>0.007465277777777778</v>
      </c>
      <c r="G58" s="93">
        <f t="shared" si="0"/>
        <v>0.012627314814814813</v>
      </c>
      <c r="I58" s="8">
        <v>55</v>
      </c>
      <c r="J58" s="89" t="s">
        <v>103</v>
      </c>
      <c r="K58" s="89"/>
      <c r="L58" s="93">
        <v>0.019467592592592595</v>
      </c>
      <c r="M58" s="93">
        <v>0.003993055555555556</v>
      </c>
      <c r="N58" s="93">
        <v>0.01547453703703704</v>
      </c>
    </row>
    <row r="59" spans="1:14" ht="15">
      <c r="A59" s="91">
        <v>679</v>
      </c>
      <c r="B59" s="90">
        <v>56</v>
      </c>
      <c r="C59" s="89" t="str">
        <f>IF(A59="","",VLOOKUP(A59,Entrants!$B$4:$C$102,2))</f>
        <v>Diane Wallace</v>
      </c>
      <c r="D59" s="91"/>
      <c r="E59" s="93">
        <v>0.02025462962962963</v>
      </c>
      <c r="F59" s="93">
        <v>0.0050347222222222225</v>
      </c>
      <c r="G59" s="93">
        <f t="shared" si="0"/>
        <v>0.015219907407407408</v>
      </c>
      <c r="I59" s="8">
        <v>56</v>
      </c>
      <c r="J59" s="89" t="s">
        <v>132</v>
      </c>
      <c r="K59" s="89"/>
      <c r="L59" s="93">
        <v>0.019270833333333334</v>
      </c>
      <c r="M59" s="93">
        <v>0.003645833333333333</v>
      </c>
      <c r="N59" s="93">
        <v>0.015625</v>
      </c>
    </row>
    <row r="60" spans="1:14" ht="15">
      <c r="A60" s="91">
        <v>612</v>
      </c>
      <c r="B60" s="90">
        <v>57</v>
      </c>
      <c r="C60" s="89" t="str">
        <f>IF(A60="","",VLOOKUP(A60,Entrants!$B$4:$C$102,2))</f>
        <v>John Mallon</v>
      </c>
      <c r="D60" s="91"/>
      <c r="E60" s="93">
        <v>0.020335648148148148</v>
      </c>
      <c r="F60" s="93">
        <v>0.006076388888888889</v>
      </c>
      <c r="G60" s="93">
        <f t="shared" si="0"/>
        <v>0.01425925925925926</v>
      </c>
      <c r="I60" s="8">
        <v>57</v>
      </c>
      <c r="J60" s="89" t="s">
        <v>133</v>
      </c>
      <c r="K60" s="89"/>
      <c r="L60" s="93">
        <v>0.018877314814814816</v>
      </c>
      <c r="M60" s="93">
        <v>0.0020833333333333333</v>
      </c>
      <c r="N60" s="93">
        <v>0.016793981481481483</v>
      </c>
    </row>
    <row r="61" spans="1:14" ht="15">
      <c r="A61" s="91">
        <v>675</v>
      </c>
      <c r="B61" s="90">
        <v>58</v>
      </c>
      <c r="C61" s="89" t="str">
        <f>IF(A61="","",VLOOKUP(A61,Entrants!$B$4:$C$102,2))</f>
        <v>Paul Whalley</v>
      </c>
      <c r="D61" s="91"/>
      <c r="E61" s="93">
        <v>0.020625</v>
      </c>
      <c r="F61" s="93">
        <v>0.009895833333333333</v>
      </c>
      <c r="G61" s="93">
        <f t="shared" si="0"/>
        <v>0.010729166666666668</v>
      </c>
      <c r="I61" s="8">
        <v>58</v>
      </c>
      <c r="J61" s="89" t="s">
        <v>93</v>
      </c>
      <c r="K61" s="89"/>
      <c r="L61" s="93">
        <v>0.019837962962962963</v>
      </c>
      <c r="M61" s="93">
        <v>0.0006944444444444445</v>
      </c>
      <c r="N61" s="93">
        <v>0.019143518518518518</v>
      </c>
    </row>
    <row r="62" spans="1:14" ht="15">
      <c r="A62" s="91"/>
      <c r="B62" s="90">
        <v>59</v>
      </c>
      <c r="C62" s="89">
        <f>IF(A62="","",VLOOKUP(A62,Entrants!$B$4:$C$102,2))</f>
      </c>
      <c r="D62" s="91"/>
      <c r="E62" s="94"/>
      <c r="F62" s="94"/>
      <c r="G62" s="93">
        <f t="shared" si="0"/>
      </c>
      <c r="I62" s="8">
        <v>59</v>
      </c>
      <c r="J62" s="91" t="s">
        <v>18</v>
      </c>
      <c r="K62" s="91"/>
      <c r="L62" s="94"/>
      <c r="M62" s="94"/>
      <c r="N62" s="94"/>
    </row>
    <row r="63" spans="1:14" ht="15">
      <c r="A63" s="91"/>
      <c r="B63" s="90">
        <v>60</v>
      </c>
      <c r="C63" s="89">
        <f>IF(A63="","",VLOOKUP(A63,Entrants!$B$4:$C$102,2))</f>
      </c>
      <c r="D63" s="91"/>
      <c r="E63" s="94"/>
      <c r="F63" s="94"/>
      <c r="G63" s="93">
        <f t="shared" si="0"/>
      </c>
      <c r="I63" s="8">
        <v>60</v>
      </c>
      <c r="J63" s="91" t="s">
        <v>18</v>
      </c>
      <c r="K63" s="91"/>
      <c r="L63" s="94"/>
      <c r="M63" s="94"/>
      <c r="N63" s="94"/>
    </row>
    <row r="64" spans="1:14" ht="15">
      <c r="A64" s="91"/>
      <c r="B64" s="90">
        <v>61</v>
      </c>
      <c r="C64" s="89">
        <f>IF(A64="","",VLOOKUP(A64,Entrants!$B$4:$C$102,2))</f>
      </c>
      <c r="D64" s="91"/>
      <c r="E64" s="94"/>
      <c r="F64" s="94"/>
      <c r="G64" s="93">
        <f t="shared" si="0"/>
      </c>
      <c r="I64" s="8">
        <v>61</v>
      </c>
      <c r="J64" s="91" t="s">
        <v>18</v>
      </c>
      <c r="K64" s="91"/>
      <c r="L64" s="94"/>
      <c r="M64" s="94"/>
      <c r="N64" s="94"/>
    </row>
    <row r="65" spans="1:14" ht="15">
      <c r="A65" s="91"/>
      <c r="B65" s="90">
        <v>62</v>
      </c>
      <c r="C65" s="89">
        <f>IF(A65="","",VLOOKUP(A65,Entrants!$B$4:$C$102,2))</f>
      </c>
      <c r="D65" s="91"/>
      <c r="E65" s="94"/>
      <c r="F65" s="94"/>
      <c r="G65" s="93">
        <f t="shared" si="0"/>
      </c>
      <c r="I65" s="8">
        <v>62</v>
      </c>
      <c r="J65" s="91" t="s">
        <v>18</v>
      </c>
      <c r="K65" s="91"/>
      <c r="L65" s="94"/>
      <c r="M65" s="94"/>
      <c r="N65" s="94"/>
    </row>
    <row r="66" spans="1:14" ht="15">
      <c r="A66" s="91"/>
      <c r="B66" s="90">
        <v>63</v>
      </c>
      <c r="C66" s="89">
        <f>IF(A66="","",VLOOKUP(A66,Entrants!$B$4:$C$102,2))</f>
      </c>
      <c r="D66" s="91"/>
      <c r="E66" s="94"/>
      <c r="F66" s="94"/>
      <c r="G66" s="93">
        <f t="shared" si="0"/>
      </c>
      <c r="I66" s="8">
        <v>63</v>
      </c>
      <c r="J66" s="91" t="s">
        <v>18</v>
      </c>
      <c r="K66" s="91"/>
      <c r="L66" s="94"/>
      <c r="M66" s="94"/>
      <c r="N66" s="94"/>
    </row>
    <row r="67" spans="1:14" ht="15">
      <c r="A67" s="91"/>
      <c r="B67" s="90">
        <v>64</v>
      </c>
      <c r="C67" s="89">
        <f>IF(A67="","",VLOOKUP(A67,Entrants!$B$4:$C$102,2))</f>
      </c>
      <c r="D67" s="91"/>
      <c r="E67" s="94"/>
      <c r="F67" s="94"/>
      <c r="G67" s="93">
        <f t="shared" si="0"/>
      </c>
      <c r="I67" s="8">
        <v>64</v>
      </c>
      <c r="J67" s="91" t="s">
        <v>18</v>
      </c>
      <c r="K67" s="91"/>
      <c r="L67" s="94"/>
      <c r="M67" s="94"/>
      <c r="N67" s="94"/>
    </row>
    <row r="68" spans="1:14" ht="15">
      <c r="A68" s="91"/>
      <c r="B68" s="90">
        <v>65</v>
      </c>
      <c r="C68" s="89">
        <f>IF(A68="","",VLOOKUP(A68,Entrants!$B$4:$C$102,2))</f>
      </c>
      <c r="D68" s="91"/>
      <c r="E68" s="94"/>
      <c r="F68" s="94"/>
      <c r="G68" s="93">
        <f t="shared" si="0"/>
      </c>
      <c r="I68" s="8">
        <v>65</v>
      </c>
      <c r="J68" s="91" t="s">
        <v>18</v>
      </c>
      <c r="K68" s="91"/>
      <c r="L68" s="94"/>
      <c r="M68" s="94"/>
      <c r="N68" s="94"/>
    </row>
    <row r="69" spans="1:14" ht="15">
      <c r="A69" s="91"/>
      <c r="B69" s="90">
        <v>66</v>
      </c>
      <c r="C69" s="89">
        <f>IF(A69="","",VLOOKUP(A69,Entrants!$B$4:$C$102,2))</f>
      </c>
      <c r="D69" s="91"/>
      <c r="E69" s="94"/>
      <c r="F69" s="94"/>
      <c r="G69" s="93">
        <f aca="true" t="shared" si="1" ref="G69:G78">IF(C69="","",E69-F69)</f>
      </c>
      <c r="I69" s="8">
        <v>66</v>
      </c>
      <c r="J69" s="91" t="s">
        <v>18</v>
      </c>
      <c r="K69" s="91"/>
      <c r="L69" s="94"/>
      <c r="M69" s="94"/>
      <c r="N69" s="94"/>
    </row>
    <row r="70" spans="1:14" ht="15">
      <c r="A70" s="91"/>
      <c r="B70" s="90">
        <v>67</v>
      </c>
      <c r="C70" s="89">
        <f>IF(A70="","",VLOOKUP(A70,Entrants!$B$4:$C$102,2))</f>
      </c>
      <c r="D70" s="91"/>
      <c r="E70" s="94"/>
      <c r="F70" s="94"/>
      <c r="G70" s="93">
        <f t="shared" si="1"/>
      </c>
      <c r="I70" s="8">
        <v>67</v>
      </c>
      <c r="J70" s="91" t="s">
        <v>18</v>
      </c>
      <c r="K70" s="91"/>
      <c r="L70" s="94"/>
      <c r="M70" s="94"/>
      <c r="N70" s="94"/>
    </row>
    <row r="71" spans="1:14" ht="15">
      <c r="A71" s="91"/>
      <c r="B71" s="90">
        <v>68</v>
      </c>
      <c r="C71" s="89">
        <f>IF(A71="","",VLOOKUP(A71,Entrants!$B$4:$C$102,2))</f>
      </c>
      <c r="D71" s="91"/>
      <c r="E71" s="94"/>
      <c r="F71" s="94"/>
      <c r="G71" s="93">
        <f t="shared" si="1"/>
      </c>
      <c r="I71" s="8">
        <v>68</v>
      </c>
      <c r="J71" s="91" t="s">
        <v>18</v>
      </c>
      <c r="K71" s="91"/>
      <c r="L71" s="94"/>
      <c r="M71" s="94"/>
      <c r="N71" s="94"/>
    </row>
    <row r="72" spans="1:14" ht="15">
      <c r="A72" s="91"/>
      <c r="B72" s="90">
        <v>69</v>
      </c>
      <c r="C72" s="89">
        <f>IF(A72="","",VLOOKUP(A72,Entrants!$B$4:$C$102,2))</f>
      </c>
      <c r="D72" s="91"/>
      <c r="E72" s="94"/>
      <c r="F72" s="94"/>
      <c r="G72" s="93">
        <f t="shared" si="1"/>
      </c>
      <c r="I72" s="8">
        <v>69</v>
      </c>
      <c r="J72" s="91" t="s">
        <v>18</v>
      </c>
      <c r="K72" s="91"/>
      <c r="L72" s="94"/>
      <c r="M72" s="94"/>
      <c r="N72" s="94"/>
    </row>
    <row r="73" spans="1:14" ht="15">
      <c r="A73" s="91"/>
      <c r="B73" s="90">
        <v>70</v>
      </c>
      <c r="C73" s="89">
        <f>IF(A73="","",VLOOKUP(A73,Entrants!$B$4:$C$102,2))</f>
      </c>
      <c r="D73" s="91"/>
      <c r="E73" s="94"/>
      <c r="F73" s="94"/>
      <c r="G73" s="93">
        <f t="shared" si="1"/>
      </c>
      <c r="I73" s="8">
        <v>70</v>
      </c>
      <c r="J73" s="91" t="s">
        <v>18</v>
      </c>
      <c r="K73" s="91"/>
      <c r="L73" s="94"/>
      <c r="M73" s="94"/>
      <c r="N73" s="94"/>
    </row>
    <row r="74" spans="1:14" ht="15">
      <c r="A74" s="91"/>
      <c r="B74" s="90">
        <v>71</v>
      </c>
      <c r="C74" s="89">
        <f>IF(A74="","",VLOOKUP(A74,Entrants!$B$4:$C$102,2))</f>
      </c>
      <c r="D74" s="91"/>
      <c r="E74" s="94"/>
      <c r="F74" s="94"/>
      <c r="G74" s="93">
        <f t="shared" si="1"/>
      </c>
      <c r="I74" s="8">
        <v>71</v>
      </c>
      <c r="J74" s="91" t="s">
        <v>18</v>
      </c>
      <c r="K74" s="91"/>
      <c r="L74" s="94"/>
      <c r="M74" s="94"/>
      <c r="N74" s="94"/>
    </row>
    <row r="75" spans="1:14" ht="15">
      <c r="A75" s="91"/>
      <c r="B75" s="90">
        <v>72</v>
      </c>
      <c r="C75" s="89">
        <f>IF(A75="","",VLOOKUP(A75,Entrants!$B$4:$C$102,2))</f>
      </c>
      <c r="D75" s="91"/>
      <c r="E75" s="94"/>
      <c r="F75" s="94"/>
      <c r="G75" s="93">
        <f t="shared" si="1"/>
      </c>
      <c r="I75" s="8">
        <v>72</v>
      </c>
      <c r="J75" s="91" t="s">
        <v>18</v>
      </c>
      <c r="K75" s="91"/>
      <c r="L75" s="94"/>
      <c r="M75" s="94"/>
      <c r="N75" s="94"/>
    </row>
    <row r="76" spans="1:14" ht="15">
      <c r="A76" s="91"/>
      <c r="B76" s="90">
        <v>73</v>
      </c>
      <c r="C76" s="89">
        <f>IF(A76="","",VLOOKUP(A76,Entrants!$B$4:$C$102,2))</f>
      </c>
      <c r="D76" s="91"/>
      <c r="E76" s="94"/>
      <c r="F76" s="94"/>
      <c r="G76" s="93">
        <f t="shared" si="1"/>
      </c>
      <c r="I76" s="8">
        <v>73</v>
      </c>
      <c r="J76" s="91" t="s">
        <v>18</v>
      </c>
      <c r="K76" s="91"/>
      <c r="L76" s="94"/>
      <c r="M76" s="94"/>
      <c r="N76" s="94"/>
    </row>
    <row r="77" spans="1:14" ht="15">
      <c r="A77" s="91"/>
      <c r="B77" s="90">
        <v>74</v>
      </c>
      <c r="C77" s="89">
        <f>IF(A77="","",VLOOKUP(A77,Entrants!$B$4:$C$102,2))</f>
      </c>
      <c r="D77" s="91"/>
      <c r="E77" s="94"/>
      <c r="F77" s="94"/>
      <c r="G77" s="93">
        <f t="shared" si="1"/>
      </c>
      <c r="I77" s="8">
        <v>74</v>
      </c>
      <c r="J77" s="91" t="s">
        <v>18</v>
      </c>
      <c r="K77" s="91"/>
      <c r="L77" s="94"/>
      <c r="M77" s="94"/>
      <c r="N77" s="94"/>
    </row>
    <row r="78" spans="1:14" ht="15">
      <c r="A78" s="91"/>
      <c r="B78" s="90">
        <v>75</v>
      </c>
      <c r="C78" s="89">
        <f>IF(A78="","",VLOOKUP(A78,Entrants!$B$4:$C$102,2))</f>
      </c>
      <c r="D78" s="91"/>
      <c r="E78" s="94"/>
      <c r="F78" s="94"/>
      <c r="G78" s="93">
        <f t="shared" si="1"/>
      </c>
      <c r="I78" s="8">
        <v>75</v>
      </c>
      <c r="J78" s="91" t="s">
        <v>18</v>
      </c>
      <c r="K78" s="91"/>
      <c r="L78" s="94"/>
      <c r="M78" s="94"/>
      <c r="N78" s="94"/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</sheetData>
  <sheetProtection/>
  <mergeCells count="2">
    <mergeCell ref="J3:K3"/>
    <mergeCell ref="K1:L1"/>
  </mergeCells>
  <printOptions/>
  <pageMargins left="0.75" right="0.75" top="0.54" bottom="0.6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89"/>
  <sheetViews>
    <sheetView zoomScale="75" zoomScaleNormal="75" zoomScalePageLayoutView="0" workbookViewId="0" topLeftCell="A35">
      <selection activeCell="J4" sqref="J4:N59"/>
    </sheetView>
  </sheetViews>
  <sheetFormatPr defaultColWidth="9.140625" defaultRowHeight="12.75"/>
  <cols>
    <col min="1" max="1" width="8.140625" style="0" customWidth="1"/>
    <col min="3" max="4" width="15.7109375" style="0" customWidth="1"/>
    <col min="5" max="5" width="14.57421875" style="0" bestFit="1" customWidth="1"/>
    <col min="6" max="6" width="13.140625" style="0" bestFit="1" customWidth="1"/>
    <col min="7" max="7" width="10.00390625" style="0" bestFit="1" customWidth="1"/>
    <col min="8" max="8" width="11.140625" style="0" customWidth="1"/>
    <col min="10" max="11" width="15.7109375" style="0" customWidth="1"/>
    <col min="12" max="12" width="14.57421875" style="0" bestFit="1" customWidth="1"/>
    <col min="13" max="13" width="13.140625" style="0" bestFit="1" customWidth="1"/>
    <col min="14" max="14" width="10.00390625" style="0" bestFit="1" customWidth="1"/>
  </cols>
  <sheetData>
    <row r="1" spans="1:12" ht="20.25">
      <c r="A1" s="7" t="s">
        <v>83</v>
      </c>
      <c r="B1" s="7"/>
      <c r="C1" s="7"/>
      <c r="D1" s="7"/>
      <c r="E1" s="7"/>
      <c r="F1" s="7"/>
      <c r="G1" s="7"/>
      <c r="H1" s="5"/>
      <c r="I1" s="7"/>
      <c r="J1" s="11"/>
      <c r="K1" s="6" t="s">
        <v>20</v>
      </c>
      <c r="L1" s="6"/>
    </row>
    <row r="2" spans="1:7" ht="12.75">
      <c r="A2" s="1" t="s">
        <v>9</v>
      </c>
      <c r="G2" s="2"/>
    </row>
    <row r="3" spans="1:14" ht="12.75">
      <c r="A3" s="1" t="s">
        <v>10</v>
      </c>
      <c r="B3" s="1" t="s">
        <v>11</v>
      </c>
      <c r="C3" s="6" t="s">
        <v>12</v>
      </c>
      <c r="D3" s="6"/>
      <c r="E3" s="1" t="s">
        <v>13</v>
      </c>
      <c r="F3" s="1" t="s">
        <v>14</v>
      </c>
      <c r="G3" s="1" t="s">
        <v>15</v>
      </c>
      <c r="I3" s="1" t="s">
        <v>11</v>
      </c>
      <c r="J3" s="6" t="s">
        <v>12</v>
      </c>
      <c r="K3" s="6"/>
      <c r="L3" s="1" t="s">
        <v>13</v>
      </c>
      <c r="M3" s="1" t="s">
        <v>14</v>
      </c>
      <c r="N3" s="1" t="s">
        <v>15</v>
      </c>
    </row>
    <row r="4" spans="1:14" ht="15">
      <c r="A4" s="91">
        <v>617</v>
      </c>
      <c r="B4" s="90">
        <v>1</v>
      </c>
      <c r="C4" s="89" t="str">
        <f>IF(A4="","",VLOOKUP(A4,Entrants!$B$4:$C$102,2))</f>
        <v>Emma Freeman</v>
      </c>
      <c r="D4" s="91"/>
      <c r="E4" s="93">
        <v>0.018090277777777778</v>
      </c>
      <c r="F4" s="93">
        <v>0.0062499999999999995</v>
      </c>
      <c r="G4" s="93">
        <f>IF(C4="","",E4-F4)</f>
        <v>0.01184027777777778</v>
      </c>
      <c r="I4" s="8">
        <v>1</v>
      </c>
      <c r="J4" s="98" t="s">
        <v>70</v>
      </c>
      <c r="K4" s="8"/>
      <c r="L4" s="9">
        <v>0.018819444444444448</v>
      </c>
      <c r="M4" s="9">
        <v>0.00920138888888889</v>
      </c>
      <c r="N4" s="9">
        <v>0.009618055555555559</v>
      </c>
    </row>
    <row r="5" spans="1:14" ht="15">
      <c r="A5" s="91">
        <v>665</v>
      </c>
      <c r="B5" s="90">
        <v>2</v>
      </c>
      <c r="C5" s="89" t="str">
        <f>IF(A5="","",VLOOKUP(A5,Entrants!$B$4:$C$102,2))</f>
        <v>Kenn Turnbull</v>
      </c>
      <c r="D5" s="91"/>
      <c r="E5" s="93">
        <v>0.01826388888888889</v>
      </c>
      <c r="F5" s="93">
        <v>0.005381944444444445</v>
      </c>
      <c r="G5" s="93">
        <f aca="true" t="shared" si="0" ref="G5:G59">IF(C5="","",E5-F5)</f>
        <v>0.012881944444444442</v>
      </c>
      <c r="I5" s="8">
        <v>2</v>
      </c>
      <c r="J5" s="98" t="s">
        <v>47</v>
      </c>
      <c r="K5" s="10"/>
      <c r="L5" s="9">
        <v>0.018912037037037036</v>
      </c>
      <c r="M5" s="9">
        <v>0.009027777777777779</v>
      </c>
      <c r="N5" s="9">
        <v>0.009884259259259258</v>
      </c>
    </row>
    <row r="6" spans="1:14" ht="15">
      <c r="A6" s="91">
        <v>659</v>
      </c>
      <c r="B6" s="90">
        <v>3</v>
      </c>
      <c r="C6" s="89" t="str">
        <f>IF(A6="","",VLOOKUP(A6,Entrants!$B$4:$C$102,2))</f>
        <v>Stephanie Ramsey</v>
      </c>
      <c r="D6" s="91"/>
      <c r="E6" s="93">
        <v>0.018275462962962962</v>
      </c>
      <c r="F6" s="93">
        <v>0.004513888888888889</v>
      </c>
      <c r="G6" s="93">
        <f t="shared" si="0"/>
        <v>0.013761574074074072</v>
      </c>
      <c r="I6" s="8">
        <v>3</v>
      </c>
      <c r="J6" s="98" t="s">
        <v>76</v>
      </c>
      <c r="K6" s="8"/>
      <c r="L6" s="9">
        <v>0.018541666666666668</v>
      </c>
      <c r="M6" s="9">
        <v>0.008506944444444444</v>
      </c>
      <c r="N6" s="9">
        <v>0.010034722222222224</v>
      </c>
    </row>
    <row r="7" spans="1:14" ht="15">
      <c r="A7" s="91">
        <v>642</v>
      </c>
      <c r="B7" s="90">
        <v>4</v>
      </c>
      <c r="C7" s="89" t="str">
        <f>IF(A7="","",VLOOKUP(A7,Entrants!$B$4:$C$102,2))</f>
        <v>Charlotte Ramsey</v>
      </c>
      <c r="D7" s="91"/>
      <c r="E7" s="93">
        <v>0.018379629629629628</v>
      </c>
      <c r="F7" s="93">
        <v>0.0062499999999999995</v>
      </c>
      <c r="G7" s="93">
        <f t="shared" si="0"/>
        <v>0.012129629629629629</v>
      </c>
      <c r="I7" s="8">
        <v>4</v>
      </c>
      <c r="J7" s="98" t="s">
        <v>105</v>
      </c>
      <c r="K7" s="8"/>
      <c r="L7" s="9">
        <v>0.018958333333333334</v>
      </c>
      <c r="M7" s="9">
        <v>0.008680555555555556</v>
      </c>
      <c r="N7" s="9">
        <v>0.010277777777777778</v>
      </c>
    </row>
    <row r="8" spans="1:14" ht="15">
      <c r="A8" s="91">
        <v>657</v>
      </c>
      <c r="B8" s="90">
        <v>5</v>
      </c>
      <c r="C8" s="89" t="str">
        <f>IF(A8="","",VLOOKUP(A8,Entrants!$B$4:$C$102,2))</f>
        <v>Lisa Dean</v>
      </c>
      <c r="D8" s="91"/>
      <c r="E8" s="93">
        <v>0.018425925925925925</v>
      </c>
      <c r="F8" s="93">
        <v>0.0046875</v>
      </c>
      <c r="G8" s="93">
        <f t="shared" si="0"/>
        <v>0.013738425925925925</v>
      </c>
      <c r="I8" s="8">
        <v>5</v>
      </c>
      <c r="J8" s="98" t="s">
        <v>77</v>
      </c>
      <c r="K8" s="8"/>
      <c r="L8" s="9">
        <v>0.019178240740740742</v>
      </c>
      <c r="M8" s="9">
        <v>0.008680555555555556</v>
      </c>
      <c r="N8" s="9">
        <v>0.010497685185185186</v>
      </c>
    </row>
    <row r="9" spans="1:14" ht="15">
      <c r="A9" s="91">
        <v>641</v>
      </c>
      <c r="B9" s="90">
        <v>6</v>
      </c>
      <c r="C9" s="89" t="str">
        <f>IF(A9="","",VLOOKUP(A9,Entrants!$B$4:$C$102,2))</f>
        <v>Chris Lillico</v>
      </c>
      <c r="D9" s="90"/>
      <c r="E9" s="93">
        <v>0.018541666666666668</v>
      </c>
      <c r="F9" s="93">
        <v>0.008506944444444444</v>
      </c>
      <c r="G9" s="93">
        <f t="shared" si="0"/>
        <v>0.010034722222222224</v>
      </c>
      <c r="I9" s="8">
        <v>6</v>
      </c>
      <c r="J9" s="10" t="s">
        <v>73</v>
      </c>
      <c r="K9" s="10"/>
      <c r="L9" s="9">
        <v>0.018784722222222223</v>
      </c>
      <c r="M9" s="9">
        <v>0.008159722222222223</v>
      </c>
      <c r="N9" s="9">
        <v>0.010625</v>
      </c>
    </row>
    <row r="10" spans="1:14" ht="15">
      <c r="A10" s="91">
        <v>680</v>
      </c>
      <c r="B10" s="90">
        <v>7</v>
      </c>
      <c r="C10" s="89" t="str">
        <f>IF(A10="","",VLOOKUP(A10,Entrants!$B$4:$C$102,2))</f>
        <v>Sue Walker</v>
      </c>
      <c r="D10" s="90"/>
      <c r="E10" s="93">
        <v>0.018564814814814815</v>
      </c>
      <c r="F10" s="93">
        <v>0.0038194444444444443</v>
      </c>
      <c r="G10" s="93">
        <f t="shared" si="0"/>
        <v>0.01474537037037037</v>
      </c>
      <c r="I10" s="8">
        <v>7</v>
      </c>
      <c r="J10" s="10" t="s">
        <v>95</v>
      </c>
      <c r="K10" s="10"/>
      <c r="L10" s="9">
        <v>0.01888888888888889</v>
      </c>
      <c r="M10" s="9">
        <v>0.008159722222222223</v>
      </c>
      <c r="N10" s="9">
        <v>0.010729166666666666</v>
      </c>
    </row>
    <row r="11" spans="1:14" ht="15">
      <c r="A11" s="91">
        <v>644</v>
      </c>
      <c r="B11" s="90">
        <v>8</v>
      </c>
      <c r="C11" s="89" t="str">
        <f>IF(A11="","",VLOOKUP(A11,Entrants!$B$4:$C$102,2))</f>
        <v>Michael Scott</v>
      </c>
      <c r="D11" s="90"/>
      <c r="E11" s="93">
        <v>0.01857638888888889</v>
      </c>
      <c r="F11" s="93">
        <v>0.007291666666666666</v>
      </c>
      <c r="G11" s="93">
        <f t="shared" si="0"/>
        <v>0.011284722222222224</v>
      </c>
      <c r="I11" s="8">
        <v>8</v>
      </c>
      <c r="J11" s="98" t="s">
        <v>101</v>
      </c>
      <c r="K11" s="8"/>
      <c r="L11" s="9">
        <v>0.018599537037037036</v>
      </c>
      <c r="M11" s="9">
        <v>0.0078125</v>
      </c>
      <c r="N11" s="9">
        <v>0.010787037037037036</v>
      </c>
    </row>
    <row r="12" spans="1:14" ht="15">
      <c r="A12" s="91">
        <v>655</v>
      </c>
      <c r="B12" s="90">
        <v>9</v>
      </c>
      <c r="C12" s="89" t="str">
        <f>IF(A12="","",VLOOKUP(A12,Entrants!$B$4:$C$102,2))</f>
        <v>Graeme Hare</v>
      </c>
      <c r="D12" s="90"/>
      <c r="E12" s="93">
        <v>0.018587962962962962</v>
      </c>
      <c r="F12" s="93">
        <v>0.006944444444444444</v>
      </c>
      <c r="G12" s="93">
        <f t="shared" si="0"/>
        <v>0.011643518518518518</v>
      </c>
      <c r="I12" s="8">
        <v>9</v>
      </c>
      <c r="J12" s="98" t="s">
        <v>118</v>
      </c>
      <c r="K12" s="10"/>
      <c r="L12" s="9">
        <v>0.01894675925925926</v>
      </c>
      <c r="M12" s="9">
        <v>0.008159722222222223</v>
      </c>
      <c r="N12" s="9">
        <v>0.010787037037037038</v>
      </c>
    </row>
    <row r="13" spans="1:14" ht="15">
      <c r="A13" s="91">
        <v>634</v>
      </c>
      <c r="B13" s="90">
        <v>10</v>
      </c>
      <c r="C13" s="89" t="str">
        <f>IF(A13="","",VLOOKUP(A13,Entrants!$B$4:$C$102,2))</f>
        <v>Paddy Brolly</v>
      </c>
      <c r="D13" s="91"/>
      <c r="E13" s="93">
        <v>0.018599537037037036</v>
      </c>
      <c r="F13" s="93">
        <v>0.0078125</v>
      </c>
      <c r="G13" s="93">
        <f t="shared" si="0"/>
        <v>0.010787037037037036</v>
      </c>
      <c r="I13" s="8">
        <v>10</v>
      </c>
      <c r="J13" s="98" t="s">
        <v>59</v>
      </c>
      <c r="K13" s="8"/>
      <c r="L13" s="9">
        <v>0.018796296296296297</v>
      </c>
      <c r="M13" s="9">
        <v>0.007986111111111112</v>
      </c>
      <c r="N13" s="9">
        <v>0.010810185185185185</v>
      </c>
    </row>
    <row r="14" spans="1:14" ht="15">
      <c r="A14" s="91">
        <v>601</v>
      </c>
      <c r="B14" s="90">
        <v>11</v>
      </c>
      <c r="C14" s="89" t="str">
        <f>IF(A14="","",VLOOKUP(A14,Entrants!$B$4:$C$102,2))</f>
        <v>Ron Ingram</v>
      </c>
      <c r="D14" s="91"/>
      <c r="E14" s="93">
        <v>0.018634259259259257</v>
      </c>
      <c r="F14" s="93">
        <v>0.006076388888888889</v>
      </c>
      <c r="G14" s="93">
        <f t="shared" si="0"/>
        <v>0.012557870370370369</v>
      </c>
      <c r="I14" s="8">
        <v>11</v>
      </c>
      <c r="J14" s="98" t="s">
        <v>80</v>
      </c>
      <c r="K14" s="10"/>
      <c r="L14" s="9">
        <v>0.018900462962962963</v>
      </c>
      <c r="M14" s="9">
        <v>0.007986111111111112</v>
      </c>
      <c r="N14" s="9">
        <v>0.01091435185185185</v>
      </c>
    </row>
    <row r="15" spans="1:14" ht="15">
      <c r="A15" s="91">
        <v>683</v>
      </c>
      <c r="B15" s="90">
        <v>12</v>
      </c>
      <c r="C15" s="89" t="str">
        <f>IF(A15="","",VLOOKUP(A15,Entrants!$B$4:$C$102,2))</f>
        <v>Dale Smith</v>
      </c>
      <c r="D15" s="91"/>
      <c r="E15" s="93">
        <v>0.018645833333333334</v>
      </c>
      <c r="F15" s="93">
        <v>0.007638888888888889</v>
      </c>
      <c r="G15" s="93">
        <f t="shared" si="0"/>
        <v>0.011006944444444444</v>
      </c>
      <c r="I15" s="8">
        <v>12</v>
      </c>
      <c r="J15" s="8" t="s">
        <v>150</v>
      </c>
      <c r="K15" s="8"/>
      <c r="L15" s="9">
        <v>0.018645833333333334</v>
      </c>
      <c r="M15" s="9">
        <v>0.007638888888888889</v>
      </c>
      <c r="N15" s="9">
        <v>0.011006944444444444</v>
      </c>
    </row>
    <row r="16" spans="1:14" ht="15">
      <c r="A16" s="91">
        <v>619</v>
      </c>
      <c r="B16" s="90">
        <v>13</v>
      </c>
      <c r="C16" s="89" t="str">
        <f>IF(A16="","",VLOOKUP(A16,Entrants!$B$4:$C$102,2))</f>
        <v>Terry McCabe</v>
      </c>
      <c r="D16" s="91"/>
      <c r="E16" s="93">
        <v>0.018657407407407407</v>
      </c>
      <c r="F16" s="93">
        <v>0.0067708333333333336</v>
      </c>
      <c r="G16" s="93">
        <f t="shared" si="0"/>
        <v>0.011886574074074074</v>
      </c>
      <c r="I16" s="8">
        <v>13</v>
      </c>
      <c r="J16" s="98" t="s">
        <v>96</v>
      </c>
      <c r="K16" s="8"/>
      <c r="L16" s="9">
        <v>0.018969907407407408</v>
      </c>
      <c r="M16" s="9">
        <v>0.0078125</v>
      </c>
      <c r="N16" s="9">
        <v>0.011157407407407408</v>
      </c>
    </row>
    <row r="17" spans="1:14" ht="15">
      <c r="A17" s="91">
        <v>660</v>
      </c>
      <c r="B17" s="90">
        <v>14</v>
      </c>
      <c r="C17" s="89" t="str">
        <f>IF(A17="","",VLOOKUP(A17,Entrants!$B$4:$C$102,2))</f>
        <v>Keith Willshire</v>
      </c>
      <c r="D17" s="91"/>
      <c r="E17" s="93">
        <v>0.01869212962962963</v>
      </c>
      <c r="F17" s="93">
        <v>0.005902777777777778</v>
      </c>
      <c r="G17" s="93">
        <f t="shared" si="0"/>
        <v>0.012789351851851854</v>
      </c>
      <c r="I17" s="8">
        <v>14</v>
      </c>
      <c r="J17" s="10" t="s">
        <v>72</v>
      </c>
      <c r="K17" s="10"/>
      <c r="L17" s="9">
        <v>0.01920138888888889</v>
      </c>
      <c r="M17" s="9">
        <v>0.007986111111111112</v>
      </c>
      <c r="N17" s="9">
        <v>0.011215277777777777</v>
      </c>
    </row>
    <row r="18" spans="1:14" ht="15">
      <c r="A18" s="91">
        <v>656</v>
      </c>
      <c r="B18" s="90">
        <v>15</v>
      </c>
      <c r="C18" s="89" t="str">
        <f>IF(A18="","",VLOOKUP(A18,Entrants!$B$4:$C$102,2))</f>
        <v>Heather Barrass</v>
      </c>
      <c r="D18" s="91"/>
      <c r="E18" s="93">
        <v>0.01869212962962963</v>
      </c>
      <c r="F18" s="93">
        <v>0.005208333333333333</v>
      </c>
      <c r="G18" s="93">
        <f t="shared" si="0"/>
        <v>0.0134837962962963</v>
      </c>
      <c r="I18" s="8">
        <v>15</v>
      </c>
      <c r="J18" s="98" t="s">
        <v>62</v>
      </c>
      <c r="K18" s="8"/>
      <c r="L18" s="9">
        <v>0.018703703703703705</v>
      </c>
      <c r="M18" s="9">
        <v>0.007465277777777778</v>
      </c>
      <c r="N18" s="9">
        <v>0.011238425925925926</v>
      </c>
    </row>
    <row r="19" spans="1:14" ht="15">
      <c r="A19" s="91">
        <v>628</v>
      </c>
      <c r="B19" s="90">
        <v>16</v>
      </c>
      <c r="C19" s="89" t="str">
        <f>IF(A19="","",VLOOKUP(A19,Entrants!$B$4:$C$102,2))</f>
        <v>Dave Roberts</v>
      </c>
      <c r="D19" s="90"/>
      <c r="E19" s="93">
        <v>0.018703703703703705</v>
      </c>
      <c r="F19" s="93">
        <v>0.007465277777777778</v>
      </c>
      <c r="G19" s="93">
        <f t="shared" si="0"/>
        <v>0.011238425925925926</v>
      </c>
      <c r="I19" s="8">
        <v>16</v>
      </c>
      <c r="J19" s="98" t="s">
        <v>109</v>
      </c>
      <c r="K19" s="8"/>
      <c r="L19" s="9">
        <v>0.01857638888888889</v>
      </c>
      <c r="M19" s="9">
        <v>0.007291666666666666</v>
      </c>
      <c r="N19" s="9">
        <v>0.011284722222222224</v>
      </c>
    </row>
    <row r="20" spans="1:14" ht="15">
      <c r="A20" s="91">
        <v>643</v>
      </c>
      <c r="B20" s="90">
        <v>17</v>
      </c>
      <c r="C20" s="89" t="str">
        <f>IF(A20="","",VLOOKUP(A20,Entrants!$B$4:$C$102,2))</f>
        <v>Scott Goodfellow</v>
      </c>
      <c r="D20" s="90"/>
      <c r="E20" s="93">
        <v>0.01871527777777778</v>
      </c>
      <c r="F20" s="93">
        <v>0.007291666666666666</v>
      </c>
      <c r="G20" s="93">
        <f t="shared" si="0"/>
        <v>0.011423611111111114</v>
      </c>
      <c r="I20" s="8">
        <v>17</v>
      </c>
      <c r="J20" s="98" t="s">
        <v>110</v>
      </c>
      <c r="K20" s="10"/>
      <c r="L20" s="9">
        <v>0.018831018518518518</v>
      </c>
      <c r="M20" s="9">
        <v>0.007465277777777778</v>
      </c>
      <c r="N20" s="9">
        <v>0.011365740740740739</v>
      </c>
    </row>
    <row r="21" spans="1:14" ht="15">
      <c r="A21" s="91">
        <v>630</v>
      </c>
      <c r="B21" s="90">
        <v>18</v>
      </c>
      <c r="C21" s="89" t="str">
        <f>IF(A21="","",VLOOKUP(A21,Entrants!$B$4:$C$102,2))</f>
        <v>Colin Seccombe</v>
      </c>
      <c r="D21" s="91"/>
      <c r="E21" s="93">
        <v>0.018726851851851852</v>
      </c>
      <c r="F21" s="93">
        <v>0.005208333333333333</v>
      </c>
      <c r="G21" s="93">
        <f t="shared" si="0"/>
        <v>0.01351851851851852</v>
      </c>
      <c r="I21" s="8">
        <v>18</v>
      </c>
      <c r="J21" s="98" t="s">
        <v>108</v>
      </c>
      <c r="K21" s="10"/>
      <c r="L21" s="9">
        <v>0.01871527777777778</v>
      </c>
      <c r="M21" s="9">
        <v>0.007291666666666666</v>
      </c>
      <c r="N21" s="9">
        <v>0.011423611111111114</v>
      </c>
    </row>
    <row r="22" spans="1:14" ht="15">
      <c r="A22" s="91">
        <v>666</v>
      </c>
      <c r="B22" s="90">
        <v>19</v>
      </c>
      <c r="C22" s="89" t="str">
        <f>IF(A22="","",VLOOKUP(A22,Entrants!$B$4:$C$102,2))</f>
        <v>Susie Hunter</v>
      </c>
      <c r="D22" s="91"/>
      <c r="E22" s="93">
        <v>0.018738425925925926</v>
      </c>
      <c r="F22" s="93">
        <v>0.0067708333333333336</v>
      </c>
      <c r="G22" s="93">
        <f t="shared" si="0"/>
        <v>0.011967592592592592</v>
      </c>
      <c r="I22" s="8">
        <v>19</v>
      </c>
      <c r="J22" s="98" t="s">
        <v>130</v>
      </c>
      <c r="K22" s="10"/>
      <c r="L22" s="9">
        <v>0.018819444444444448</v>
      </c>
      <c r="M22" s="9">
        <v>0.007291666666666666</v>
      </c>
      <c r="N22" s="9">
        <v>0.011527777777777783</v>
      </c>
    </row>
    <row r="23" spans="1:14" ht="15">
      <c r="A23" s="91">
        <v>631</v>
      </c>
      <c r="B23" s="90">
        <v>20</v>
      </c>
      <c r="C23" s="89" t="str">
        <f>IF(A23="","",VLOOKUP(A23,Entrants!$B$4:$C$102,2))</f>
        <v>Claire Riches</v>
      </c>
      <c r="D23" s="91"/>
      <c r="E23" s="93">
        <v>0.01875</v>
      </c>
      <c r="F23" s="93">
        <v>0.006423611111111112</v>
      </c>
      <c r="G23" s="93">
        <f t="shared" si="0"/>
        <v>0.012326388888888887</v>
      </c>
      <c r="I23" s="8">
        <v>20</v>
      </c>
      <c r="J23" s="98" t="s">
        <v>115</v>
      </c>
      <c r="K23" s="8"/>
      <c r="L23" s="9">
        <v>0.018587962962962962</v>
      </c>
      <c r="M23" s="9">
        <v>0.006944444444444444</v>
      </c>
      <c r="N23" s="9">
        <v>0.011643518518518518</v>
      </c>
    </row>
    <row r="24" spans="1:14" ht="15">
      <c r="A24" s="91">
        <v>629</v>
      </c>
      <c r="B24" s="90">
        <v>21</v>
      </c>
      <c r="C24" s="89" t="str">
        <f>IF(A24="","",VLOOKUP(A24,Entrants!$B$4:$C$102,2))</f>
        <v>Martin Gaughan</v>
      </c>
      <c r="D24" s="91"/>
      <c r="E24" s="93">
        <v>0.018784722222222223</v>
      </c>
      <c r="F24" s="93">
        <v>0.008159722222222223</v>
      </c>
      <c r="G24" s="93">
        <f t="shared" si="0"/>
        <v>0.010625</v>
      </c>
      <c r="I24" s="8">
        <v>21</v>
      </c>
      <c r="J24" s="98" t="s">
        <v>94</v>
      </c>
      <c r="K24" s="10"/>
      <c r="L24" s="9">
        <v>0.018090277777777778</v>
      </c>
      <c r="M24" s="9">
        <v>0.0062499999999999995</v>
      </c>
      <c r="N24" s="9">
        <v>0.01184027777777778</v>
      </c>
    </row>
    <row r="25" spans="1:14" ht="15">
      <c r="A25" s="91">
        <v>615</v>
      </c>
      <c r="B25" s="90">
        <v>22</v>
      </c>
      <c r="C25" s="89" t="str">
        <f>IF(A25="","",VLOOKUP(A25,Entrants!$B$4:$C$102,2))</f>
        <v>Julie Lemin</v>
      </c>
      <c r="D25" s="91"/>
      <c r="E25" s="93">
        <v>0.018784722222222223</v>
      </c>
      <c r="F25" s="93">
        <v>0.006076388888888889</v>
      </c>
      <c r="G25" s="93">
        <f t="shared" si="0"/>
        <v>0.012708333333333335</v>
      </c>
      <c r="I25" s="8">
        <v>22</v>
      </c>
      <c r="J25" s="10" t="s">
        <v>60</v>
      </c>
      <c r="K25" s="10"/>
      <c r="L25" s="9">
        <v>0.018969907407407408</v>
      </c>
      <c r="M25" s="9">
        <v>0.007118055555555555</v>
      </c>
      <c r="N25" s="9">
        <v>0.011851851851851853</v>
      </c>
    </row>
    <row r="26" spans="1:14" ht="15">
      <c r="A26" s="91">
        <v>606</v>
      </c>
      <c r="B26" s="90">
        <v>23</v>
      </c>
      <c r="C26" s="89" t="str">
        <f>IF(A26="","",VLOOKUP(A26,Entrants!$B$4:$C$102,2))</f>
        <v>Steve Gillespie</v>
      </c>
      <c r="D26" s="91"/>
      <c r="E26" s="93">
        <v>0.018796296296296297</v>
      </c>
      <c r="F26" s="93">
        <v>0.007986111111111112</v>
      </c>
      <c r="G26" s="93">
        <f t="shared" si="0"/>
        <v>0.010810185185185185</v>
      </c>
      <c r="I26" s="8">
        <v>23</v>
      </c>
      <c r="J26" s="98" t="s">
        <v>65</v>
      </c>
      <c r="K26" s="8"/>
      <c r="L26" s="9">
        <v>0.018657407407407407</v>
      </c>
      <c r="M26" s="9">
        <v>0.0067708333333333336</v>
      </c>
      <c r="N26" s="9">
        <v>0.011886574074074074</v>
      </c>
    </row>
    <row r="27" spans="1:14" ht="15">
      <c r="A27" s="91">
        <v>674</v>
      </c>
      <c r="B27" s="90">
        <v>24</v>
      </c>
      <c r="C27" s="89" t="str">
        <f>IF(A27="","",VLOOKUP(A27,Entrants!$B$4:$C$102,2))</f>
        <v>Chris Stone</v>
      </c>
      <c r="D27" s="91"/>
      <c r="E27" s="93">
        <v>0.018819444444444448</v>
      </c>
      <c r="F27" s="93">
        <v>0.007291666666666666</v>
      </c>
      <c r="G27" s="93">
        <f t="shared" si="0"/>
        <v>0.011527777777777783</v>
      </c>
      <c r="I27" s="8">
        <v>24</v>
      </c>
      <c r="J27" s="98" t="s">
        <v>54</v>
      </c>
      <c r="K27" s="10"/>
      <c r="L27" s="9">
        <v>0.018854166666666665</v>
      </c>
      <c r="M27" s="9">
        <v>0.006944444444444444</v>
      </c>
      <c r="N27" s="9">
        <v>0.01190972222222222</v>
      </c>
    </row>
    <row r="28" spans="1:14" ht="15">
      <c r="A28" s="91">
        <v>673</v>
      </c>
      <c r="B28" s="90">
        <v>25</v>
      </c>
      <c r="C28" s="89" t="str">
        <f>IF(A28="","",VLOOKUP(A28,Entrants!$B$4:$C$102,2))</f>
        <v>Robbie Barkley</v>
      </c>
      <c r="D28" s="91"/>
      <c r="E28" s="93">
        <v>0.018819444444444448</v>
      </c>
      <c r="F28" s="93">
        <v>0.00920138888888889</v>
      </c>
      <c r="G28" s="93">
        <f t="shared" si="0"/>
        <v>0.009618055555555559</v>
      </c>
      <c r="I28" s="8">
        <v>25</v>
      </c>
      <c r="J28" s="98" t="s">
        <v>124</v>
      </c>
      <c r="K28" s="10"/>
      <c r="L28" s="9">
        <v>0.018738425925925926</v>
      </c>
      <c r="M28" s="9">
        <v>0.0067708333333333336</v>
      </c>
      <c r="N28" s="9">
        <v>0.011967592592592592</v>
      </c>
    </row>
    <row r="29" spans="1:14" ht="15">
      <c r="A29" s="91">
        <v>681</v>
      </c>
      <c r="B29" s="90">
        <v>26</v>
      </c>
      <c r="C29" s="89" t="str">
        <f>IF(A29="","",VLOOKUP(A29,Entrants!$B$4:$C$102,2))</f>
        <v>Angie Brown</v>
      </c>
      <c r="D29" s="91"/>
      <c r="E29" s="93">
        <v>0.018831018518518518</v>
      </c>
      <c r="F29" s="93">
        <v>0.005555555555555556</v>
      </c>
      <c r="G29" s="93">
        <f t="shared" si="0"/>
        <v>0.013275462962962961</v>
      </c>
      <c r="I29" s="8">
        <v>26</v>
      </c>
      <c r="J29" s="98" t="s">
        <v>66</v>
      </c>
      <c r="K29" s="10"/>
      <c r="L29" s="9">
        <v>0.01892361111111111</v>
      </c>
      <c r="M29" s="9">
        <v>0.006944444444444444</v>
      </c>
      <c r="N29" s="9">
        <v>0.011979166666666666</v>
      </c>
    </row>
    <row r="30" spans="1:14" ht="15">
      <c r="A30" s="91">
        <v>645</v>
      </c>
      <c r="B30" s="90">
        <v>27</v>
      </c>
      <c r="C30" s="89" t="str">
        <f>IF(A30="","",VLOOKUP(A30,Entrants!$B$4:$C$102,2))</f>
        <v>Louise Scott</v>
      </c>
      <c r="D30" s="91"/>
      <c r="E30" s="93">
        <v>0.018831018518518518</v>
      </c>
      <c r="F30" s="93">
        <v>0.007465277777777778</v>
      </c>
      <c r="G30" s="93">
        <f t="shared" si="0"/>
        <v>0.011365740740740739</v>
      </c>
      <c r="I30" s="8">
        <v>27</v>
      </c>
      <c r="J30" s="10" t="s">
        <v>129</v>
      </c>
      <c r="K30" s="10"/>
      <c r="L30" s="9">
        <v>0.0196875</v>
      </c>
      <c r="M30" s="9">
        <v>0.007638888888888889</v>
      </c>
      <c r="N30" s="9">
        <v>0.01204861111111111</v>
      </c>
    </row>
    <row r="31" spans="1:14" ht="15">
      <c r="A31" s="91">
        <v>649</v>
      </c>
      <c r="B31" s="90">
        <v>28</v>
      </c>
      <c r="C31" s="89" t="str">
        <f>IF(A31="","",VLOOKUP(A31,Entrants!$B$4:$C$102,2))</f>
        <v>Ralph Dickinson</v>
      </c>
      <c r="D31" s="91"/>
      <c r="E31" s="93">
        <v>0.018854166666666665</v>
      </c>
      <c r="F31" s="93">
        <v>0.006944444444444444</v>
      </c>
      <c r="G31" s="93">
        <f t="shared" si="0"/>
        <v>0.01190972222222222</v>
      </c>
      <c r="I31" s="8">
        <v>28</v>
      </c>
      <c r="J31" s="98" t="s">
        <v>100</v>
      </c>
      <c r="K31" s="8"/>
      <c r="L31" s="9">
        <v>0.0190625</v>
      </c>
      <c r="M31" s="9">
        <v>0.006944444444444444</v>
      </c>
      <c r="N31" s="9">
        <v>0.012118055555555556</v>
      </c>
    </row>
    <row r="32" spans="1:14" ht="15">
      <c r="A32" s="91">
        <v>650</v>
      </c>
      <c r="B32" s="90">
        <v>29</v>
      </c>
      <c r="C32" s="89" t="str">
        <f>IF(A32="","",VLOOKUP(A32,Entrants!$B$4:$C$102,2))</f>
        <v>Cath Young</v>
      </c>
      <c r="D32" s="91"/>
      <c r="E32" s="93">
        <v>0.018865740740740742</v>
      </c>
      <c r="F32" s="93">
        <v>0.006597222222222222</v>
      </c>
      <c r="G32" s="93">
        <f t="shared" si="0"/>
        <v>0.012268518518518519</v>
      </c>
      <c r="I32" s="8">
        <v>29</v>
      </c>
      <c r="J32" s="98" t="s">
        <v>107</v>
      </c>
      <c r="K32" s="10"/>
      <c r="L32" s="9">
        <v>0.018379629629629628</v>
      </c>
      <c r="M32" s="9">
        <v>0.0062499999999999995</v>
      </c>
      <c r="N32" s="9">
        <v>0.012129629629629629</v>
      </c>
    </row>
    <row r="33" spans="1:14" ht="15">
      <c r="A33" s="91">
        <v>603</v>
      </c>
      <c r="B33" s="90">
        <v>30</v>
      </c>
      <c r="C33" s="89" t="str">
        <f>IF(A33="","",VLOOKUP(A33,Entrants!$B$4:$C$102,2))</f>
        <v>Richard Shillinglaw</v>
      </c>
      <c r="D33" s="91"/>
      <c r="E33" s="93">
        <v>0.018877314814814816</v>
      </c>
      <c r="F33" s="93">
        <v>0.005381944444444445</v>
      </c>
      <c r="G33" s="93">
        <f t="shared" si="0"/>
        <v>0.01349537037037037</v>
      </c>
      <c r="I33" s="8">
        <v>30</v>
      </c>
      <c r="J33" s="10" t="s">
        <v>151</v>
      </c>
      <c r="K33" s="10"/>
      <c r="L33" s="9">
        <v>0.01945601851851852</v>
      </c>
      <c r="M33" s="9">
        <v>0.007291666666666666</v>
      </c>
      <c r="N33" s="9">
        <v>0.012164351851851853</v>
      </c>
    </row>
    <row r="34" spans="1:14" ht="15">
      <c r="A34" s="91">
        <v>623</v>
      </c>
      <c r="B34" s="90">
        <v>31</v>
      </c>
      <c r="C34" s="89" t="str">
        <f>IF(A34="","",VLOOKUP(A34,Entrants!$B$4:$C$102,2))</f>
        <v>Steve Richardson</v>
      </c>
      <c r="D34" s="91"/>
      <c r="E34" s="93">
        <v>0.01888888888888889</v>
      </c>
      <c r="F34" s="93">
        <v>0.008159722222222223</v>
      </c>
      <c r="G34" s="93">
        <f t="shared" si="0"/>
        <v>0.010729166666666666</v>
      </c>
      <c r="I34" s="8">
        <v>31</v>
      </c>
      <c r="J34" s="98" t="s">
        <v>48</v>
      </c>
      <c r="K34" s="8"/>
      <c r="L34" s="9">
        <v>0.018865740740740742</v>
      </c>
      <c r="M34" s="9">
        <v>0.006597222222222222</v>
      </c>
      <c r="N34" s="9">
        <v>0.012268518518518519</v>
      </c>
    </row>
    <row r="35" spans="1:14" ht="15">
      <c r="A35" s="91">
        <v>610</v>
      </c>
      <c r="B35" s="90">
        <v>32</v>
      </c>
      <c r="C35" s="89" t="str">
        <f>IF(A35="","",VLOOKUP(A35,Entrants!$B$4:$C$102,2))</f>
        <v>Louise Douglas</v>
      </c>
      <c r="D35" s="91"/>
      <c r="E35" s="93">
        <v>0.01888888888888889</v>
      </c>
      <c r="F35" s="93">
        <v>0.004861111111111111</v>
      </c>
      <c r="G35" s="93">
        <f t="shared" si="0"/>
        <v>0.014027777777777778</v>
      </c>
      <c r="I35" s="8">
        <v>32</v>
      </c>
      <c r="J35" s="10" t="s">
        <v>58</v>
      </c>
      <c r="K35" s="10"/>
      <c r="L35" s="9">
        <v>0.019224537037037037</v>
      </c>
      <c r="M35" s="9">
        <v>0.006944444444444444</v>
      </c>
      <c r="N35" s="9">
        <v>0.012280092592592592</v>
      </c>
    </row>
    <row r="36" spans="1:14" ht="15">
      <c r="A36" s="91">
        <v>618</v>
      </c>
      <c r="B36" s="90">
        <v>33</v>
      </c>
      <c r="C36" s="89" t="str">
        <f>IF(A36="","",VLOOKUP(A36,Entrants!$B$4:$C$102,2))</f>
        <v>Alison Lowes</v>
      </c>
      <c r="D36" s="91"/>
      <c r="E36" s="93">
        <v>0.018900462962962963</v>
      </c>
      <c r="F36" s="93">
        <v>0.003993055555555556</v>
      </c>
      <c r="G36" s="93">
        <f t="shared" si="0"/>
        <v>0.014907407407407407</v>
      </c>
      <c r="I36" s="8">
        <v>33</v>
      </c>
      <c r="J36" s="8" t="s">
        <v>99</v>
      </c>
      <c r="K36" s="8"/>
      <c r="L36" s="9">
        <v>0.01875</v>
      </c>
      <c r="M36" s="9">
        <v>0.006423611111111112</v>
      </c>
      <c r="N36" s="9">
        <v>0.012326388888888887</v>
      </c>
    </row>
    <row r="37" spans="1:14" ht="15">
      <c r="A37" s="91">
        <v>668</v>
      </c>
      <c r="B37" s="90">
        <v>34</v>
      </c>
      <c r="C37" s="89" t="str">
        <f>IF(A37="","",VLOOKUP(A37,Entrants!$B$4:$C$102,2))</f>
        <v>Dave Logan</v>
      </c>
      <c r="D37" s="91"/>
      <c r="E37" s="93">
        <v>0.018900462962962963</v>
      </c>
      <c r="F37" s="93">
        <v>0.007986111111111112</v>
      </c>
      <c r="G37" s="93">
        <f t="shared" si="0"/>
        <v>0.01091435185185185</v>
      </c>
      <c r="I37" s="8">
        <v>34</v>
      </c>
      <c r="J37" s="98" t="s">
        <v>61</v>
      </c>
      <c r="K37" s="10"/>
      <c r="L37" s="9">
        <v>0.01912037037037037</v>
      </c>
      <c r="M37" s="9">
        <v>0.0067708333333333336</v>
      </c>
      <c r="N37" s="9">
        <v>0.012349537037037037</v>
      </c>
    </row>
    <row r="38" spans="1:14" ht="15">
      <c r="A38" s="91">
        <v>613</v>
      </c>
      <c r="B38" s="90">
        <v>35</v>
      </c>
      <c r="C38" s="89" t="str">
        <f>IF(A38="","",VLOOKUP(A38,Entrants!$B$4:$C$102,2))</f>
        <v>Peter Brown</v>
      </c>
      <c r="D38" s="91"/>
      <c r="E38" s="93">
        <v>0.018912037037037036</v>
      </c>
      <c r="F38" s="93">
        <v>0.009027777777777779</v>
      </c>
      <c r="G38" s="93">
        <f t="shared" si="0"/>
        <v>0.009884259259259258</v>
      </c>
      <c r="I38" s="8">
        <v>35</v>
      </c>
      <c r="J38" s="10" t="s">
        <v>52</v>
      </c>
      <c r="K38" s="10"/>
      <c r="L38" s="9">
        <v>0.019293981481481485</v>
      </c>
      <c r="M38" s="9">
        <v>0.006944444444444444</v>
      </c>
      <c r="N38" s="9">
        <v>0.01234953703703704</v>
      </c>
    </row>
    <row r="39" spans="1:14" ht="15">
      <c r="A39" s="91">
        <v>607</v>
      </c>
      <c r="B39" s="90">
        <v>36</v>
      </c>
      <c r="C39" s="89" t="str">
        <f>IF(A39="","",VLOOKUP(A39,Entrants!$B$4:$C$102,2))</f>
        <v>Aynsley Herron</v>
      </c>
      <c r="D39" s="91"/>
      <c r="E39" s="93">
        <v>0.01892361111111111</v>
      </c>
      <c r="F39" s="93">
        <v>0.006944444444444444</v>
      </c>
      <c r="G39" s="93">
        <f t="shared" si="0"/>
        <v>0.011979166666666666</v>
      </c>
      <c r="I39" s="8">
        <v>36</v>
      </c>
      <c r="J39" s="98" t="s">
        <v>111</v>
      </c>
      <c r="K39" s="10"/>
      <c r="L39" s="9">
        <v>0.01925925925925926</v>
      </c>
      <c r="M39" s="9">
        <v>0.0067708333333333336</v>
      </c>
      <c r="N39" s="9">
        <v>0.012488425925925927</v>
      </c>
    </row>
    <row r="40" spans="1:14" ht="15">
      <c r="A40" s="91">
        <v>658</v>
      </c>
      <c r="B40" s="90">
        <v>37</v>
      </c>
      <c r="C40" s="89" t="str">
        <f>IF(A40="","",VLOOKUP(A40,Entrants!$B$4:$C$102,2))</f>
        <v>Peter Holmback</v>
      </c>
      <c r="D40" s="91"/>
      <c r="E40" s="93">
        <v>0.01894675925925926</v>
      </c>
      <c r="F40" s="93">
        <v>0.008159722222222223</v>
      </c>
      <c r="G40" s="93">
        <f t="shared" si="0"/>
        <v>0.010787037037037038</v>
      </c>
      <c r="I40" s="8">
        <v>37</v>
      </c>
      <c r="J40" s="98" t="s">
        <v>63</v>
      </c>
      <c r="K40" s="8"/>
      <c r="L40" s="9">
        <v>0.018634259259259257</v>
      </c>
      <c r="M40" s="9">
        <v>0.006076388888888889</v>
      </c>
      <c r="N40" s="9">
        <v>0.012557870370370369</v>
      </c>
    </row>
    <row r="41" spans="1:14" ht="15">
      <c r="A41" s="91">
        <v>639</v>
      </c>
      <c r="B41" s="90">
        <v>38</v>
      </c>
      <c r="C41" s="89" t="str">
        <f>IF(A41="","",VLOOKUP(A41,Entrants!$B$4:$C$102,2))</f>
        <v>Jake Jansen</v>
      </c>
      <c r="D41" s="90"/>
      <c r="E41" s="93">
        <v>0.018958333333333334</v>
      </c>
      <c r="F41" s="93">
        <v>0.008680555555555556</v>
      </c>
      <c r="G41" s="93">
        <f t="shared" si="0"/>
        <v>0.010277777777777778</v>
      </c>
      <c r="I41" s="8">
        <v>38</v>
      </c>
      <c r="J41" s="98" t="s">
        <v>51</v>
      </c>
      <c r="K41" s="8"/>
      <c r="L41" s="9">
        <v>0.018784722222222223</v>
      </c>
      <c r="M41" s="9">
        <v>0.006076388888888889</v>
      </c>
      <c r="N41" s="9">
        <v>0.012708333333333335</v>
      </c>
    </row>
    <row r="42" spans="1:14" ht="15">
      <c r="A42" s="91">
        <v>624</v>
      </c>
      <c r="B42" s="90">
        <v>39</v>
      </c>
      <c r="C42" s="89" t="str">
        <f>IF(A42="","",VLOOKUP(A42,Entrants!$B$4:$C$102,2))</f>
        <v>Leanne Herron</v>
      </c>
      <c r="D42" s="91"/>
      <c r="E42" s="93">
        <v>0.018969907407407408</v>
      </c>
      <c r="F42" s="93">
        <v>0.0078125</v>
      </c>
      <c r="G42" s="93">
        <f t="shared" si="0"/>
        <v>0.011157407407407408</v>
      </c>
      <c r="I42" s="8">
        <v>39</v>
      </c>
      <c r="J42" s="98" t="s">
        <v>78</v>
      </c>
      <c r="K42" s="8"/>
      <c r="L42" s="9">
        <v>0.01869212962962963</v>
      </c>
      <c r="M42" s="9">
        <v>0.005902777777777778</v>
      </c>
      <c r="N42" s="9">
        <v>0.012789351851851854</v>
      </c>
    </row>
    <row r="43" spans="1:14" ht="15">
      <c r="A43" s="91">
        <v>626</v>
      </c>
      <c r="B43" s="90">
        <v>40</v>
      </c>
      <c r="C43" s="89" t="str">
        <f>IF(A43="","",VLOOKUP(A43,Entrants!$B$4:$C$102,2))</f>
        <v>Dave Bradley</v>
      </c>
      <c r="D43" s="91"/>
      <c r="E43" s="93">
        <v>0.018969907407407408</v>
      </c>
      <c r="F43" s="93">
        <v>0.007118055555555555</v>
      </c>
      <c r="G43" s="93">
        <f t="shared" si="0"/>
        <v>0.011851851851851853</v>
      </c>
      <c r="I43" s="8">
        <v>40</v>
      </c>
      <c r="J43" s="98" t="s">
        <v>123</v>
      </c>
      <c r="K43" s="8"/>
      <c r="L43" s="9">
        <v>0.01826388888888889</v>
      </c>
      <c r="M43" s="9">
        <v>0.005381944444444445</v>
      </c>
      <c r="N43" s="9">
        <v>0.012881944444444442</v>
      </c>
    </row>
    <row r="44" spans="1:14" ht="15">
      <c r="A44" s="91">
        <v>632</v>
      </c>
      <c r="B44" s="90">
        <v>41</v>
      </c>
      <c r="C44" s="89" t="str">
        <f>IF(A44="","",VLOOKUP(A44,Entrants!$B$4:$C$102,2))</f>
        <v>Heather Christopher</v>
      </c>
      <c r="D44" s="91"/>
      <c r="E44" s="93">
        <v>0.0190625</v>
      </c>
      <c r="F44" s="93">
        <v>0.006944444444444444</v>
      </c>
      <c r="G44" s="93">
        <f t="shared" si="0"/>
        <v>0.012118055555555556</v>
      </c>
      <c r="I44" s="8">
        <v>41</v>
      </c>
      <c r="J44" s="10" t="s">
        <v>102</v>
      </c>
      <c r="K44" s="10"/>
      <c r="L44" s="9">
        <v>0.019074074074074073</v>
      </c>
      <c r="M44" s="9">
        <v>0.005902777777777778</v>
      </c>
      <c r="N44" s="9">
        <v>0.013171296296296296</v>
      </c>
    </row>
    <row r="45" spans="1:14" ht="15">
      <c r="A45" s="91">
        <v>635</v>
      </c>
      <c r="B45" s="90">
        <v>42</v>
      </c>
      <c r="C45" s="89" t="str">
        <f>IF(A45="","",VLOOKUP(A45,Entrants!$B$4:$C$102,2))</f>
        <v>Terry Hart</v>
      </c>
      <c r="D45" s="91"/>
      <c r="E45" s="93">
        <v>0.019074074074074073</v>
      </c>
      <c r="F45" s="93">
        <v>0.005902777777777778</v>
      </c>
      <c r="G45" s="93">
        <f t="shared" si="0"/>
        <v>0.013171296296296296</v>
      </c>
      <c r="I45" s="8">
        <v>42</v>
      </c>
      <c r="J45" s="10" t="s">
        <v>49</v>
      </c>
      <c r="K45" s="10"/>
      <c r="L45" s="9">
        <v>0.019780092592592592</v>
      </c>
      <c r="M45" s="9">
        <v>0.006597222222222222</v>
      </c>
      <c r="N45" s="9">
        <v>0.013182870370370369</v>
      </c>
    </row>
    <row r="46" spans="1:14" ht="15">
      <c r="A46" s="91">
        <v>604</v>
      </c>
      <c r="B46" s="90">
        <v>43</v>
      </c>
      <c r="C46" s="89" t="str">
        <f>IF(A46="","",VLOOKUP(A46,Entrants!$B$4:$C$102,2))</f>
        <v>Dave Cox</v>
      </c>
      <c r="D46" s="91"/>
      <c r="E46" s="93">
        <v>0.01912037037037037</v>
      </c>
      <c r="F46" s="93">
        <v>0.0067708333333333336</v>
      </c>
      <c r="G46" s="93">
        <f t="shared" si="0"/>
        <v>0.012349537037037037</v>
      </c>
      <c r="I46" s="8">
        <v>43</v>
      </c>
      <c r="J46" s="98" t="s">
        <v>149</v>
      </c>
      <c r="K46" s="10"/>
      <c r="L46" s="9">
        <v>0.018831018518518518</v>
      </c>
      <c r="M46" s="9">
        <v>0.005555555555555556</v>
      </c>
      <c r="N46" s="9">
        <v>0.013275462962962961</v>
      </c>
    </row>
    <row r="47" spans="1:14" ht="15">
      <c r="A47" s="91">
        <v>602</v>
      </c>
      <c r="B47" s="90">
        <v>44</v>
      </c>
      <c r="C47" s="89" t="str">
        <f>IF(A47="","",VLOOKUP(A47,Entrants!$B$4:$C$102,2))</f>
        <v>Davina Lonsdale</v>
      </c>
      <c r="D47" s="91"/>
      <c r="E47" s="93">
        <v>0.01915509259259259</v>
      </c>
      <c r="F47" s="93">
        <v>0.004861111111111111</v>
      </c>
      <c r="G47" s="93">
        <f t="shared" si="0"/>
        <v>0.01429398148148148</v>
      </c>
      <c r="I47" s="8">
        <v>44</v>
      </c>
      <c r="J47" s="98" t="s">
        <v>116</v>
      </c>
      <c r="K47" s="10"/>
      <c r="L47" s="9">
        <v>0.01869212962962963</v>
      </c>
      <c r="M47" s="9">
        <v>0.005208333333333333</v>
      </c>
      <c r="N47" s="9">
        <v>0.0134837962962963</v>
      </c>
    </row>
    <row r="48" spans="1:14" ht="15">
      <c r="A48" s="91">
        <v>638</v>
      </c>
      <c r="B48" s="90">
        <v>45</v>
      </c>
      <c r="C48" s="89" t="str">
        <f>IF(A48="","",VLOOKUP(A48,Entrants!$B$4:$C$102,2))</f>
        <v>Adam Smith</v>
      </c>
      <c r="D48" s="91"/>
      <c r="E48" s="93">
        <v>0.019178240740740742</v>
      </c>
      <c r="F48" s="93">
        <v>0.008680555555555556</v>
      </c>
      <c r="G48" s="93">
        <f t="shared" si="0"/>
        <v>0.010497685185185186</v>
      </c>
      <c r="I48" s="8">
        <v>45</v>
      </c>
      <c r="J48" s="98" t="s">
        <v>56</v>
      </c>
      <c r="K48" s="8"/>
      <c r="L48" s="9">
        <v>0.018877314814814816</v>
      </c>
      <c r="M48" s="9">
        <v>0.005381944444444445</v>
      </c>
      <c r="N48" s="9">
        <v>0.01349537037037037</v>
      </c>
    </row>
    <row r="49" spans="1:14" ht="15">
      <c r="A49" s="91">
        <v>622</v>
      </c>
      <c r="B49" s="90">
        <v>46</v>
      </c>
      <c r="C49" s="89" t="str">
        <f>IF(A49="","",VLOOKUP(A49,Entrants!$B$4:$C$102,2))</f>
        <v>Shaun Dodd</v>
      </c>
      <c r="D49" s="91"/>
      <c r="E49" s="93">
        <v>0.01920138888888889</v>
      </c>
      <c r="F49" s="93">
        <v>0.007986111111111112</v>
      </c>
      <c r="G49" s="93">
        <f t="shared" si="0"/>
        <v>0.011215277777777777</v>
      </c>
      <c r="I49" s="8">
        <v>46</v>
      </c>
      <c r="J49" s="98" t="s">
        <v>98</v>
      </c>
      <c r="K49" s="8"/>
      <c r="L49" s="9">
        <v>0.018726851851851852</v>
      </c>
      <c r="M49" s="9">
        <v>0.005208333333333333</v>
      </c>
      <c r="N49" s="9">
        <v>0.01351851851851852</v>
      </c>
    </row>
    <row r="50" spans="1:14" ht="15">
      <c r="A50" s="91">
        <v>636</v>
      </c>
      <c r="B50" s="90">
        <v>47</v>
      </c>
      <c r="C50" s="89" t="str">
        <f>IF(A50="","",VLOOKUP(A50,Entrants!$B$4:$C$102,2))</f>
        <v>Sharon Richardson</v>
      </c>
      <c r="D50" s="91"/>
      <c r="E50" s="93">
        <v>0.019224537037037037</v>
      </c>
      <c r="F50" s="93">
        <v>0.003993055555555556</v>
      </c>
      <c r="G50" s="93">
        <f t="shared" si="0"/>
        <v>0.015231481481481481</v>
      </c>
      <c r="I50" s="8">
        <v>47</v>
      </c>
      <c r="J50" s="98" t="s">
        <v>117</v>
      </c>
      <c r="K50" s="10"/>
      <c r="L50" s="9">
        <v>0.018425925925925925</v>
      </c>
      <c r="M50" s="9">
        <v>0.0046875</v>
      </c>
      <c r="N50" s="9">
        <v>0.013738425925925925</v>
      </c>
    </row>
    <row r="51" spans="1:14" ht="15">
      <c r="A51" s="91">
        <v>605</v>
      </c>
      <c r="B51" s="90">
        <v>48</v>
      </c>
      <c r="C51" s="89" t="str">
        <f>IF(A51="","",VLOOKUP(A51,Entrants!$B$4:$C$102,2))</f>
        <v>Kevin Freeman</v>
      </c>
      <c r="D51" s="91"/>
      <c r="E51" s="93">
        <v>0.019224537037037037</v>
      </c>
      <c r="F51" s="93">
        <v>0.006944444444444444</v>
      </c>
      <c r="G51" s="93">
        <f t="shared" si="0"/>
        <v>0.012280092592592592</v>
      </c>
      <c r="I51" s="8">
        <v>48</v>
      </c>
      <c r="J51" s="98" t="s">
        <v>119</v>
      </c>
      <c r="K51" s="8"/>
      <c r="L51" s="9">
        <v>0.018275462962962962</v>
      </c>
      <c r="M51" s="9">
        <v>0.004513888888888889</v>
      </c>
      <c r="N51" s="9">
        <v>0.013761574074074072</v>
      </c>
    </row>
    <row r="52" spans="1:14" ht="15">
      <c r="A52" s="91">
        <v>646</v>
      </c>
      <c r="B52" s="90">
        <v>49</v>
      </c>
      <c r="C52" s="89" t="str">
        <f>IF(A52="","",VLOOKUP(A52,Entrants!$B$4:$C$102,2))</f>
        <v>Mark Nicholson</v>
      </c>
      <c r="D52" s="91"/>
      <c r="E52" s="93">
        <v>0.01925925925925926</v>
      </c>
      <c r="F52" s="93">
        <v>0.0067708333333333336</v>
      </c>
      <c r="G52" s="93">
        <f t="shared" si="0"/>
        <v>0.012488425925925927</v>
      </c>
      <c r="I52" s="8">
        <v>49</v>
      </c>
      <c r="J52" s="98" t="s">
        <v>91</v>
      </c>
      <c r="K52" s="10"/>
      <c r="L52" s="9">
        <v>0.01888888888888889</v>
      </c>
      <c r="M52" s="9">
        <v>0.004861111111111111</v>
      </c>
      <c r="N52" s="9">
        <v>0.014027777777777778</v>
      </c>
    </row>
    <row r="53" spans="1:14" ht="15">
      <c r="A53" s="91">
        <v>652</v>
      </c>
      <c r="B53" s="90">
        <v>50</v>
      </c>
      <c r="C53" s="89" t="str">
        <f>IF(A53="","",VLOOKUP(A53,Entrants!$B$4:$C$102,2))</f>
        <v>Helen Morris</v>
      </c>
      <c r="D53" s="91"/>
      <c r="E53" s="93">
        <v>0.019293981481481485</v>
      </c>
      <c r="F53" s="93">
        <v>0.006944444444444444</v>
      </c>
      <c r="G53" s="93">
        <f t="shared" si="0"/>
        <v>0.01234953703703704</v>
      </c>
      <c r="I53" s="8">
        <v>50</v>
      </c>
      <c r="J53" s="98" t="s">
        <v>55</v>
      </c>
      <c r="K53" s="10"/>
      <c r="L53" s="9">
        <v>0.01915509259259259</v>
      </c>
      <c r="M53" s="9">
        <v>0.004861111111111111</v>
      </c>
      <c r="N53" s="9">
        <v>0.01429398148148148</v>
      </c>
    </row>
    <row r="54" spans="1:14" ht="15">
      <c r="A54" s="91">
        <v>654</v>
      </c>
      <c r="B54" s="90">
        <v>51</v>
      </c>
      <c r="C54" s="89" t="str">
        <f>IF(A54="","",VLOOKUP(A54,Entrants!$B$4:$C$102,2))</f>
        <v>Joanne Straughan</v>
      </c>
      <c r="D54" s="91"/>
      <c r="E54" s="93">
        <v>0.019351851851851853</v>
      </c>
      <c r="F54" s="93">
        <v>0.003993055555555556</v>
      </c>
      <c r="G54" s="93">
        <f t="shared" si="0"/>
        <v>0.015358796296296297</v>
      </c>
      <c r="I54" s="8">
        <v>51</v>
      </c>
      <c r="J54" s="10" t="s">
        <v>71</v>
      </c>
      <c r="K54" s="10"/>
      <c r="L54" s="9">
        <v>0.019502314814814816</v>
      </c>
      <c r="M54" s="9">
        <v>0.005208333333333333</v>
      </c>
      <c r="N54" s="9">
        <v>0.014293981481481484</v>
      </c>
    </row>
    <row r="55" spans="1:14" ht="15">
      <c r="A55" s="91">
        <v>625</v>
      </c>
      <c r="B55" s="90">
        <v>52</v>
      </c>
      <c r="C55" s="89" t="str">
        <f>IF(A55="","",VLOOKUP(A55,Entrants!$B$4:$C$102,2))</f>
        <v>Andrea Scott</v>
      </c>
      <c r="D55" s="91"/>
      <c r="E55" s="93">
        <v>0.019398148148148147</v>
      </c>
      <c r="F55" s="93">
        <v>0.0024305555555555556</v>
      </c>
      <c r="G55" s="93">
        <f t="shared" si="0"/>
        <v>0.01696759259259259</v>
      </c>
      <c r="I55" s="8">
        <v>52</v>
      </c>
      <c r="J55" s="98" t="s">
        <v>148</v>
      </c>
      <c r="K55" s="10"/>
      <c r="L55" s="9">
        <v>0.018564814814814815</v>
      </c>
      <c r="M55" s="9">
        <v>0.0038194444444444443</v>
      </c>
      <c r="N55" s="9">
        <v>0.01474537037037037</v>
      </c>
    </row>
    <row r="56" spans="1:14" ht="15">
      <c r="A56" s="91">
        <v>682</v>
      </c>
      <c r="B56" s="90">
        <v>53</v>
      </c>
      <c r="C56" s="89" t="str">
        <f>IF(A56="","",VLOOKUP(A56,Entrants!$B$4:$C$102,2))</f>
        <v>Adam Robinson</v>
      </c>
      <c r="D56" s="91"/>
      <c r="E56" s="93">
        <v>0.01945601851851852</v>
      </c>
      <c r="F56" s="93">
        <v>0.007291666666666666</v>
      </c>
      <c r="G56" s="93">
        <f t="shared" si="0"/>
        <v>0.012164351851851853</v>
      </c>
      <c r="I56" s="8">
        <v>53</v>
      </c>
      <c r="J56" s="8" t="s">
        <v>53</v>
      </c>
      <c r="K56" s="8"/>
      <c r="L56" s="9">
        <v>0.018900462962962963</v>
      </c>
      <c r="M56" s="9">
        <v>0.003993055555555556</v>
      </c>
      <c r="N56" s="9">
        <v>0.014907407407407407</v>
      </c>
    </row>
    <row r="57" spans="1:14" ht="15">
      <c r="A57" s="91">
        <v>612</v>
      </c>
      <c r="B57" s="90">
        <v>54</v>
      </c>
      <c r="C57" s="89" t="str">
        <f>IF(A57="","",VLOOKUP(A57,Entrants!$B$4:$C$102,2))</f>
        <v>John Mallon</v>
      </c>
      <c r="D57" s="91"/>
      <c r="E57" s="93">
        <v>0.019502314814814816</v>
      </c>
      <c r="F57" s="93">
        <v>0.005208333333333333</v>
      </c>
      <c r="G57" s="93">
        <f t="shared" si="0"/>
        <v>0.014293981481481484</v>
      </c>
      <c r="I57" s="8">
        <v>54</v>
      </c>
      <c r="J57" s="98" t="s">
        <v>103</v>
      </c>
      <c r="K57" s="8"/>
      <c r="L57" s="9">
        <v>0.019224537037037037</v>
      </c>
      <c r="M57" s="9">
        <v>0.003993055555555556</v>
      </c>
      <c r="N57" s="9">
        <v>0.015231481481481481</v>
      </c>
    </row>
    <row r="58" spans="1:14" ht="15">
      <c r="A58" s="91">
        <v>672</v>
      </c>
      <c r="B58" s="90">
        <v>55</v>
      </c>
      <c r="C58" s="89" t="str">
        <f>IF(A58="","",VLOOKUP(A58,Entrants!$B$4:$C$102,2))</f>
        <v>Graeme Stewart</v>
      </c>
      <c r="D58" s="91"/>
      <c r="E58" s="93">
        <v>0.0196875</v>
      </c>
      <c r="F58" s="93">
        <v>0.007638888888888889</v>
      </c>
      <c r="G58" s="93">
        <f t="shared" si="0"/>
        <v>0.01204861111111111</v>
      </c>
      <c r="I58" s="8">
        <v>55</v>
      </c>
      <c r="J58" s="10" t="s">
        <v>114</v>
      </c>
      <c r="K58" s="10"/>
      <c r="L58" s="9">
        <v>0.019351851851851853</v>
      </c>
      <c r="M58" s="9">
        <v>0.003993055555555556</v>
      </c>
      <c r="N58" s="9">
        <v>0.015358796296296297</v>
      </c>
    </row>
    <row r="59" spans="1:14" ht="15">
      <c r="A59" s="91">
        <v>651</v>
      </c>
      <c r="B59" s="90">
        <v>56</v>
      </c>
      <c r="C59" s="89" t="str">
        <f>IF(A59="","",VLOOKUP(A59,Entrants!$B$4:$C$102,2))</f>
        <v>James Young</v>
      </c>
      <c r="D59" s="91"/>
      <c r="E59" s="93">
        <v>0.019780092592592592</v>
      </c>
      <c r="F59" s="93">
        <v>0.006597222222222222</v>
      </c>
      <c r="G59" s="93">
        <f t="shared" si="0"/>
        <v>0.013182870370370369</v>
      </c>
      <c r="I59" s="8">
        <v>56</v>
      </c>
      <c r="J59" s="10" t="s">
        <v>97</v>
      </c>
      <c r="K59" s="10"/>
      <c r="L59" s="9">
        <v>0.019398148148148147</v>
      </c>
      <c r="M59" s="9">
        <v>0.0024305555555555556</v>
      </c>
      <c r="N59" s="9">
        <v>0.01696759259259259</v>
      </c>
    </row>
    <row r="60" spans="1:14" ht="15">
      <c r="A60" s="91"/>
      <c r="B60" s="90">
        <v>57</v>
      </c>
      <c r="C60" s="89">
        <f>IF(A60="","",VLOOKUP(A60,Entrants!$B$4:$C$102,2))</f>
      </c>
      <c r="D60" s="91"/>
      <c r="E60" s="93"/>
      <c r="F60" s="93"/>
      <c r="G60" s="93">
        <f aca="true" t="shared" si="1" ref="G60:G68">IF(C60="","",E60-F60)</f>
      </c>
      <c r="I60" s="8">
        <v>57</v>
      </c>
      <c r="J60" s="10"/>
      <c r="K60" s="10"/>
      <c r="L60" s="100"/>
      <c r="M60" s="100"/>
      <c r="N60" s="100"/>
    </row>
    <row r="61" spans="1:14" ht="15">
      <c r="A61" s="91"/>
      <c r="B61" s="90">
        <v>58</v>
      </c>
      <c r="C61" s="89">
        <f>IF(A61="","",VLOOKUP(A61,Entrants!$B$4:$C$102,2))</f>
      </c>
      <c r="D61" s="91"/>
      <c r="E61" s="93"/>
      <c r="F61" s="93"/>
      <c r="G61" s="93">
        <f t="shared" si="1"/>
      </c>
      <c r="I61" s="8">
        <v>58</v>
      </c>
      <c r="J61" s="10"/>
      <c r="K61" s="10"/>
      <c r="L61" s="100"/>
      <c r="M61" s="100"/>
      <c r="N61" s="100"/>
    </row>
    <row r="62" spans="1:14" ht="15">
      <c r="A62" s="91"/>
      <c r="B62" s="90">
        <v>59</v>
      </c>
      <c r="C62" s="89">
        <f>IF(A62="","",VLOOKUP(A62,Entrants!$B$4:$C$102,2))</f>
      </c>
      <c r="D62" s="91"/>
      <c r="E62" s="93"/>
      <c r="F62" s="93"/>
      <c r="G62" s="93">
        <f t="shared" si="1"/>
      </c>
      <c r="I62" s="8">
        <v>59</v>
      </c>
      <c r="J62" s="10"/>
      <c r="K62" s="10"/>
      <c r="L62" s="100"/>
      <c r="M62" s="100"/>
      <c r="N62" s="100"/>
    </row>
    <row r="63" spans="1:14" ht="15">
      <c r="A63" s="91"/>
      <c r="B63" s="90">
        <v>60</v>
      </c>
      <c r="C63" s="89">
        <f>IF(A63="","",VLOOKUP(A63,Entrants!$B$4:$C$102,2))</f>
      </c>
      <c r="D63" s="91"/>
      <c r="E63" s="94"/>
      <c r="F63" s="94"/>
      <c r="G63" s="93">
        <f t="shared" si="1"/>
      </c>
      <c r="I63" s="8">
        <v>60</v>
      </c>
      <c r="J63" s="10"/>
      <c r="K63" s="10"/>
      <c r="L63" s="100"/>
      <c r="M63" s="100"/>
      <c r="N63" s="100"/>
    </row>
    <row r="64" spans="1:14" ht="15">
      <c r="A64" s="91"/>
      <c r="B64" s="90">
        <v>61</v>
      </c>
      <c r="C64" s="89">
        <f>IF(A64="","",VLOOKUP(A64,Entrants!$B$4:$C$102,2))</f>
      </c>
      <c r="D64" s="91"/>
      <c r="E64" s="94"/>
      <c r="F64" s="94"/>
      <c r="G64" s="93">
        <f t="shared" si="1"/>
      </c>
      <c r="I64" s="8">
        <v>61</v>
      </c>
      <c r="J64" s="10"/>
      <c r="K64" s="10"/>
      <c r="L64" s="100"/>
      <c r="M64" s="100"/>
      <c r="N64" s="100"/>
    </row>
    <row r="65" spans="1:14" ht="15">
      <c r="A65" s="91"/>
      <c r="B65" s="90">
        <v>62</v>
      </c>
      <c r="C65" s="89">
        <f>IF(A65="","",VLOOKUP(A65,Entrants!$B$4:$C$102,2))</f>
      </c>
      <c r="D65" s="91"/>
      <c r="E65" s="94"/>
      <c r="F65" s="94"/>
      <c r="G65" s="93">
        <f t="shared" si="1"/>
      </c>
      <c r="I65" s="8">
        <v>62</v>
      </c>
      <c r="J65" s="10"/>
      <c r="K65" s="10"/>
      <c r="L65" s="100"/>
      <c r="M65" s="100"/>
      <c r="N65" s="100"/>
    </row>
    <row r="66" spans="1:14" ht="15">
      <c r="A66" s="91"/>
      <c r="B66" s="90">
        <v>63</v>
      </c>
      <c r="C66" s="89">
        <f>IF(A66="","",VLOOKUP(A66,Entrants!$B$4:$C$102,2))</f>
      </c>
      <c r="D66" s="91"/>
      <c r="E66" s="94"/>
      <c r="F66" s="94"/>
      <c r="G66" s="93">
        <f t="shared" si="1"/>
      </c>
      <c r="I66" s="8">
        <v>63</v>
      </c>
      <c r="J66" s="10"/>
      <c r="K66" s="10"/>
      <c r="L66" s="100"/>
      <c r="M66" s="100"/>
      <c r="N66" s="100"/>
    </row>
    <row r="67" spans="1:14" ht="15">
      <c r="A67" s="91"/>
      <c r="B67" s="90">
        <v>64</v>
      </c>
      <c r="C67" s="89">
        <f>IF(A67="","",VLOOKUP(A67,Entrants!$B$4:$C$102,2))</f>
      </c>
      <c r="D67" s="91"/>
      <c r="E67" s="94"/>
      <c r="F67" s="94"/>
      <c r="G67" s="93">
        <f t="shared" si="1"/>
      </c>
      <c r="I67" s="8">
        <v>64</v>
      </c>
      <c r="J67" s="10"/>
      <c r="K67" s="10"/>
      <c r="L67" s="100"/>
      <c r="M67" s="100"/>
      <c r="N67" s="100"/>
    </row>
    <row r="68" spans="1:14" ht="15">
      <c r="A68" s="91"/>
      <c r="B68" s="90">
        <v>65</v>
      </c>
      <c r="C68" s="89">
        <f>IF(A68="","",VLOOKUP(A68,Entrants!$B$4:$C$102,2))</f>
      </c>
      <c r="D68" s="91"/>
      <c r="E68" s="94"/>
      <c r="F68" s="94"/>
      <c r="G68" s="93">
        <f t="shared" si="1"/>
      </c>
      <c r="I68" s="8">
        <v>65</v>
      </c>
      <c r="J68" s="10"/>
      <c r="K68" s="10"/>
      <c r="L68" s="100"/>
      <c r="M68" s="100"/>
      <c r="N68" s="100"/>
    </row>
    <row r="69" spans="1:14" ht="15">
      <c r="A69" s="91"/>
      <c r="B69" s="90">
        <v>66</v>
      </c>
      <c r="C69" s="89">
        <f>IF(A69="","",VLOOKUP(A69,Entrants!$B$4:$C$102,2))</f>
      </c>
      <c r="D69" s="91"/>
      <c r="E69" s="94"/>
      <c r="F69" s="94"/>
      <c r="G69" s="93">
        <f aca="true" t="shared" si="2" ref="G69:G78">IF(C69="","",E69-F69)</f>
      </c>
      <c r="I69" s="8">
        <v>66</v>
      </c>
      <c r="J69" s="10" t="s">
        <v>18</v>
      </c>
      <c r="K69" s="10"/>
      <c r="L69" s="100"/>
      <c r="M69" s="100"/>
      <c r="N69" s="100"/>
    </row>
    <row r="70" spans="1:14" ht="15">
      <c r="A70" s="91"/>
      <c r="B70" s="90">
        <v>67</v>
      </c>
      <c r="C70" s="89">
        <f>IF(A70="","",VLOOKUP(A70,Entrants!$B$4:$C$102,2))</f>
      </c>
      <c r="D70" s="91"/>
      <c r="E70" s="94"/>
      <c r="F70" s="94"/>
      <c r="G70" s="93">
        <f t="shared" si="2"/>
      </c>
      <c r="I70" s="8">
        <v>67</v>
      </c>
      <c r="J70" s="10" t="s">
        <v>18</v>
      </c>
      <c r="K70" s="10"/>
      <c r="L70" s="100"/>
      <c r="M70" s="100"/>
      <c r="N70" s="100"/>
    </row>
    <row r="71" spans="1:14" ht="15">
      <c r="A71" s="91"/>
      <c r="B71" s="90">
        <v>68</v>
      </c>
      <c r="C71" s="89">
        <f>IF(A71="","",VLOOKUP(A71,Entrants!$B$4:$C$102,2))</f>
      </c>
      <c r="D71" s="91"/>
      <c r="E71" s="94"/>
      <c r="F71" s="94"/>
      <c r="G71" s="93">
        <f t="shared" si="2"/>
      </c>
      <c r="I71" s="8">
        <v>68</v>
      </c>
      <c r="J71" s="10" t="s">
        <v>18</v>
      </c>
      <c r="K71" s="10"/>
      <c r="L71" s="100"/>
      <c r="M71" s="100"/>
      <c r="N71" s="100"/>
    </row>
    <row r="72" spans="1:14" ht="15">
      <c r="A72" s="91"/>
      <c r="B72" s="90">
        <v>69</v>
      </c>
      <c r="C72" s="89">
        <f>IF(A72="","",VLOOKUP(A72,Entrants!$B$4:$C$102,2))</f>
      </c>
      <c r="D72" s="91"/>
      <c r="E72" s="94"/>
      <c r="F72" s="94"/>
      <c r="G72" s="93">
        <f t="shared" si="2"/>
      </c>
      <c r="I72" s="8">
        <v>69</v>
      </c>
      <c r="J72" s="10" t="s">
        <v>18</v>
      </c>
      <c r="K72" s="10"/>
      <c r="L72" s="100"/>
      <c r="M72" s="100"/>
      <c r="N72" s="100"/>
    </row>
    <row r="73" spans="1:14" ht="15">
      <c r="A73" s="91"/>
      <c r="B73" s="90">
        <v>70</v>
      </c>
      <c r="C73" s="89">
        <f>IF(A73="","",VLOOKUP(A73,Entrants!$B$4:$C$102,2))</f>
      </c>
      <c r="D73" s="91"/>
      <c r="E73" s="94"/>
      <c r="F73" s="94"/>
      <c r="G73" s="93">
        <f t="shared" si="2"/>
      </c>
      <c r="I73" s="8">
        <v>70</v>
      </c>
      <c r="J73" s="10" t="s">
        <v>18</v>
      </c>
      <c r="K73" s="10"/>
      <c r="L73" s="100"/>
      <c r="M73" s="100"/>
      <c r="N73" s="100"/>
    </row>
    <row r="74" spans="1:14" ht="15">
      <c r="A74" s="91"/>
      <c r="B74" s="90">
        <v>71</v>
      </c>
      <c r="C74" s="89">
        <f>IF(A74="","",VLOOKUP(A74,Entrants!$B$4:$C$102,2))</f>
      </c>
      <c r="D74" s="91"/>
      <c r="E74" s="94"/>
      <c r="F74" s="94"/>
      <c r="G74" s="93">
        <f t="shared" si="2"/>
      </c>
      <c r="I74" s="8">
        <v>71</v>
      </c>
      <c r="J74" s="10" t="s">
        <v>18</v>
      </c>
      <c r="K74" s="10"/>
      <c r="L74" s="100"/>
      <c r="M74" s="100"/>
      <c r="N74" s="100"/>
    </row>
    <row r="75" spans="1:14" ht="15">
      <c r="A75" s="91"/>
      <c r="B75" s="90">
        <v>72</v>
      </c>
      <c r="C75" s="89">
        <f>IF(A75="","",VLOOKUP(A75,Entrants!$B$4:$C$102,2))</f>
      </c>
      <c r="D75" s="91"/>
      <c r="E75" s="94"/>
      <c r="F75" s="94"/>
      <c r="G75" s="93">
        <f t="shared" si="2"/>
      </c>
      <c r="I75" s="8">
        <v>72</v>
      </c>
      <c r="J75" s="10" t="s">
        <v>18</v>
      </c>
      <c r="K75" s="10"/>
      <c r="L75" s="100"/>
      <c r="M75" s="100"/>
      <c r="N75" s="100"/>
    </row>
    <row r="76" spans="1:14" ht="15">
      <c r="A76" s="91"/>
      <c r="B76" s="90">
        <v>73</v>
      </c>
      <c r="C76" s="89">
        <f>IF(A76="","",VLOOKUP(A76,Entrants!$B$4:$C$102,2))</f>
      </c>
      <c r="D76" s="91"/>
      <c r="E76" s="94"/>
      <c r="F76" s="94"/>
      <c r="G76" s="93">
        <f t="shared" si="2"/>
      </c>
      <c r="I76" s="8">
        <v>73</v>
      </c>
      <c r="J76" s="10" t="s">
        <v>18</v>
      </c>
      <c r="K76" s="10"/>
      <c r="L76" s="100"/>
      <c r="M76" s="100"/>
      <c r="N76" s="100"/>
    </row>
    <row r="77" spans="1:14" ht="15">
      <c r="A77" s="91"/>
      <c r="B77" s="90">
        <v>74</v>
      </c>
      <c r="C77" s="89">
        <f>IF(A77="","",VLOOKUP(A77,Entrants!$B$4:$C$102,2))</f>
      </c>
      <c r="D77" s="91"/>
      <c r="E77" s="94"/>
      <c r="F77" s="94"/>
      <c r="G77" s="93">
        <f t="shared" si="2"/>
      </c>
      <c r="I77" s="8">
        <v>74</v>
      </c>
      <c r="J77" s="10" t="s">
        <v>18</v>
      </c>
      <c r="K77" s="10"/>
      <c r="L77" s="100"/>
      <c r="M77" s="100"/>
      <c r="N77" s="100"/>
    </row>
    <row r="78" spans="1:14" ht="15">
      <c r="A78" s="91"/>
      <c r="B78" s="90">
        <v>75</v>
      </c>
      <c r="C78" s="89">
        <f>IF(A78="","",VLOOKUP(A78,Entrants!$B$4:$C$102,2))</f>
      </c>
      <c r="D78" s="91"/>
      <c r="E78" s="94"/>
      <c r="F78" s="94"/>
      <c r="G78" s="93">
        <f t="shared" si="2"/>
      </c>
      <c r="I78" s="8">
        <v>75</v>
      </c>
      <c r="J78" s="10" t="s">
        <v>18</v>
      </c>
      <c r="K78" s="10"/>
      <c r="L78" s="100"/>
      <c r="M78" s="100"/>
      <c r="N78" s="100"/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  <row r="88" spans="3:10" ht="12.75">
      <c r="C88" s="11">
        <f>IF(A88="","",VLOOKUP(A88,Entrants!$B$4:$C$86,2))</f>
      </c>
    </row>
    <row r="89" spans="3:10" ht="12.75">
      <c r="C89" s="11">
        <f>IF(A89="","",VLOOKUP(A89,Entrants!$B$4:$C$86,2))</f>
      </c>
    </row>
  </sheetData>
  <sheetProtection/>
  <printOptions/>
  <pageMargins left="0.5118110236220472" right="1.5748031496062993" top="0" bottom="0" header="0.3937007874015748" footer="0.5118110236220472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89"/>
  <sheetViews>
    <sheetView zoomScale="75" zoomScaleNormal="75" zoomScalePageLayoutView="0" workbookViewId="0" topLeftCell="A1">
      <selection activeCell="F4" sqref="F4"/>
    </sheetView>
  </sheetViews>
  <sheetFormatPr defaultColWidth="9.140625" defaultRowHeight="12.75"/>
  <cols>
    <col min="1" max="1" width="8.7109375" style="0" customWidth="1"/>
    <col min="3" max="4" width="15.7109375" style="0" customWidth="1"/>
    <col min="5" max="5" width="14.57421875" style="0" bestFit="1" customWidth="1"/>
    <col min="6" max="6" width="13.140625" style="0" bestFit="1" customWidth="1"/>
    <col min="7" max="7" width="10.00390625" style="0" bestFit="1" customWidth="1"/>
    <col min="8" max="8" width="13.421875" style="0" customWidth="1"/>
    <col min="10" max="11" width="15.7109375" style="0" customWidth="1"/>
    <col min="12" max="12" width="14.57421875" style="0" bestFit="1" customWidth="1"/>
    <col min="13" max="13" width="13.140625" style="0" bestFit="1" customWidth="1"/>
    <col min="14" max="14" width="10.00390625" style="0" bestFit="1" customWidth="1"/>
  </cols>
  <sheetData>
    <row r="1" spans="1:12" ht="20.25">
      <c r="A1" s="7" t="s">
        <v>82</v>
      </c>
      <c r="B1" s="7"/>
      <c r="C1" s="7"/>
      <c r="D1" s="7"/>
      <c r="E1" s="7"/>
      <c r="F1" s="7"/>
      <c r="G1" s="7"/>
      <c r="H1" s="5"/>
      <c r="I1" s="7"/>
      <c r="J1" s="11"/>
      <c r="K1" s="6" t="s">
        <v>21</v>
      </c>
      <c r="L1" s="6"/>
    </row>
    <row r="2" spans="1:7" ht="12.75">
      <c r="A2" s="1" t="s">
        <v>9</v>
      </c>
      <c r="G2" s="2"/>
    </row>
    <row r="3" spans="1:14" ht="12.75">
      <c r="A3" s="1" t="s">
        <v>10</v>
      </c>
      <c r="B3" s="1" t="s">
        <v>11</v>
      </c>
      <c r="C3" s="6" t="s">
        <v>12</v>
      </c>
      <c r="D3" s="6"/>
      <c r="E3" s="1" t="s">
        <v>13</v>
      </c>
      <c r="F3" s="1" t="s">
        <v>14</v>
      </c>
      <c r="G3" s="1" t="s">
        <v>15</v>
      </c>
      <c r="I3" s="1" t="s">
        <v>11</v>
      </c>
      <c r="J3" s="6" t="s">
        <v>12</v>
      </c>
      <c r="K3" s="6"/>
      <c r="L3" s="1" t="s">
        <v>13</v>
      </c>
      <c r="M3" s="1" t="s">
        <v>14</v>
      </c>
      <c r="N3" s="1" t="s">
        <v>15</v>
      </c>
    </row>
    <row r="4" spans="1:14" ht="15">
      <c r="A4" s="91">
        <v>651</v>
      </c>
      <c r="B4" s="90">
        <v>1</v>
      </c>
      <c r="C4" s="89" t="str">
        <f>IF(A4="","",VLOOKUP(A4,Entrants!$B$4:$C$102,2))</f>
        <v>James Young</v>
      </c>
      <c r="D4" s="90"/>
      <c r="E4" s="93">
        <v>0.017997685185185186</v>
      </c>
      <c r="F4" s="93">
        <v>0.006076388888888889</v>
      </c>
      <c r="G4" s="93">
        <f>IF(C4="","",E4-F4)</f>
        <v>0.011921296296296298</v>
      </c>
      <c r="H4" s="10"/>
      <c r="I4" s="8">
        <v>1</v>
      </c>
      <c r="J4" s="98" t="s">
        <v>153</v>
      </c>
      <c r="K4" s="98"/>
      <c r="L4" s="9">
        <v>0.018761574074074073</v>
      </c>
      <c r="M4" s="9">
        <v>0.00954861111111111</v>
      </c>
      <c r="N4" s="9">
        <v>0.009212962962962963</v>
      </c>
    </row>
    <row r="5" spans="1:14" ht="15">
      <c r="A5" s="91">
        <v>672</v>
      </c>
      <c r="B5" s="90">
        <v>2</v>
      </c>
      <c r="C5" s="89" t="str">
        <f>IF(A5="","",VLOOKUP(A5,Entrants!$B$4:$C$102,2))</f>
        <v>Graeme Stewart</v>
      </c>
      <c r="D5" s="91"/>
      <c r="E5" s="93">
        <v>0.018090277777777778</v>
      </c>
      <c r="F5" s="93">
        <v>0.007118055555555555</v>
      </c>
      <c r="G5" s="93">
        <f aca="true" t="shared" si="0" ref="G5:G68">IF(C5="","",E5-F5)</f>
        <v>0.010972222222222223</v>
      </c>
      <c r="H5" s="10"/>
      <c r="I5" s="8">
        <v>2</v>
      </c>
      <c r="J5" s="98" t="s">
        <v>70</v>
      </c>
      <c r="K5" s="98"/>
      <c r="L5" s="9">
        <v>0.018738425925925926</v>
      </c>
      <c r="M5" s="9">
        <v>0.00920138888888889</v>
      </c>
      <c r="N5" s="9">
        <v>0.009537037037037037</v>
      </c>
    </row>
    <row r="6" spans="1:14" ht="15">
      <c r="A6" s="91">
        <v>656</v>
      </c>
      <c r="B6" s="90">
        <v>3</v>
      </c>
      <c r="C6" s="89" t="str">
        <f>IF(A6="","",VLOOKUP(A6,Entrants!$B$4:$C$102,2))</f>
        <v>Heather Barrass</v>
      </c>
      <c r="D6" s="90"/>
      <c r="E6" s="93">
        <v>0.01824074074074074</v>
      </c>
      <c r="F6" s="93">
        <v>0.005208333333333333</v>
      </c>
      <c r="G6" s="93">
        <f t="shared" si="0"/>
        <v>0.01303240740740741</v>
      </c>
      <c r="H6" s="10"/>
      <c r="I6" s="8">
        <v>3</v>
      </c>
      <c r="J6" s="98" t="s">
        <v>74</v>
      </c>
      <c r="K6" s="98"/>
      <c r="L6" s="9">
        <v>0.01866898148148148</v>
      </c>
      <c r="M6" s="9">
        <v>0.009027777777777779</v>
      </c>
      <c r="N6" s="9">
        <v>0.009641203703703702</v>
      </c>
    </row>
    <row r="7" spans="1:14" ht="15">
      <c r="A7" s="91">
        <v>664</v>
      </c>
      <c r="B7" s="90">
        <v>4</v>
      </c>
      <c r="C7" s="89" t="str">
        <f>IF(A7="","",VLOOKUP(A7,Entrants!$B$4:$C$102,2))</f>
        <v>Gareth Hope</v>
      </c>
      <c r="D7" s="91"/>
      <c r="E7" s="93">
        <v>0.018275462962962962</v>
      </c>
      <c r="F7" s="93">
        <v>0.007465277777777778</v>
      </c>
      <c r="G7" s="93">
        <f t="shared" si="0"/>
        <v>0.010810185185185183</v>
      </c>
      <c r="H7" s="10"/>
      <c r="I7" s="8">
        <v>4</v>
      </c>
      <c r="J7" s="98" t="s">
        <v>154</v>
      </c>
      <c r="K7" s="98"/>
      <c r="L7" s="9">
        <v>0.01877314814814815</v>
      </c>
      <c r="M7" s="9">
        <v>0.009027777777777779</v>
      </c>
      <c r="N7" s="9">
        <v>0.009745370370370371</v>
      </c>
    </row>
    <row r="8" spans="1:14" ht="15">
      <c r="A8" s="91">
        <v>630</v>
      </c>
      <c r="B8" s="90">
        <v>5</v>
      </c>
      <c r="C8" s="89" t="str">
        <f>IF(A8="","",VLOOKUP(A8,Entrants!$B$4:$C$102,2))</f>
        <v>Colin Seccombe</v>
      </c>
      <c r="D8" s="91"/>
      <c r="E8" s="93">
        <v>0.018310185185185186</v>
      </c>
      <c r="F8" s="93">
        <v>0.005208333333333333</v>
      </c>
      <c r="G8" s="93">
        <f t="shared" si="0"/>
        <v>0.013101851851851854</v>
      </c>
      <c r="H8" s="10"/>
      <c r="I8" s="8">
        <v>5</v>
      </c>
      <c r="J8" s="98" t="s">
        <v>104</v>
      </c>
      <c r="K8" s="98"/>
      <c r="L8" s="9">
        <v>0.01871527777777778</v>
      </c>
      <c r="M8" s="9">
        <v>0.008854166666666666</v>
      </c>
      <c r="N8" s="9">
        <v>0.009861111111111112</v>
      </c>
    </row>
    <row r="9" spans="1:14" ht="15">
      <c r="A9" s="91">
        <v>601</v>
      </c>
      <c r="B9" s="90">
        <v>6</v>
      </c>
      <c r="C9" s="89" t="str">
        <f>IF(A9="","",VLOOKUP(A9,Entrants!$B$4:$C$102,2))</f>
        <v>Ron Ingram</v>
      </c>
      <c r="D9" s="90"/>
      <c r="E9" s="93">
        <v>0.018368055555555554</v>
      </c>
      <c r="F9" s="93">
        <v>0.006076388888888889</v>
      </c>
      <c r="G9" s="93">
        <f t="shared" si="0"/>
        <v>0.012291666666666666</v>
      </c>
      <c r="H9" s="10"/>
      <c r="I9" s="8">
        <v>6</v>
      </c>
      <c r="J9" s="98" t="s">
        <v>105</v>
      </c>
      <c r="K9" s="98"/>
      <c r="L9" s="9">
        <v>0.018761574074074073</v>
      </c>
      <c r="M9" s="9">
        <v>0.008680555555555556</v>
      </c>
      <c r="N9" s="9">
        <v>0.010081018518518517</v>
      </c>
    </row>
    <row r="10" spans="1:14" ht="15">
      <c r="A10" s="91">
        <v>619</v>
      </c>
      <c r="B10" s="90">
        <v>7</v>
      </c>
      <c r="C10" s="89" t="str">
        <f>IF(A10="","",VLOOKUP(A10,Entrants!$B$4:$C$102,2))</f>
        <v>Terry McCabe</v>
      </c>
      <c r="D10" s="91"/>
      <c r="E10" s="93">
        <v>0.018425925925925925</v>
      </c>
      <c r="F10" s="93">
        <v>0.0067708333333333336</v>
      </c>
      <c r="G10" s="93">
        <f t="shared" si="0"/>
        <v>0.011655092592592592</v>
      </c>
      <c r="H10" s="10"/>
      <c r="I10" s="8">
        <v>7</v>
      </c>
      <c r="J10" s="98" t="s">
        <v>106</v>
      </c>
      <c r="K10" s="98"/>
      <c r="L10" s="9">
        <v>0.01861111111111111</v>
      </c>
      <c r="M10" s="9">
        <v>0.008333333333333333</v>
      </c>
      <c r="N10" s="9">
        <v>0.010277777777777776</v>
      </c>
    </row>
    <row r="11" spans="1:14" ht="15">
      <c r="A11" s="91">
        <v>615</v>
      </c>
      <c r="B11" s="90">
        <v>8</v>
      </c>
      <c r="C11" s="89" t="str">
        <f>IF(A11="","",VLOOKUP(A11,Entrants!$B$4:$C$102,2))</f>
        <v>Julie Lemin</v>
      </c>
      <c r="D11" s="90"/>
      <c r="E11" s="93">
        <v>0.018449074074074073</v>
      </c>
      <c r="F11" s="93">
        <v>0.006076388888888889</v>
      </c>
      <c r="G11" s="93">
        <f t="shared" si="0"/>
        <v>0.012372685185185184</v>
      </c>
      <c r="H11" s="10"/>
      <c r="I11" s="8">
        <v>8</v>
      </c>
      <c r="J11" s="98" t="s">
        <v>95</v>
      </c>
      <c r="K11" s="98"/>
      <c r="L11" s="9">
        <v>0.018483796296296297</v>
      </c>
      <c r="M11" s="9">
        <v>0.008159722222222223</v>
      </c>
      <c r="N11" s="9">
        <v>0.010324074074074074</v>
      </c>
    </row>
    <row r="12" spans="1:14" ht="15">
      <c r="A12" s="91">
        <v>674</v>
      </c>
      <c r="B12" s="90">
        <v>9</v>
      </c>
      <c r="C12" s="89" t="str">
        <f>IF(A12="","",VLOOKUP(A12,Entrants!$B$4:$C$102,2))</f>
        <v>Chris Stone</v>
      </c>
      <c r="D12" s="91"/>
      <c r="E12" s="93">
        <v>0.018449074074074073</v>
      </c>
      <c r="F12" s="93">
        <v>0.007291666666666666</v>
      </c>
      <c r="G12" s="93">
        <f t="shared" si="0"/>
        <v>0.011157407407407408</v>
      </c>
      <c r="H12" s="10"/>
      <c r="I12" s="8">
        <v>9</v>
      </c>
      <c r="J12" s="98" t="s">
        <v>77</v>
      </c>
      <c r="K12" s="98"/>
      <c r="L12" s="9">
        <v>0.019016203703703705</v>
      </c>
      <c r="M12" s="9">
        <v>0.008680555555555556</v>
      </c>
      <c r="N12" s="9">
        <v>0.01033564814814815</v>
      </c>
    </row>
    <row r="13" spans="1:14" ht="15">
      <c r="A13" s="91">
        <v>682</v>
      </c>
      <c r="B13" s="90">
        <v>10</v>
      </c>
      <c r="C13" s="89" t="str">
        <f>IF(A13="","",VLOOKUP(A13,Entrants!$B$4:$C$102,2))</f>
        <v>Adam Robinson</v>
      </c>
      <c r="D13" s="90"/>
      <c r="E13" s="93">
        <v>0.018472222222222223</v>
      </c>
      <c r="F13" s="93">
        <v>0.0067708333333333336</v>
      </c>
      <c r="G13" s="93">
        <f t="shared" si="0"/>
        <v>0.01170138888888889</v>
      </c>
      <c r="H13" s="10"/>
      <c r="I13" s="8">
        <v>10</v>
      </c>
      <c r="J13" s="98" t="s">
        <v>118</v>
      </c>
      <c r="K13" s="98"/>
      <c r="L13" s="9">
        <v>0.018854166666666665</v>
      </c>
      <c r="M13" s="9">
        <v>0.008159722222222223</v>
      </c>
      <c r="N13" s="9">
        <v>0.010694444444444442</v>
      </c>
    </row>
    <row r="14" spans="1:14" ht="15">
      <c r="A14" s="91">
        <v>623</v>
      </c>
      <c r="B14" s="90">
        <v>11</v>
      </c>
      <c r="C14" s="89" t="str">
        <f>IF(A14="","",VLOOKUP(A14,Entrants!$B$4:$C$102,2))</f>
        <v>Steve Richardson</v>
      </c>
      <c r="D14" s="90"/>
      <c r="E14" s="93">
        <v>0.018483796296296297</v>
      </c>
      <c r="F14" s="93">
        <v>0.008159722222222223</v>
      </c>
      <c r="G14" s="93">
        <f t="shared" si="0"/>
        <v>0.010324074074074074</v>
      </c>
      <c r="H14" s="10"/>
      <c r="I14" s="8">
        <v>11</v>
      </c>
      <c r="J14" s="98" t="s">
        <v>75</v>
      </c>
      <c r="K14" s="98"/>
      <c r="L14" s="9">
        <v>0.018275462962962962</v>
      </c>
      <c r="M14" s="9">
        <v>0.007465277777777778</v>
      </c>
      <c r="N14" s="9">
        <v>0.010810185185185183</v>
      </c>
    </row>
    <row r="15" spans="1:14" ht="15">
      <c r="A15" s="91">
        <v>655</v>
      </c>
      <c r="B15" s="90">
        <v>12</v>
      </c>
      <c r="C15" s="89" t="str">
        <f>IF(A15="","",VLOOKUP(A15,Entrants!$B$4:$C$102,2))</f>
        <v>Graeme Hare</v>
      </c>
      <c r="D15" s="90"/>
      <c r="E15" s="93">
        <v>0.018530092592592595</v>
      </c>
      <c r="F15" s="93">
        <v>0.007118055555555555</v>
      </c>
      <c r="G15" s="93">
        <f t="shared" si="0"/>
        <v>0.01141203703703704</v>
      </c>
      <c r="H15" s="10"/>
      <c r="I15" s="8">
        <v>12</v>
      </c>
      <c r="J15" s="98" t="s">
        <v>59</v>
      </c>
      <c r="K15" s="98"/>
      <c r="L15" s="9">
        <v>0.018912037037037036</v>
      </c>
      <c r="M15" s="9">
        <v>0.007986111111111112</v>
      </c>
      <c r="N15" s="9">
        <v>0.010925925925925924</v>
      </c>
    </row>
    <row r="16" spans="1:14" ht="15">
      <c r="A16" s="91">
        <v>605</v>
      </c>
      <c r="B16" s="90">
        <v>13</v>
      </c>
      <c r="C16" s="89" t="str">
        <f>IF(A16="","",VLOOKUP(A16,Entrants!$B$4:$C$102,2))</f>
        <v>Kevin Freeman</v>
      </c>
      <c r="D16" s="90"/>
      <c r="E16" s="93">
        <v>0.018541666666666668</v>
      </c>
      <c r="F16" s="93">
        <v>0.006423611111111112</v>
      </c>
      <c r="G16" s="93">
        <f t="shared" si="0"/>
        <v>0.012118055555555556</v>
      </c>
      <c r="H16" s="10"/>
      <c r="I16" s="8">
        <v>13</v>
      </c>
      <c r="J16" s="98" t="s">
        <v>129</v>
      </c>
      <c r="K16" s="98"/>
      <c r="L16" s="9">
        <v>0.018090277777777778</v>
      </c>
      <c r="M16" s="9">
        <v>0.007118055555555555</v>
      </c>
      <c r="N16" s="9">
        <v>0.010972222222222223</v>
      </c>
    </row>
    <row r="17" spans="1:14" ht="15">
      <c r="A17" s="91">
        <v>652</v>
      </c>
      <c r="B17" s="90">
        <v>14</v>
      </c>
      <c r="C17" s="89" t="str">
        <f>IF(A17="","",VLOOKUP(A17,Entrants!$B$4:$C$102,2))</f>
        <v>Helen Morris</v>
      </c>
      <c r="D17" s="91"/>
      <c r="E17" s="93">
        <v>0.018564814814814815</v>
      </c>
      <c r="F17" s="93">
        <v>0.006423611111111112</v>
      </c>
      <c r="G17" s="93">
        <f t="shared" si="0"/>
        <v>0.012141203703703703</v>
      </c>
      <c r="H17" s="10"/>
      <c r="I17" s="8">
        <v>14</v>
      </c>
      <c r="J17" s="98" t="s">
        <v>72</v>
      </c>
      <c r="K17" s="98"/>
      <c r="L17" s="9">
        <v>0.01912037037037037</v>
      </c>
      <c r="M17" s="9">
        <v>0.007986111111111112</v>
      </c>
      <c r="N17" s="9">
        <v>0.011134259259259259</v>
      </c>
    </row>
    <row r="18" spans="1:14" ht="15">
      <c r="A18" s="91">
        <v>640</v>
      </c>
      <c r="B18" s="90">
        <v>15</v>
      </c>
      <c r="C18" s="89" t="str">
        <f>IF(A18="","",VLOOKUP(A18,Entrants!$B$4:$C$102,2))</f>
        <v>Scott Povey</v>
      </c>
      <c r="D18" s="90"/>
      <c r="E18" s="93">
        <v>0.01861111111111111</v>
      </c>
      <c r="F18" s="93">
        <v>0.008333333333333333</v>
      </c>
      <c r="G18" s="93">
        <f t="shared" si="0"/>
        <v>0.010277777777777776</v>
      </c>
      <c r="H18" s="10"/>
      <c r="I18" s="8">
        <v>15</v>
      </c>
      <c r="J18" s="98" t="s">
        <v>57</v>
      </c>
      <c r="K18" s="98"/>
      <c r="L18" s="9">
        <v>0.018622685185185183</v>
      </c>
      <c r="M18" s="9">
        <v>0.007465277777777778</v>
      </c>
      <c r="N18" s="9">
        <v>0.011157407407407404</v>
      </c>
    </row>
    <row r="19" spans="1:14" ht="15">
      <c r="A19" s="91">
        <v>627</v>
      </c>
      <c r="B19" s="90">
        <v>16</v>
      </c>
      <c r="C19" s="89" t="str">
        <f>IF(A19="","",VLOOKUP(A19,Entrants!$B$4:$C$102,2))</f>
        <v>Steve Walker</v>
      </c>
      <c r="D19" s="91"/>
      <c r="E19" s="93">
        <v>0.018622685185185183</v>
      </c>
      <c r="F19" s="93">
        <v>0.007465277777777778</v>
      </c>
      <c r="G19" s="93">
        <f t="shared" si="0"/>
        <v>0.011157407407407404</v>
      </c>
      <c r="H19" s="10"/>
      <c r="I19" s="8">
        <v>16</v>
      </c>
      <c r="J19" s="98" t="s">
        <v>130</v>
      </c>
      <c r="K19" s="98"/>
      <c r="L19" s="9">
        <v>0.018449074074074073</v>
      </c>
      <c r="M19" s="9">
        <v>0.007291666666666666</v>
      </c>
      <c r="N19" s="9">
        <v>0.011157407407407408</v>
      </c>
    </row>
    <row r="20" spans="1:14" ht="15">
      <c r="A20" s="91">
        <v>687</v>
      </c>
      <c r="B20" s="90">
        <v>17</v>
      </c>
      <c r="C20" s="89" t="str">
        <f>IF(A20="","",VLOOKUP(A20,Entrants!$B$4:$C$102,2))</f>
        <v>Ian Baxter</v>
      </c>
      <c r="D20" s="91"/>
      <c r="E20" s="93">
        <v>0.018645833333333334</v>
      </c>
      <c r="F20" s="93">
        <v>0.0067708333333333336</v>
      </c>
      <c r="G20" s="93">
        <f t="shared" si="0"/>
        <v>0.011875</v>
      </c>
      <c r="H20" s="10"/>
      <c r="I20" s="8">
        <v>17</v>
      </c>
      <c r="J20" s="98" t="s">
        <v>115</v>
      </c>
      <c r="K20" s="98"/>
      <c r="L20" s="9">
        <v>0.018530092592592595</v>
      </c>
      <c r="M20" s="9">
        <v>0.007118055555555555</v>
      </c>
      <c r="N20" s="9">
        <v>0.01141203703703704</v>
      </c>
    </row>
    <row r="21" spans="1:14" ht="15">
      <c r="A21" s="91">
        <v>676</v>
      </c>
      <c r="B21" s="90">
        <v>18</v>
      </c>
      <c r="C21" s="89" t="str">
        <f>IF(A21="","",VLOOKUP(A21,Entrants!$B$4:$C$102,2))</f>
        <v>Andrew Henderson</v>
      </c>
      <c r="D21" s="91"/>
      <c r="E21" s="93">
        <v>0.01866898148148148</v>
      </c>
      <c r="F21" s="93">
        <v>0.009027777777777779</v>
      </c>
      <c r="G21" s="93">
        <f t="shared" si="0"/>
        <v>0.009641203703703702</v>
      </c>
      <c r="H21" s="10"/>
      <c r="I21" s="8">
        <v>18</v>
      </c>
      <c r="J21" s="98" t="s">
        <v>108</v>
      </c>
      <c r="K21" s="98"/>
      <c r="L21" s="9">
        <v>0.01871527777777778</v>
      </c>
      <c r="M21" s="9">
        <v>0.007291666666666666</v>
      </c>
      <c r="N21" s="9">
        <v>0.011423611111111114</v>
      </c>
    </row>
    <row r="22" spans="1:14" ht="15">
      <c r="A22" s="91">
        <v>626</v>
      </c>
      <c r="B22" s="90">
        <v>19</v>
      </c>
      <c r="C22" s="89" t="str">
        <f>IF(A22="","",VLOOKUP(A22,Entrants!$B$4:$C$102,2))</f>
        <v>Dave Bradley</v>
      </c>
      <c r="D22" s="91"/>
      <c r="E22" s="93">
        <v>0.018680555555555554</v>
      </c>
      <c r="F22" s="93">
        <v>0.007118055555555555</v>
      </c>
      <c r="G22" s="93">
        <f t="shared" si="0"/>
        <v>0.0115625</v>
      </c>
      <c r="H22" s="10"/>
      <c r="I22" s="8">
        <v>19</v>
      </c>
      <c r="J22" s="98" t="s">
        <v>60</v>
      </c>
      <c r="K22" s="98"/>
      <c r="L22" s="9">
        <v>0.018680555555555554</v>
      </c>
      <c r="M22" s="9">
        <v>0.007118055555555555</v>
      </c>
      <c r="N22" s="9">
        <v>0.0115625</v>
      </c>
    </row>
    <row r="23" spans="1:14" ht="15">
      <c r="A23" s="91">
        <v>620</v>
      </c>
      <c r="B23" s="90">
        <v>20</v>
      </c>
      <c r="C23" s="89" t="str">
        <f>IF(A23="","",VLOOKUP(A23,Entrants!$B$4:$C$102,2))</f>
        <v>Joe Frazer</v>
      </c>
      <c r="D23" s="91"/>
      <c r="E23" s="93">
        <v>0.018703703703703705</v>
      </c>
      <c r="F23" s="93">
        <v>0.0067708333333333336</v>
      </c>
      <c r="G23" s="93">
        <f t="shared" si="0"/>
        <v>0.011932870370370371</v>
      </c>
      <c r="H23" s="10"/>
      <c r="I23" s="8">
        <v>20</v>
      </c>
      <c r="J23" s="98" t="s">
        <v>65</v>
      </c>
      <c r="K23" s="98"/>
      <c r="L23" s="9">
        <v>0.018425925925925925</v>
      </c>
      <c r="M23" s="9">
        <v>0.0067708333333333336</v>
      </c>
      <c r="N23" s="9">
        <v>0.011655092592592592</v>
      </c>
    </row>
    <row r="24" spans="1:14" ht="15">
      <c r="A24" s="91">
        <v>602</v>
      </c>
      <c r="B24" s="90">
        <v>21</v>
      </c>
      <c r="C24" s="89" t="str">
        <f>IF(A24="","",VLOOKUP(A24,Entrants!$B$4:$C$102,2))</f>
        <v>Davina Lonsdale</v>
      </c>
      <c r="D24" s="90"/>
      <c r="E24" s="93">
        <v>0.018703703703703705</v>
      </c>
      <c r="F24" s="93">
        <v>0.004861111111111111</v>
      </c>
      <c r="G24" s="93">
        <f t="shared" si="0"/>
        <v>0.013842592592592594</v>
      </c>
      <c r="H24" s="10"/>
      <c r="I24" s="8">
        <v>21</v>
      </c>
      <c r="J24" s="98" t="s">
        <v>151</v>
      </c>
      <c r="K24" s="98"/>
      <c r="L24" s="9">
        <v>0.018472222222222223</v>
      </c>
      <c r="M24" s="9">
        <v>0.0067708333333333336</v>
      </c>
      <c r="N24" s="9">
        <v>0.01170138888888889</v>
      </c>
    </row>
    <row r="25" spans="1:14" ht="15">
      <c r="A25" s="91">
        <v>637</v>
      </c>
      <c r="B25" s="90">
        <v>22</v>
      </c>
      <c r="C25" s="89" t="str">
        <f>IF(A25="","",VLOOKUP(A25,Entrants!$B$4:$C$102,2))</f>
        <v>Craig Birch</v>
      </c>
      <c r="D25" s="90"/>
      <c r="E25" s="93">
        <v>0.01871527777777778</v>
      </c>
      <c r="F25" s="93">
        <v>0.008854166666666666</v>
      </c>
      <c r="G25" s="93">
        <f t="shared" si="0"/>
        <v>0.009861111111111112</v>
      </c>
      <c r="H25" s="10"/>
      <c r="I25" s="8">
        <v>22</v>
      </c>
      <c r="J25" s="98" t="s">
        <v>62</v>
      </c>
      <c r="K25" s="98"/>
      <c r="L25" s="9">
        <v>0.019178240740740742</v>
      </c>
      <c r="M25" s="9">
        <v>0.007465277777777778</v>
      </c>
      <c r="N25" s="9">
        <v>0.011712962962962963</v>
      </c>
    </row>
    <row r="26" spans="1:14" ht="15">
      <c r="A26" s="91">
        <v>643</v>
      </c>
      <c r="B26" s="90">
        <v>23</v>
      </c>
      <c r="C26" s="89" t="str">
        <f>IF(A26="","",VLOOKUP(A26,Entrants!$B$4:$C$102,2))</f>
        <v>Scott Goodfellow</v>
      </c>
      <c r="D26" s="91"/>
      <c r="E26" s="93">
        <v>0.01871527777777778</v>
      </c>
      <c r="F26" s="93">
        <v>0.007291666666666666</v>
      </c>
      <c r="G26" s="93">
        <f t="shared" si="0"/>
        <v>0.011423611111111114</v>
      </c>
      <c r="H26" s="10"/>
      <c r="I26" s="8">
        <v>23</v>
      </c>
      <c r="J26" s="98" t="s">
        <v>94</v>
      </c>
      <c r="K26" s="98"/>
      <c r="L26" s="9">
        <v>0.019108796296296294</v>
      </c>
      <c r="M26" s="9">
        <v>0.007291666666666666</v>
      </c>
      <c r="N26" s="9">
        <v>0.011817129629629629</v>
      </c>
    </row>
    <row r="27" spans="1:14" ht="15">
      <c r="A27" s="91">
        <v>636</v>
      </c>
      <c r="B27" s="90">
        <v>24</v>
      </c>
      <c r="C27" s="89" t="str">
        <f>IF(A27="","",VLOOKUP(A27,Entrants!$B$4:$C$102,2))</f>
        <v>Sharon Richardson</v>
      </c>
      <c r="D27" s="91"/>
      <c r="E27" s="93">
        <v>0.018726851851851852</v>
      </c>
      <c r="F27" s="93">
        <v>0.003472222222222222</v>
      </c>
      <c r="G27" s="93">
        <f t="shared" si="0"/>
        <v>0.01525462962962963</v>
      </c>
      <c r="H27" s="10"/>
      <c r="I27" s="8">
        <v>24</v>
      </c>
      <c r="J27" s="98" t="s">
        <v>152</v>
      </c>
      <c r="K27" s="98"/>
      <c r="L27" s="9">
        <v>0.018645833333333334</v>
      </c>
      <c r="M27" s="9">
        <v>0.0067708333333333336</v>
      </c>
      <c r="N27" s="9">
        <v>0.011875</v>
      </c>
    </row>
    <row r="28" spans="1:14" ht="15">
      <c r="A28" s="91">
        <v>673</v>
      </c>
      <c r="B28" s="90">
        <v>25</v>
      </c>
      <c r="C28" s="89" t="str">
        <f>IF(A28="","",VLOOKUP(A28,Entrants!$B$4:$C$102,2))</f>
        <v>Robbie Barkley</v>
      </c>
      <c r="D28" s="91"/>
      <c r="E28" s="93">
        <v>0.018738425925925926</v>
      </c>
      <c r="F28" s="93">
        <v>0.00920138888888889</v>
      </c>
      <c r="G28" s="93">
        <f t="shared" si="0"/>
        <v>0.009537037037037037</v>
      </c>
      <c r="H28" s="10"/>
      <c r="I28" s="8">
        <v>25</v>
      </c>
      <c r="J28" s="98" t="s">
        <v>49</v>
      </c>
      <c r="K28" s="98"/>
      <c r="L28" s="9">
        <v>0.017997685185185186</v>
      </c>
      <c r="M28" s="9">
        <v>0.006076388888888889</v>
      </c>
      <c r="N28" s="9">
        <v>0.011921296296296298</v>
      </c>
    </row>
    <row r="29" spans="1:14" ht="15">
      <c r="A29" s="91">
        <v>639</v>
      </c>
      <c r="B29" s="90">
        <v>26</v>
      </c>
      <c r="C29" s="89" t="str">
        <f>IF(A29="","",VLOOKUP(A29,Entrants!$B$4:$C$102,2))</f>
        <v>Jake Jansen</v>
      </c>
      <c r="D29" s="91"/>
      <c r="E29" s="93">
        <v>0.018761574074074073</v>
      </c>
      <c r="F29" s="93">
        <v>0.008680555555555556</v>
      </c>
      <c r="G29" s="93">
        <f t="shared" si="0"/>
        <v>0.010081018518518517</v>
      </c>
      <c r="H29" s="10"/>
      <c r="I29" s="8">
        <v>26</v>
      </c>
      <c r="J29" s="98" t="s">
        <v>67</v>
      </c>
      <c r="K29" s="98"/>
      <c r="L29" s="9">
        <v>0.018703703703703705</v>
      </c>
      <c r="M29" s="9">
        <v>0.0067708333333333336</v>
      </c>
      <c r="N29" s="9">
        <v>0.011932870370370371</v>
      </c>
    </row>
    <row r="30" spans="1:14" ht="15">
      <c r="A30" s="8" t="s">
        <v>157</v>
      </c>
      <c r="B30" s="90">
        <v>27</v>
      </c>
      <c r="C30" s="98" t="s">
        <v>153</v>
      </c>
      <c r="D30" s="90"/>
      <c r="E30" s="93">
        <v>0.018761574074074073</v>
      </c>
      <c r="F30" s="93">
        <v>0.00954861111111111</v>
      </c>
      <c r="G30" s="93">
        <f t="shared" si="0"/>
        <v>0.009212962962962963</v>
      </c>
      <c r="H30" s="10"/>
      <c r="I30" s="8">
        <v>27</v>
      </c>
      <c r="J30" s="98" t="s">
        <v>100</v>
      </c>
      <c r="K30" s="98"/>
      <c r="L30" s="9">
        <v>0.018958333333333334</v>
      </c>
      <c r="M30" s="9">
        <v>0.006944444444444444</v>
      </c>
      <c r="N30" s="9">
        <v>0.01201388888888889</v>
      </c>
    </row>
    <row r="31" spans="1:14" ht="15">
      <c r="A31" s="91">
        <v>613</v>
      </c>
      <c r="B31" s="90">
        <v>28</v>
      </c>
      <c r="C31" s="98" t="s">
        <v>154</v>
      </c>
      <c r="D31" s="91"/>
      <c r="E31" s="93">
        <v>0.01877314814814815</v>
      </c>
      <c r="F31" s="93">
        <v>0.009027777777777779</v>
      </c>
      <c r="G31" s="93">
        <f t="shared" si="0"/>
        <v>0.009745370370370371</v>
      </c>
      <c r="H31" s="10"/>
      <c r="I31" s="8">
        <v>28</v>
      </c>
      <c r="J31" s="98" t="s">
        <v>58</v>
      </c>
      <c r="K31" s="98"/>
      <c r="L31" s="9">
        <v>0.018541666666666668</v>
      </c>
      <c r="M31" s="9">
        <v>0.006423611111111112</v>
      </c>
      <c r="N31" s="9">
        <v>0.012118055555555556</v>
      </c>
    </row>
    <row r="32" spans="1:14" ht="15">
      <c r="A32" s="91">
        <v>616</v>
      </c>
      <c r="B32" s="90">
        <v>29</v>
      </c>
      <c r="C32" s="89" t="str">
        <f>IF(A32="","",VLOOKUP(A32,Entrants!$B$4:$C$102,2))</f>
        <v>Liz Freeman</v>
      </c>
      <c r="D32" s="91"/>
      <c r="E32" s="93">
        <v>0.018784722222222223</v>
      </c>
      <c r="F32" s="93">
        <v>0.00034722222222222224</v>
      </c>
      <c r="G32" s="93">
        <f t="shared" si="0"/>
        <v>0.018437500000000002</v>
      </c>
      <c r="H32" s="10"/>
      <c r="I32" s="8">
        <v>29</v>
      </c>
      <c r="J32" s="98" t="s">
        <v>52</v>
      </c>
      <c r="K32" s="98"/>
      <c r="L32" s="9">
        <v>0.018564814814814815</v>
      </c>
      <c r="M32" s="9">
        <v>0.006423611111111112</v>
      </c>
      <c r="N32" s="9">
        <v>0.012141203703703703</v>
      </c>
    </row>
    <row r="33" spans="1:14" ht="15">
      <c r="A33" s="91">
        <v>603</v>
      </c>
      <c r="B33" s="90">
        <v>30</v>
      </c>
      <c r="C33" s="89" t="str">
        <f>IF(A33="","",VLOOKUP(A33,Entrants!$B$4:$C$102,2))</f>
        <v>Richard Shillinglaw</v>
      </c>
      <c r="D33" s="90"/>
      <c r="E33" s="93">
        <v>0.018796296296296297</v>
      </c>
      <c r="F33" s="93">
        <v>0.005381944444444445</v>
      </c>
      <c r="G33" s="93">
        <f t="shared" si="0"/>
        <v>0.013414351851851851</v>
      </c>
      <c r="H33" s="10"/>
      <c r="I33" s="8">
        <v>30</v>
      </c>
      <c r="J33" s="98" t="s">
        <v>48</v>
      </c>
      <c r="K33" s="98"/>
      <c r="L33" s="9">
        <v>0.01880787037037037</v>
      </c>
      <c r="M33" s="9">
        <v>0.006597222222222222</v>
      </c>
      <c r="N33" s="9">
        <v>0.012210648148148148</v>
      </c>
    </row>
    <row r="34" spans="1:14" ht="15">
      <c r="A34" s="91">
        <v>650</v>
      </c>
      <c r="B34" s="90">
        <v>31</v>
      </c>
      <c r="C34" s="89" t="str">
        <f>IF(A34="","",VLOOKUP(A34,Entrants!$B$4:$C$102,2))</f>
        <v>Cath Young</v>
      </c>
      <c r="D34" s="90"/>
      <c r="E34" s="93">
        <v>0.01880787037037037</v>
      </c>
      <c r="F34" s="93">
        <v>0.006597222222222222</v>
      </c>
      <c r="G34" s="93">
        <f t="shared" si="0"/>
        <v>0.012210648148148148</v>
      </c>
      <c r="H34" s="10"/>
      <c r="I34" s="8">
        <v>31</v>
      </c>
      <c r="J34" s="98" t="s">
        <v>92</v>
      </c>
      <c r="K34" s="98"/>
      <c r="L34" s="9">
        <v>0.01900462962962963</v>
      </c>
      <c r="M34" s="9">
        <v>0.0067708333333333336</v>
      </c>
      <c r="N34" s="9">
        <v>0.012233796296296298</v>
      </c>
    </row>
    <row r="35" spans="1:14" ht="15">
      <c r="A35" s="91">
        <v>660</v>
      </c>
      <c r="B35" s="90">
        <v>32</v>
      </c>
      <c r="C35" s="89" t="str">
        <f>IF(A35="","",VLOOKUP(A35,Entrants!$B$4:$C$102,2))</f>
        <v>Keith Willshire</v>
      </c>
      <c r="D35" s="91"/>
      <c r="E35" s="93">
        <v>0.018831018518518518</v>
      </c>
      <c r="F35" s="93">
        <v>0.005902777777777778</v>
      </c>
      <c r="G35" s="93">
        <f t="shared" si="0"/>
        <v>0.01292824074074074</v>
      </c>
      <c r="H35" s="10"/>
      <c r="I35" s="8">
        <v>32</v>
      </c>
      <c r="J35" s="98" t="s">
        <v>156</v>
      </c>
      <c r="K35" s="98"/>
      <c r="L35" s="9">
        <v>0.02025462962962963</v>
      </c>
      <c r="M35" s="9">
        <v>0.007986111111111112</v>
      </c>
      <c r="N35" s="9">
        <v>0.012268518518518517</v>
      </c>
    </row>
    <row r="36" spans="1:14" ht="15">
      <c r="A36" s="91">
        <v>654</v>
      </c>
      <c r="B36" s="90">
        <v>33</v>
      </c>
      <c r="C36" s="89" t="str">
        <f>IF(A36="","",VLOOKUP(A36,Entrants!$B$4:$C$102,2))</f>
        <v>Joanne Straughan</v>
      </c>
      <c r="D36" s="90"/>
      <c r="E36" s="93">
        <v>0.018831018518518518</v>
      </c>
      <c r="F36" s="93">
        <v>0.003472222222222222</v>
      </c>
      <c r="G36" s="93">
        <f t="shared" si="0"/>
        <v>0.015358796296296296</v>
      </c>
      <c r="H36" s="10"/>
      <c r="I36" s="8">
        <v>33</v>
      </c>
      <c r="J36" s="98" t="s">
        <v>61</v>
      </c>
      <c r="K36" s="98"/>
      <c r="L36" s="9">
        <v>0.019039351851851852</v>
      </c>
      <c r="M36" s="9">
        <v>0.0067708333333333336</v>
      </c>
      <c r="N36" s="9">
        <v>0.012268518518518519</v>
      </c>
    </row>
    <row r="37" spans="1:14" ht="15">
      <c r="A37" s="91">
        <v>631</v>
      </c>
      <c r="B37" s="90">
        <v>34</v>
      </c>
      <c r="C37" s="89" t="str">
        <f>IF(A37="","",VLOOKUP(A37,Entrants!$B$4:$C$102,2))</f>
        <v>Claire Riches</v>
      </c>
      <c r="D37" s="91"/>
      <c r="E37" s="93">
        <v>0.01884259259259259</v>
      </c>
      <c r="F37" s="93">
        <v>0.006423611111111112</v>
      </c>
      <c r="G37" s="93">
        <f t="shared" si="0"/>
        <v>0.012418981481481479</v>
      </c>
      <c r="H37" s="10"/>
      <c r="I37" s="8">
        <v>34</v>
      </c>
      <c r="J37" s="98" t="s">
        <v>63</v>
      </c>
      <c r="K37" s="98"/>
      <c r="L37" s="9">
        <v>0.018368055555555554</v>
      </c>
      <c r="M37" s="9">
        <v>0.006076388888888889</v>
      </c>
      <c r="N37" s="9">
        <v>0.012291666666666666</v>
      </c>
    </row>
    <row r="38" spans="1:14" ht="15">
      <c r="A38" s="91">
        <v>658</v>
      </c>
      <c r="B38" s="90">
        <v>35</v>
      </c>
      <c r="C38" s="89" t="str">
        <f>IF(A38="","",VLOOKUP(A38,Entrants!$B$4:$C$102,2))</f>
        <v>Peter Holmback</v>
      </c>
      <c r="D38" s="91"/>
      <c r="E38" s="93">
        <v>0.018854166666666665</v>
      </c>
      <c r="F38" s="9">
        <v>0.008159722222222223</v>
      </c>
      <c r="G38" s="93">
        <f t="shared" si="0"/>
        <v>0.010694444444444442</v>
      </c>
      <c r="H38" s="10"/>
      <c r="I38" s="8">
        <v>35</v>
      </c>
      <c r="J38" s="98" t="s">
        <v>107</v>
      </c>
      <c r="K38" s="98"/>
      <c r="L38" s="9">
        <v>0.019085648148148147</v>
      </c>
      <c r="M38" s="9">
        <v>0.0067708333333333336</v>
      </c>
      <c r="N38" s="9">
        <v>0.012314814814814813</v>
      </c>
    </row>
    <row r="39" spans="1:14" ht="15">
      <c r="A39" s="91">
        <v>665</v>
      </c>
      <c r="B39" s="90">
        <v>36</v>
      </c>
      <c r="C39" s="89" t="str">
        <f>IF(A39="","",VLOOKUP(A39,Entrants!$B$4:$C$102,2))</f>
        <v>Kenn Turnbull</v>
      </c>
      <c r="D39" s="91"/>
      <c r="E39" s="93">
        <v>0.018865740740740742</v>
      </c>
      <c r="F39" s="93">
        <v>0.0062499999999999995</v>
      </c>
      <c r="G39" s="93">
        <f t="shared" si="0"/>
        <v>0.012615740740740743</v>
      </c>
      <c r="H39" s="10"/>
      <c r="I39" s="8">
        <v>36</v>
      </c>
      <c r="J39" s="98" t="s">
        <v>51</v>
      </c>
      <c r="K39" s="98"/>
      <c r="L39" s="9">
        <v>0.018449074074074073</v>
      </c>
      <c r="M39" s="9">
        <v>0.006076388888888889</v>
      </c>
      <c r="N39" s="9">
        <v>0.012372685185185184</v>
      </c>
    </row>
    <row r="40" spans="1:14" ht="15">
      <c r="A40" s="91">
        <v>618</v>
      </c>
      <c r="B40" s="90">
        <v>37</v>
      </c>
      <c r="C40" s="89" t="str">
        <f>IF(A40="","",VLOOKUP(A40,Entrants!$B$4:$C$102,2))</f>
        <v>Alison Lowes</v>
      </c>
      <c r="D40" s="91"/>
      <c r="E40" s="93">
        <v>0.018877314814814816</v>
      </c>
      <c r="F40" s="93">
        <v>0.003993055555555556</v>
      </c>
      <c r="G40" s="93">
        <f t="shared" si="0"/>
        <v>0.01488425925925926</v>
      </c>
      <c r="H40" s="10"/>
      <c r="I40" s="8">
        <v>37</v>
      </c>
      <c r="J40" s="98" t="s">
        <v>99</v>
      </c>
      <c r="K40" s="98"/>
      <c r="L40" s="9">
        <v>0.01884259259259259</v>
      </c>
      <c r="M40" s="9">
        <v>0.006423611111111112</v>
      </c>
      <c r="N40" s="9">
        <v>0.012418981481481479</v>
      </c>
    </row>
    <row r="41" spans="1:14" ht="15">
      <c r="A41" s="91">
        <v>606</v>
      </c>
      <c r="B41" s="90">
        <v>38</v>
      </c>
      <c r="C41" s="89" t="str">
        <f>IF(A41="","",VLOOKUP(A41,Entrants!$B$4:$C$102,2))</f>
        <v>Steve Gillespie</v>
      </c>
      <c r="D41" s="91"/>
      <c r="E41" s="93">
        <v>0.018912037037037036</v>
      </c>
      <c r="F41" s="93">
        <v>0.007986111111111112</v>
      </c>
      <c r="G41" s="93">
        <f t="shared" si="0"/>
        <v>0.010925925925925924</v>
      </c>
      <c r="H41" s="10"/>
      <c r="I41" s="8">
        <v>38</v>
      </c>
      <c r="J41" s="98" t="s">
        <v>54</v>
      </c>
      <c r="K41" s="98"/>
      <c r="L41" s="9">
        <v>0.01940972222222222</v>
      </c>
      <c r="M41" s="9">
        <v>0.006944444444444444</v>
      </c>
      <c r="N41" s="9">
        <v>0.012465277777777777</v>
      </c>
    </row>
    <row r="42" spans="1:14" ht="15">
      <c r="A42" s="91">
        <v>657</v>
      </c>
      <c r="B42" s="90">
        <v>39</v>
      </c>
      <c r="C42" s="89" t="str">
        <f>IF(A42="","",VLOOKUP(A42,Entrants!$B$4:$C$102,2))</f>
        <v>Lisa Dean</v>
      </c>
      <c r="D42" s="91"/>
      <c r="E42" s="93">
        <v>0.01892361111111111</v>
      </c>
      <c r="F42" s="93">
        <v>0.005208333333333333</v>
      </c>
      <c r="G42" s="93">
        <f t="shared" si="0"/>
        <v>0.013715277777777778</v>
      </c>
      <c r="H42" s="10"/>
      <c r="I42" s="8">
        <v>39</v>
      </c>
      <c r="J42" s="98" t="s">
        <v>66</v>
      </c>
      <c r="K42" s="98"/>
      <c r="L42" s="9">
        <v>0.01947916666666667</v>
      </c>
      <c r="M42" s="9">
        <v>0.006944444444444444</v>
      </c>
      <c r="N42" s="9">
        <v>0.012534722222222225</v>
      </c>
    </row>
    <row r="43" spans="1:14" ht="15">
      <c r="A43" s="91">
        <v>632</v>
      </c>
      <c r="B43" s="90">
        <v>40</v>
      </c>
      <c r="C43" s="89" t="str">
        <f>IF(A43="","",VLOOKUP(A43,Entrants!$B$4:$C$102,2))</f>
        <v>Heather Christopher</v>
      </c>
      <c r="D43" s="91"/>
      <c r="E43" s="93">
        <v>0.018958333333333334</v>
      </c>
      <c r="F43" s="93">
        <v>0.006944444444444444</v>
      </c>
      <c r="G43" s="93">
        <f t="shared" si="0"/>
        <v>0.01201388888888889</v>
      </c>
      <c r="H43" s="10"/>
      <c r="I43" s="8">
        <v>40</v>
      </c>
      <c r="J43" s="98" t="s">
        <v>123</v>
      </c>
      <c r="K43" s="98"/>
      <c r="L43" s="9">
        <v>0.018865740740740742</v>
      </c>
      <c r="M43" s="9">
        <v>0.0062499999999999995</v>
      </c>
      <c r="N43" s="9">
        <v>0.012615740740740743</v>
      </c>
    </row>
    <row r="44" spans="1:14" ht="15">
      <c r="A44" s="91">
        <v>611</v>
      </c>
      <c r="B44" s="90">
        <v>41</v>
      </c>
      <c r="C44" s="89" t="str">
        <f>IF(A44="","",VLOOKUP(A44,Entrants!$B$4:$C$102,2))</f>
        <v>Helen Bruce</v>
      </c>
      <c r="D44" s="91"/>
      <c r="E44" s="93">
        <v>0.01900462962962963</v>
      </c>
      <c r="F44" s="93">
        <v>0.0067708333333333336</v>
      </c>
      <c r="G44" s="93">
        <f t="shared" si="0"/>
        <v>0.012233796296296298</v>
      </c>
      <c r="H44" s="10"/>
      <c r="I44" s="8">
        <v>41</v>
      </c>
      <c r="J44" s="98" t="s">
        <v>78</v>
      </c>
      <c r="K44" s="98"/>
      <c r="L44" s="9">
        <v>0.018831018518518518</v>
      </c>
      <c r="M44" s="9">
        <v>0.005902777777777778</v>
      </c>
      <c r="N44" s="9">
        <v>0.01292824074074074</v>
      </c>
    </row>
    <row r="45" spans="1:14" ht="15">
      <c r="A45" s="91">
        <v>638</v>
      </c>
      <c r="B45" s="90">
        <v>42</v>
      </c>
      <c r="C45" s="89" t="str">
        <f>IF(A45="","",VLOOKUP(A45,Entrants!$B$4:$C$102,2))</f>
        <v>Adam Smith</v>
      </c>
      <c r="D45" s="91"/>
      <c r="E45" s="93">
        <v>0.019016203703703705</v>
      </c>
      <c r="F45" s="93">
        <v>0.008680555555555556</v>
      </c>
      <c r="G45" s="93">
        <f t="shared" si="0"/>
        <v>0.01033564814814815</v>
      </c>
      <c r="H45" s="10"/>
      <c r="I45" s="8">
        <v>42</v>
      </c>
      <c r="J45" s="98" t="s">
        <v>116</v>
      </c>
      <c r="K45" s="98"/>
      <c r="L45" s="9">
        <v>0.01824074074074074</v>
      </c>
      <c r="M45" s="9">
        <v>0.005208333333333333</v>
      </c>
      <c r="N45" s="9">
        <v>0.01303240740740741</v>
      </c>
    </row>
    <row r="46" spans="1:14" ht="15">
      <c r="A46" s="91">
        <v>604</v>
      </c>
      <c r="B46" s="90">
        <v>43</v>
      </c>
      <c r="C46" s="89" t="str">
        <f>IF(A46="","",VLOOKUP(A46,Entrants!$B$4:$C$102,2))</f>
        <v>Dave Cox</v>
      </c>
      <c r="D46" s="91"/>
      <c r="E46" s="93">
        <v>0.019039351851851852</v>
      </c>
      <c r="F46" s="93">
        <v>0.0067708333333333336</v>
      </c>
      <c r="G46" s="93">
        <f t="shared" si="0"/>
        <v>0.012268518518518519</v>
      </c>
      <c r="H46" s="10"/>
      <c r="I46" s="8">
        <v>43</v>
      </c>
      <c r="J46" s="98" t="s">
        <v>98</v>
      </c>
      <c r="K46" s="98"/>
      <c r="L46" s="9">
        <v>0.018310185185185186</v>
      </c>
      <c r="M46" s="9">
        <v>0.005208333333333333</v>
      </c>
      <c r="N46" s="9">
        <v>0.013101851851851854</v>
      </c>
    </row>
    <row r="47" spans="1:14" ht="15">
      <c r="A47" s="91">
        <v>642</v>
      </c>
      <c r="B47" s="90">
        <v>44</v>
      </c>
      <c r="C47" s="89" t="str">
        <f>IF(A47="","",VLOOKUP(A47,Entrants!$B$4:$C$102,2))</f>
        <v>Charlotte Ramsey</v>
      </c>
      <c r="D47" s="91"/>
      <c r="E47" s="93">
        <v>0.019085648148148147</v>
      </c>
      <c r="F47" s="93">
        <v>0.0067708333333333336</v>
      </c>
      <c r="G47" s="93">
        <f t="shared" si="0"/>
        <v>0.012314814814814813</v>
      </c>
      <c r="I47" s="8">
        <v>44</v>
      </c>
      <c r="J47" s="98" t="s">
        <v>56</v>
      </c>
      <c r="K47" s="98"/>
      <c r="L47" s="9">
        <v>0.018796296296296297</v>
      </c>
      <c r="M47" s="9">
        <v>0.005381944444444445</v>
      </c>
      <c r="N47" s="9">
        <v>0.013414351851851851</v>
      </c>
    </row>
    <row r="48" spans="1:14" ht="15">
      <c r="A48" s="91">
        <v>659</v>
      </c>
      <c r="B48" s="90">
        <v>45</v>
      </c>
      <c r="C48" s="89" t="str">
        <f>IF(A48="","",VLOOKUP(A48,Entrants!$B$4:$C$102,2))</f>
        <v>Stephanie Ramsey</v>
      </c>
      <c r="D48" s="91"/>
      <c r="E48" s="93">
        <v>0.01909722222222222</v>
      </c>
      <c r="F48" s="93">
        <v>0.005208333333333333</v>
      </c>
      <c r="G48" s="93">
        <f t="shared" si="0"/>
        <v>0.013888888888888888</v>
      </c>
      <c r="I48" s="8">
        <v>45</v>
      </c>
      <c r="J48" s="98" t="s">
        <v>155</v>
      </c>
      <c r="K48" s="98"/>
      <c r="L48" s="9">
        <v>0.019560185185185184</v>
      </c>
      <c r="M48" s="9">
        <v>0.005902777777777778</v>
      </c>
      <c r="N48" s="9">
        <v>0.013657407407407406</v>
      </c>
    </row>
    <row r="49" spans="1:14" ht="15">
      <c r="A49" s="91">
        <v>617</v>
      </c>
      <c r="B49" s="90">
        <v>46</v>
      </c>
      <c r="C49" s="89" t="str">
        <f>IF(A49="","",VLOOKUP(A49,Entrants!$B$4:$C$102,2))</f>
        <v>Emma Freeman</v>
      </c>
      <c r="D49" s="91"/>
      <c r="E49" s="93">
        <v>0.019108796296296294</v>
      </c>
      <c r="F49" s="93">
        <v>0.007291666666666666</v>
      </c>
      <c r="G49" s="93">
        <f t="shared" si="0"/>
        <v>0.011817129629629629</v>
      </c>
      <c r="I49" s="8">
        <v>46</v>
      </c>
      <c r="J49" s="98" t="s">
        <v>117</v>
      </c>
      <c r="K49" s="98"/>
      <c r="L49" s="9">
        <v>0.01892361111111111</v>
      </c>
      <c r="M49" s="9">
        <v>0.005208333333333333</v>
      </c>
      <c r="N49" s="9">
        <v>0.013715277777777778</v>
      </c>
    </row>
    <row r="50" spans="1:14" ht="15">
      <c r="A50" s="91">
        <v>622</v>
      </c>
      <c r="B50" s="90">
        <v>47</v>
      </c>
      <c r="C50" s="89" t="str">
        <f>IF(A50="","",VLOOKUP(A50,Entrants!$B$4:$C$102,2))</f>
        <v>Shaun Dodd</v>
      </c>
      <c r="D50" s="91"/>
      <c r="E50" s="93">
        <v>0.01912037037037037</v>
      </c>
      <c r="F50" s="93">
        <v>0.007986111111111112</v>
      </c>
      <c r="G50" s="93">
        <f t="shared" si="0"/>
        <v>0.011134259259259259</v>
      </c>
      <c r="I50" s="8">
        <v>47</v>
      </c>
      <c r="J50" s="98" t="s">
        <v>55</v>
      </c>
      <c r="K50" s="98"/>
      <c r="L50" s="9">
        <v>0.018703703703703705</v>
      </c>
      <c r="M50" s="9">
        <v>0.004861111111111111</v>
      </c>
      <c r="N50" s="9">
        <v>0.013842592592592594</v>
      </c>
    </row>
    <row r="51" spans="1:14" ht="15">
      <c r="A51" s="91">
        <v>628</v>
      </c>
      <c r="B51" s="90">
        <v>48</v>
      </c>
      <c r="C51" s="89" t="str">
        <f>IF(A51="","",VLOOKUP(A51,Entrants!$B$4:$C$102,2))</f>
        <v>Dave Roberts</v>
      </c>
      <c r="D51" s="90"/>
      <c r="E51" s="93">
        <v>0.019178240740740742</v>
      </c>
      <c r="F51" s="93">
        <v>0.007465277777777778</v>
      </c>
      <c r="G51" s="93">
        <f t="shared" si="0"/>
        <v>0.011712962962962963</v>
      </c>
      <c r="I51" s="8">
        <v>48</v>
      </c>
      <c r="J51" s="98" t="s">
        <v>119</v>
      </c>
      <c r="K51" s="98"/>
      <c r="L51" s="9">
        <v>0.01909722222222222</v>
      </c>
      <c r="M51" s="9">
        <v>0.005208333333333333</v>
      </c>
      <c r="N51" s="9">
        <v>0.013888888888888888</v>
      </c>
    </row>
    <row r="52" spans="1:14" ht="15">
      <c r="A52" s="91">
        <v>612</v>
      </c>
      <c r="B52" s="90">
        <v>49</v>
      </c>
      <c r="C52" s="89" t="str">
        <f>IF(A52="","",VLOOKUP(A52,Entrants!$B$4:$C$102,2))</f>
        <v>John Mallon</v>
      </c>
      <c r="D52" s="91"/>
      <c r="E52" s="93">
        <v>0.019351851851851853</v>
      </c>
      <c r="F52" s="93">
        <v>0.0046875</v>
      </c>
      <c r="G52" s="93">
        <f t="shared" si="0"/>
        <v>0.014664351851851852</v>
      </c>
      <c r="I52" s="8">
        <v>49</v>
      </c>
      <c r="J52" s="98" t="s">
        <v>111</v>
      </c>
      <c r="K52" s="98"/>
      <c r="L52" s="9">
        <v>0.020185185185185184</v>
      </c>
      <c r="M52" s="9">
        <v>0.0062499999999999995</v>
      </c>
      <c r="N52" s="9">
        <v>0.013935185185185186</v>
      </c>
    </row>
    <row r="53" spans="1:14" ht="15">
      <c r="A53" s="91">
        <v>649</v>
      </c>
      <c r="B53" s="90">
        <v>50</v>
      </c>
      <c r="C53" s="89" t="str">
        <f>IF(A53="","",VLOOKUP(A53,Entrants!$B$4:$C$102,2))</f>
        <v>Ralph Dickinson</v>
      </c>
      <c r="D53" s="91"/>
      <c r="E53" s="93">
        <v>0.01940972222222222</v>
      </c>
      <c r="F53" s="93">
        <v>0.006944444444444444</v>
      </c>
      <c r="G53" s="93">
        <f t="shared" si="0"/>
        <v>0.012465277777777777</v>
      </c>
      <c r="I53" s="8">
        <v>50</v>
      </c>
      <c r="J53" s="98" t="s">
        <v>102</v>
      </c>
      <c r="K53" s="98"/>
      <c r="L53" s="9">
        <v>0.02008101851851852</v>
      </c>
      <c r="M53" s="9">
        <v>0.005902777777777778</v>
      </c>
      <c r="N53" s="9">
        <v>0.014178240740740741</v>
      </c>
    </row>
    <row r="54" spans="1:14" ht="15">
      <c r="A54" s="91">
        <v>607</v>
      </c>
      <c r="B54" s="90">
        <v>51</v>
      </c>
      <c r="C54" s="89" t="str">
        <f>IF(A54="","",VLOOKUP(A54,Entrants!$B$4:$C$102,2))</f>
        <v>Aynsley Herron</v>
      </c>
      <c r="D54" s="91"/>
      <c r="E54" s="93">
        <v>0.01947916666666667</v>
      </c>
      <c r="F54" s="93">
        <v>0.006944444444444444</v>
      </c>
      <c r="G54" s="93">
        <f t="shared" si="0"/>
        <v>0.012534722222222225</v>
      </c>
      <c r="I54" s="8">
        <v>51</v>
      </c>
      <c r="J54" s="98" t="s">
        <v>71</v>
      </c>
      <c r="K54" s="98"/>
      <c r="L54" s="9">
        <v>0.019351851851851853</v>
      </c>
      <c r="M54" s="9">
        <v>0.0046875</v>
      </c>
      <c r="N54" s="9">
        <v>0.014664351851851852</v>
      </c>
    </row>
    <row r="55" spans="1:14" ht="15">
      <c r="A55" s="91">
        <v>686</v>
      </c>
      <c r="B55" s="90">
        <v>52</v>
      </c>
      <c r="C55" s="89" t="str">
        <f>IF(A55="","",VLOOKUP(A55,Entrants!$B$4:$C$102,2))</f>
        <v>Phillippa Baxter</v>
      </c>
      <c r="D55" s="91"/>
      <c r="E55" s="93">
        <v>0.019560185185185184</v>
      </c>
      <c r="F55" s="93">
        <v>0.005902777777777778</v>
      </c>
      <c r="G55" s="93">
        <f t="shared" si="0"/>
        <v>0.013657407407407406</v>
      </c>
      <c r="I55" s="8">
        <v>52</v>
      </c>
      <c r="J55" s="98" t="s">
        <v>53</v>
      </c>
      <c r="K55" s="98"/>
      <c r="L55" s="9">
        <v>0.018877314814814816</v>
      </c>
      <c r="M55" s="9">
        <v>0.003993055555555556</v>
      </c>
      <c r="N55" s="9">
        <v>0.01488425925925926</v>
      </c>
    </row>
    <row r="56" spans="1:14" ht="15">
      <c r="A56" s="91">
        <v>635</v>
      </c>
      <c r="B56" s="90">
        <v>53</v>
      </c>
      <c r="C56" s="89" t="str">
        <f>IF(A56="","",VLOOKUP(A56,Entrants!$B$4:$C$102,2))</f>
        <v>Terry Hart</v>
      </c>
      <c r="D56" s="90"/>
      <c r="E56" s="93">
        <v>0.02008101851851852</v>
      </c>
      <c r="F56" s="93">
        <v>0.005902777777777778</v>
      </c>
      <c r="G56" s="93">
        <f t="shared" si="0"/>
        <v>0.014178240740740741</v>
      </c>
      <c r="I56" s="8">
        <v>53</v>
      </c>
      <c r="J56" s="98" t="s">
        <v>103</v>
      </c>
      <c r="K56" s="98"/>
      <c r="L56" s="9">
        <v>0.018726851851851852</v>
      </c>
      <c r="M56" s="9">
        <v>0.003472222222222222</v>
      </c>
      <c r="N56" s="9">
        <v>0.01525462962962963</v>
      </c>
    </row>
    <row r="57" spans="1:14" ht="15">
      <c r="A57" s="91">
        <v>646</v>
      </c>
      <c r="B57" s="90">
        <v>54</v>
      </c>
      <c r="C57" s="89" t="str">
        <f>IF(A57="","",VLOOKUP(A57,Entrants!$B$4:$C$102,2))</f>
        <v>Mark Nicholson</v>
      </c>
      <c r="D57" s="91"/>
      <c r="E57" s="93">
        <v>0.020185185185185184</v>
      </c>
      <c r="F57" s="93">
        <v>0.0062499999999999995</v>
      </c>
      <c r="G57" s="93">
        <f t="shared" si="0"/>
        <v>0.013935185185185186</v>
      </c>
      <c r="I57" s="8">
        <v>54</v>
      </c>
      <c r="J57" s="98" t="s">
        <v>114</v>
      </c>
      <c r="K57" s="98"/>
      <c r="L57" s="9">
        <v>0.018831018518518518</v>
      </c>
      <c r="M57" s="9">
        <v>0.003472222222222222</v>
      </c>
      <c r="N57" s="9">
        <v>0.015358796296296296</v>
      </c>
    </row>
    <row r="58" spans="1:14" ht="15">
      <c r="A58" s="91">
        <v>689</v>
      </c>
      <c r="B58" s="90">
        <v>55</v>
      </c>
      <c r="C58" s="89" t="str">
        <f>IF(A58="","",VLOOKUP(A58,Entrants!$B$4:$C$102,2))</f>
        <v>Ian Bates</v>
      </c>
      <c r="D58" s="91"/>
      <c r="E58" s="93">
        <v>0.02025462962962963</v>
      </c>
      <c r="F58" s="93">
        <v>0.007986111111111112</v>
      </c>
      <c r="G58" s="93">
        <f t="shared" si="0"/>
        <v>0.012268518518518517</v>
      </c>
      <c r="I58" s="8">
        <v>55</v>
      </c>
      <c r="J58" s="98" t="s">
        <v>93</v>
      </c>
      <c r="K58" s="98"/>
      <c r="L58" s="9">
        <v>0.018784722222222223</v>
      </c>
      <c r="M58" s="9">
        <v>0.00034722222222222224</v>
      </c>
      <c r="N58" s="9">
        <v>0.018437500000000002</v>
      </c>
    </row>
    <row r="59" spans="1:14" ht="15">
      <c r="A59" s="91"/>
      <c r="B59" s="90">
        <v>56</v>
      </c>
      <c r="C59" s="89">
        <f>IF(A59="","",VLOOKUP(A59,Entrants!$B$4:$C$102,2))</f>
      </c>
      <c r="D59" s="90"/>
      <c r="E59" s="94"/>
      <c r="F59" s="93"/>
      <c r="G59" s="93">
        <f t="shared" si="0"/>
      </c>
      <c r="I59" s="8">
        <v>56</v>
      </c>
      <c r="J59" s="10" t="s">
        <v>18</v>
      </c>
      <c r="K59" s="10"/>
      <c r="L59" s="100"/>
      <c r="M59" s="100"/>
      <c r="N59" s="100"/>
    </row>
    <row r="60" spans="1:14" ht="15">
      <c r="A60" s="91"/>
      <c r="B60" s="90">
        <v>57</v>
      </c>
      <c r="C60" s="89">
        <f>IF(A60="","",VLOOKUP(A60,Entrants!$B$4:$C$102,2))</f>
      </c>
      <c r="D60" s="93"/>
      <c r="E60" s="94"/>
      <c r="F60" s="94"/>
      <c r="G60" s="93">
        <f t="shared" si="0"/>
      </c>
      <c r="I60" s="8">
        <v>57</v>
      </c>
      <c r="J60" s="10" t="s">
        <v>18</v>
      </c>
      <c r="K60" s="10"/>
      <c r="L60" s="100"/>
      <c r="M60" s="100"/>
      <c r="N60" s="100"/>
    </row>
    <row r="61" spans="1:14" ht="15">
      <c r="A61" s="91"/>
      <c r="B61" s="90">
        <v>58</v>
      </c>
      <c r="C61" s="89">
        <f>IF(A61="","",VLOOKUP(A61,Entrants!$B$4:$C$102,2))</f>
      </c>
      <c r="D61" s="91"/>
      <c r="E61" s="94"/>
      <c r="F61" s="94"/>
      <c r="G61" s="93">
        <f t="shared" si="0"/>
      </c>
      <c r="I61" s="8">
        <v>58</v>
      </c>
      <c r="J61" s="10" t="s">
        <v>18</v>
      </c>
      <c r="K61" s="10"/>
      <c r="L61" s="100"/>
      <c r="M61" s="100"/>
      <c r="N61" s="100"/>
    </row>
    <row r="62" spans="1:14" ht="15">
      <c r="A62" s="91"/>
      <c r="B62" s="90">
        <v>59</v>
      </c>
      <c r="C62" s="89">
        <f>IF(A62="","",VLOOKUP(A62,Entrants!$B$4:$C$102,2))</f>
      </c>
      <c r="D62" s="91"/>
      <c r="E62" s="94"/>
      <c r="F62" s="94"/>
      <c r="G62" s="93">
        <f t="shared" si="0"/>
      </c>
      <c r="I62" s="8">
        <v>59</v>
      </c>
      <c r="J62" s="10" t="s">
        <v>18</v>
      </c>
      <c r="K62" s="10"/>
      <c r="L62" s="100"/>
      <c r="M62" s="100"/>
      <c r="N62" s="100"/>
    </row>
    <row r="63" spans="1:14" ht="15">
      <c r="A63" s="91"/>
      <c r="B63" s="90">
        <v>60</v>
      </c>
      <c r="C63" s="89">
        <f>IF(A63="","",VLOOKUP(A63,Entrants!$B$4:$C$102,2))</f>
      </c>
      <c r="D63" s="91"/>
      <c r="E63" s="94"/>
      <c r="F63" s="94"/>
      <c r="G63" s="93">
        <f t="shared" si="0"/>
      </c>
      <c r="I63" s="8">
        <v>60</v>
      </c>
      <c r="J63" s="10" t="s">
        <v>18</v>
      </c>
      <c r="K63" s="10"/>
      <c r="L63" s="100"/>
      <c r="M63" s="100"/>
      <c r="N63" s="100"/>
    </row>
    <row r="64" spans="1:14" ht="15">
      <c r="A64" s="91"/>
      <c r="B64" s="90">
        <v>61</v>
      </c>
      <c r="C64" s="89">
        <f>IF(A64="","",VLOOKUP(A64,Entrants!$B$4:$C$102,2))</f>
      </c>
      <c r="D64" s="91"/>
      <c r="E64" s="94"/>
      <c r="F64" s="94"/>
      <c r="G64" s="93">
        <f t="shared" si="0"/>
      </c>
      <c r="I64" s="8">
        <v>61</v>
      </c>
      <c r="J64" s="10" t="s">
        <v>18</v>
      </c>
      <c r="K64" s="10"/>
      <c r="L64" s="100"/>
      <c r="M64" s="100"/>
      <c r="N64" s="100"/>
    </row>
    <row r="65" spans="1:14" ht="15">
      <c r="A65" s="91"/>
      <c r="B65" s="90">
        <v>62</v>
      </c>
      <c r="C65" s="89">
        <f>IF(A65="","",VLOOKUP(A65,Entrants!$B$4:$C$102,2))</f>
      </c>
      <c r="D65" s="91"/>
      <c r="E65" s="94"/>
      <c r="F65" s="94"/>
      <c r="G65" s="93">
        <f t="shared" si="0"/>
      </c>
      <c r="I65" s="8">
        <v>62</v>
      </c>
      <c r="J65" s="10" t="s">
        <v>18</v>
      </c>
      <c r="K65" s="10"/>
      <c r="L65" s="100"/>
      <c r="M65" s="100"/>
      <c r="N65" s="100"/>
    </row>
    <row r="66" spans="1:14" ht="15">
      <c r="A66" s="91"/>
      <c r="B66" s="90">
        <v>63</v>
      </c>
      <c r="C66" s="89">
        <f>IF(A66="","",VLOOKUP(A66,Entrants!$B$4:$C$102,2))</f>
      </c>
      <c r="D66" s="91"/>
      <c r="E66" s="94"/>
      <c r="F66" s="94"/>
      <c r="G66" s="93">
        <f t="shared" si="0"/>
      </c>
      <c r="I66" s="8">
        <v>63</v>
      </c>
      <c r="J66" s="10" t="s">
        <v>18</v>
      </c>
      <c r="K66" s="10"/>
      <c r="L66" s="100"/>
      <c r="M66" s="100"/>
      <c r="N66" s="100"/>
    </row>
    <row r="67" spans="1:14" ht="15">
      <c r="A67" s="91"/>
      <c r="B67" s="90">
        <v>64</v>
      </c>
      <c r="C67" s="89">
        <f>IF(A67="","",VLOOKUP(A67,Entrants!$B$4:$C$102,2))</f>
      </c>
      <c r="D67" s="91"/>
      <c r="E67" s="94"/>
      <c r="F67" s="94"/>
      <c r="G67" s="93">
        <f t="shared" si="0"/>
      </c>
      <c r="I67" s="8">
        <v>64</v>
      </c>
      <c r="J67" s="10" t="s">
        <v>18</v>
      </c>
      <c r="K67" s="10"/>
      <c r="L67" s="100"/>
      <c r="M67" s="100"/>
      <c r="N67" s="100"/>
    </row>
    <row r="68" spans="1:14" ht="15">
      <c r="A68" s="91"/>
      <c r="B68" s="90">
        <v>65</v>
      </c>
      <c r="C68" s="89">
        <f>IF(A68="","",VLOOKUP(A68,Entrants!$B$4:$C$102,2))</f>
      </c>
      <c r="D68" s="91"/>
      <c r="E68" s="94"/>
      <c r="F68" s="94"/>
      <c r="G68" s="93">
        <f t="shared" si="0"/>
      </c>
      <c r="I68" s="8">
        <v>65</v>
      </c>
      <c r="J68" s="10" t="s">
        <v>18</v>
      </c>
      <c r="K68" s="10"/>
      <c r="L68" s="100"/>
      <c r="M68" s="100"/>
      <c r="N68" s="100"/>
    </row>
    <row r="69" spans="1:14" ht="15">
      <c r="A69" s="91"/>
      <c r="B69" s="90">
        <v>66</v>
      </c>
      <c r="C69" s="89">
        <f>IF(A69="","",VLOOKUP(A69,Entrants!$B$4:$C$102,2))</f>
      </c>
      <c r="D69" s="91"/>
      <c r="E69" s="94"/>
      <c r="F69" s="94"/>
      <c r="G69" s="93">
        <f aca="true" t="shared" si="1" ref="G69:G78">IF(C69="","",E69-F69)</f>
      </c>
      <c r="I69" s="8">
        <v>66</v>
      </c>
      <c r="J69" s="10" t="s">
        <v>18</v>
      </c>
      <c r="K69" s="10"/>
      <c r="L69" s="100"/>
      <c r="M69" s="100"/>
      <c r="N69" s="100"/>
    </row>
    <row r="70" spans="1:14" ht="15">
      <c r="A70" s="91"/>
      <c r="B70" s="90">
        <v>67</v>
      </c>
      <c r="C70" s="89">
        <f>IF(A70="","",VLOOKUP(A70,Entrants!$B$4:$C$102,2))</f>
      </c>
      <c r="D70" s="91"/>
      <c r="E70" s="94"/>
      <c r="F70" s="94"/>
      <c r="G70" s="93">
        <f t="shared" si="1"/>
      </c>
      <c r="I70" s="8">
        <v>67</v>
      </c>
      <c r="J70" s="10" t="s">
        <v>18</v>
      </c>
      <c r="K70" s="10"/>
      <c r="L70" s="100"/>
      <c r="M70" s="100"/>
      <c r="N70" s="100"/>
    </row>
    <row r="71" spans="1:14" ht="15">
      <c r="A71" s="91"/>
      <c r="B71" s="90">
        <v>68</v>
      </c>
      <c r="C71" s="89">
        <f>IF(A71="","",VLOOKUP(A71,Entrants!$B$4:$C$102,2))</f>
      </c>
      <c r="D71" s="91"/>
      <c r="E71" s="94"/>
      <c r="F71" s="94"/>
      <c r="G71" s="93">
        <f t="shared" si="1"/>
      </c>
      <c r="I71" s="8">
        <v>68</v>
      </c>
      <c r="J71" s="10" t="s">
        <v>18</v>
      </c>
      <c r="K71" s="10"/>
      <c r="L71" s="100"/>
      <c r="M71" s="100"/>
      <c r="N71" s="100"/>
    </row>
    <row r="72" spans="1:14" ht="15">
      <c r="A72" s="91"/>
      <c r="B72" s="90">
        <v>69</v>
      </c>
      <c r="C72" s="89">
        <f>IF(A72="","",VLOOKUP(A72,Entrants!$B$4:$C$102,2))</f>
      </c>
      <c r="D72" s="91"/>
      <c r="E72" s="94"/>
      <c r="F72" s="94"/>
      <c r="G72" s="93">
        <f t="shared" si="1"/>
      </c>
      <c r="I72" s="8">
        <v>69</v>
      </c>
      <c r="J72" s="10" t="s">
        <v>18</v>
      </c>
      <c r="K72" s="10"/>
      <c r="L72" s="100"/>
      <c r="M72" s="100"/>
      <c r="N72" s="100"/>
    </row>
    <row r="73" spans="1:14" ht="15">
      <c r="A73" s="91"/>
      <c r="B73" s="90">
        <v>70</v>
      </c>
      <c r="C73" s="89">
        <f>IF(A73="","",VLOOKUP(A73,Entrants!$B$4:$C$102,2))</f>
      </c>
      <c r="D73" s="91"/>
      <c r="E73" s="94"/>
      <c r="F73" s="94"/>
      <c r="G73" s="93">
        <f t="shared" si="1"/>
      </c>
      <c r="I73" s="8">
        <v>70</v>
      </c>
      <c r="J73" s="10" t="s">
        <v>18</v>
      </c>
      <c r="K73" s="10"/>
      <c r="L73" s="100"/>
      <c r="M73" s="100"/>
      <c r="N73" s="100"/>
    </row>
    <row r="74" spans="1:14" ht="15">
      <c r="A74" s="91"/>
      <c r="B74" s="90">
        <v>71</v>
      </c>
      <c r="C74" s="89">
        <f>IF(A74="","",VLOOKUP(A74,Entrants!$B$4:$C$102,2))</f>
      </c>
      <c r="D74" s="91"/>
      <c r="E74" s="94"/>
      <c r="F74" s="94"/>
      <c r="G74" s="93">
        <f t="shared" si="1"/>
      </c>
      <c r="I74" s="8">
        <v>71</v>
      </c>
      <c r="J74" s="10" t="s">
        <v>18</v>
      </c>
      <c r="K74" s="10"/>
      <c r="L74" s="100"/>
      <c r="M74" s="100"/>
      <c r="N74" s="100"/>
    </row>
    <row r="75" spans="1:14" ht="15">
      <c r="A75" s="91"/>
      <c r="B75" s="90">
        <v>72</v>
      </c>
      <c r="C75" s="89">
        <f>IF(A75="","",VLOOKUP(A75,Entrants!$B$4:$C$102,2))</f>
      </c>
      <c r="D75" s="91"/>
      <c r="E75" s="94"/>
      <c r="F75" s="94"/>
      <c r="G75" s="93">
        <f t="shared" si="1"/>
      </c>
      <c r="I75" s="8">
        <v>72</v>
      </c>
      <c r="J75" s="10" t="s">
        <v>18</v>
      </c>
      <c r="K75" s="10"/>
      <c r="L75" s="100"/>
      <c r="M75" s="100"/>
      <c r="N75" s="100"/>
    </row>
    <row r="76" spans="1:14" ht="15">
      <c r="A76" s="91"/>
      <c r="B76" s="90">
        <v>73</v>
      </c>
      <c r="C76" s="89">
        <f>IF(A76="","",VLOOKUP(A76,Entrants!$B$4:$C$102,2))</f>
      </c>
      <c r="D76" s="91"/>
      <c r="E76" s="94"/>
      <c r="F76" s="94"/>
      <c r="G76" s="93">
        <f t="shared" si="1"/>
      </c>
      <c r="I76" s="8">
        <v>73</v>
      </c>
      <c r="J76" s="10" t="s">
        <v>18</v>
      </c>
      <c r="K76" s="10"/>
      <c r="L76" s="100"/>
      <c r="M76" s="100"/>
      <c r="N76" s="100"/>
    </row>
    <row r="77" spans="1:14" ht="15">
      <c r="A77" s="91"/>
      <c r="B77" s="90">
        <v>74</v>
      </c>
      <c r="C77" s="89">
        <f>IF(A77="","",VLOOKUP(A77,Entrants!$B$4:$C$102,2))</f>
      </c>
      <c r="D77" s="91"/>
      <c r="E77" s="94"/>
      <c r="F77" s="94"/>
      <c r="G77" s="93">
        <f t="shared" si="1"/>
      </c>
      <c r="I77" s="8">
        <v>74</v>
      </c>
      <c r="J77" s="10" t="s">
        <v>18</v>
      </c>
      <c r="K77" s="10"/>
      <c r="L77" s="100"/>
      <c r="M77" s="100"/>
      <c r="N77" s="100"/>
    </row>
    <row r="78" spans="1:14" ht="15">
      <c r="A78" s="91"/>
      <c r="B78" s="90">
        <v>75</v>
      </c>
      <c r="C78" s="89">
        <f>IF(A78="","",VLOOKUP(A78,Entrants!$B$4:$C$102,2))</f>
      </c>
      <c r="D78" s="91"/>
      <c r="E78" s="94"/>
      <c r="F78" s="94"/>
      <c r="G78" s="93">
        <f t="shared" si="1"/>
      </c>
      <c r="I78" s="8">
        <v>75</v>
      </c>
      <c r="J78" s="10" t="s">
        <v>18</v>
      </c>
      <c r="K78" s="10"/>
      <c r="L78" s="100"/>
      <c r="M78" s="100"/>
      <c r="N78" s="100"/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  <row r="88" spans="3:10" ht="12.75">
      <c r="C88" s="11">
        <f>IF(A88="","",VLOOKUP(A88,Entrants!$B$4:$C$86,2))</f>
      </c>
    </row>
    <row r="89" spans="3:10" ht="12.75">
      <c r="C89" s="11">
        <f>IF(A89="","",VLOOKUP(A89,Entrants!$B$4:$C$86,2))</f>
      </c>
    </row>
  </sheetData>
  <sheetProtection/>
  <printOptions/>
  <pageMargins left="0.7480314960629921" right="0.7480314960629921" top="0.3937007874015748" bottom="0.3937007874015748" header="0" footer="0.5118110236220472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Kitching</dc:creator>
  <cp:keywords/>
  <dc:description/>
  <cp:lastModifiedBy>Steve</cp:lastModifiedBy>
  <cp:lastPrinted>2010-03-03T22:28:54Z</cp:lastPrinted>
  <dcterms:created xsi:type="dcterms:W3CDTF">2000-11-08T21:42:09Z</dcterms:created>
  <dcterms:modified xsi:type="dcterms:W3CDTF">2010-04-08T15:44:46Z</dcterms:modified>
  <cp:category/>
  <cp:version/>
  <cp:contentType/>
  <cp:contentStatus/>
</cp:coreProperties>
</file>