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5205" windowHeight="6750" tabRatio="802" activeTab="9"/>
  </bookViews>
  <sheets>
    <sheet name="TEAMS" sheetId="1" r:id="rId1"/>
    <sheet name="Entrants" sheetId="2" r:id="rId2"/>
    <sheet name="RESULT 1" sheetId="3" r:id="rId3"/>
    <sheet name="RESULT 2" sheetId="4" r:id="rId4"/>
    <sheet name="RESULT 3" sheetId="5" r:id="rId5"/>
    <sheet name="RESULT 4" sheetId="6" r:id="rId6"/>
    <sheet name="RESULT 5" sheetId="7" r:id="rId7"/>
    <sheet name="RESULT 6" sheetId="8" r:id="rId8"/>
    <sheet name="RESULT 7" sheetId="9" r:id="rId9"/>
    <sheet name="Final" sheetId="10" r:id="rId10"/>
  </sheets>
  <definedNames>
    <definedName name="_xlnm.Print_Area" localSheetId="9">'Final'!$A$1:$W$90</definedName>
  </definedNames>
  <calcPr fullCalcOnLoad="1"/>
</workbook>
</file>

<file path=xl/sharedStrings.xml><?xml version="1.0" encoding="utf-8"?>
<sst xmlns="http://schemas.openxmlformats.org/spreadsheetml/2006/main" count="826" uniqueCount="151">
  <si>
    <t>WINTER SERIES 2005/2006    TEAM RESULTS</t>
  </si>
  <si>
    <t>LEAGUE.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</si>
  <si>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</si>
  <si>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</si>
  <si>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</si>
  <si>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</si>
  <si>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</si>
  <si>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</si>
  <si>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</si>
  <si>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</si>
  <si>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Nottingham Exiles +1</t>
  </si>
  <si>
    <t>McCabe's Mafia</t>
  </si>
  <si>
    <t>Run DMC</t>
  </si>
  <si>
    <t>Ron's Runners</t>
  </si>
  <si>
    <t>Team Turnbull</t>
  </si>
  <si>
    <t>ADAM SMITH</t>
  </si>
  <si>
    <t>JAY ANCZAK</t>
  </si>
  <si>
    <t>LIAM BAISTER</t>
  </si>
  <si>
    <t>GED BAISTER</t>
  </si>
  <si>
    <t>STEVE BANGS</t>
  </si>
  <si>
    <t>ROBBIE BARKLEY</t>
  </si>
  <si>
    <t>MICHAEL BROWN</t>
  </si>
  <si>
    <t>PETER BROWN</t>
  </si>
  <si>
    <t>DAVE COX</t>
  </si>
  <si>
    <t>TOM CRATE</t>
  </si>
  <si>
    <t>PAULINE CUNNINGHAM</t>
  </si>
  <si>
    <t>JESS CUNNINGHAM</t>
  </si>
  <si>
    <t>SOPHIE CUNNINGHAM</t>
  </si>
  <si>
    <t>JOHN CURRY</t>
  </si>
  <si>
    <t>MALCOLM DARBYSHIRE</t>
  </si>
  <si>
    <t>RALPH DICKINSON</t>
  </si>
  <si>
    <t>JOE FRAZER</t>
  </si>
  <si>
    <t>KEVIN FREEMAN</t>
  </si>
  <si>
    <t>MARTIN GAUGHAN</t>
  </si>
  <si>
    <t>STEVE GILLESPIE</t>
  </si>
  <si>
    <t>ROB HALL</t>
  </si>
  <si>
    <t>TERRY HART</t>
  </si>
  <si>
    <t>NEIL HEDLEY</t>
  </si>
  <si>
    <t>AYNSLEY HERON</t>
  </si>
  <si>
    <t>GARETH HOPE</t>
  </si>
  <si>
    <t>SUSANNE HUNTER</t>
  </si>
  <si>
    <t>KIRSTY HUNTINGTON</t>
  </si>
  <si>
    <t>RON INGRAM</t>
  </si>
  <si>
    <t>GARY JONES</t>
  </si>
  <si>
    <t>SEAN KIRTLEY</t>
  </si>
  <si>
    <t>CRAIG LAMB</t>
  </si>
  <si>
    <t>KERRY LOGAN</t>
  </si>
  <si>
    <t>DAVID LOGAN</t>
  </si>
  <si>
    <t>JOHN MALLON</t>
  </si>
  <si>
    <t>VICTORIA MALLON</t>
  </si>
  <si>
    <t>MARK MARTIN</t>
  </si>
  <si>
    <t>TERRY MCCABE</t>
  </si>
  <si>
    <t>BARRY METCALFE</t>
  </si>
  <si>
    <t>HELEN MORRIS</t>
  </si>
  <si>
    <t>STEPHEN NENDICK</t>
  </si>
  <si>
    <t>JOHN PATTERSON</t>
  </si>
  <si>
    <t>ANNE POTTS</t>
  </si>
  <si>
    <t>LOUISE RAWLINSON</t>
  </si>
  <si>
    <t>IAN RICHARDSON</t>
  </si>
  <si>
    <t>DAVE ROBERTS</t>
  </si>
  <si>
    <t>ADAM ROBINSON</t>
  </si>
  <si>
    <t>ALEX SEWELL</t>
  </si>
  <si>
    <t>IAIN SINGER</t>
  </si>
  <si>
    <t>JOCELYN SMITH</t>
  </si>
  <si>
    <t>DALE SMITH</t>
  </si>
  <si>
    <t>KENN TURNBULL</t>
  </si>
  <si>
    <t>MARK WALBANK</t>
  </si>
  <si>
    <t>STEVE WALKER</t>
  </si>
  <si>
    <t>SUE WALKER</t>
  </si>
  <si>
    <t>KEITH WILLSHIRE</t>
  </si>
  <si>
    <t>CHRISTINE WILLSHIRE</t>
  </si>
  <si>
    <t>GEORGE YOUNG</t>
  </si>
  <si>
    <t>CATH YOUNG</t>
  </si>
  <si>
    <t>TRISTAN KENT</t>
  </si>
  <si>
    <t>PAUL WHALLEY</t>
  </si>
  <si>
    <t>PAUL DUNHAM</t>
  </si>
  <si>
    <t>EDDIE WOODS</t>
  </si>
  <si>
    <t>ALAN KENNY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</si>
  <si>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</si>
  <si>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</si>
  <si>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</si>
  <si>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</si>
  <si>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</si>
  <si>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</si>
  <si>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</si>
  <si>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</si>
  <si>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FASTEST  TIMES RACE 2</t>
  </si>
  <si>
    <t>FASTEST  TIMES RACE 3</t>
  </si>
  <si>
    <t/>
  </si>
  <si>
    <t>WINTER SERIES 2005/06   RESULTS  RACE 4</t>
  </si>
  <si>
    <t>FASTEST  TIMES RACE 4</t>
  </si>
  <si>
    <t>WINTER SERIES 2005/06   RESULTS  RACE 5</t>
  </si>
  <si>
    <t>FASTEST  TIMES RACE 5</t>
  </si>
  <si>
    <t>WINTER SERIES 2005/06   RESULTS  RACE 6</t>
  </si>
  <si>
    <t>FASTEST  TIMES RACE 6</t>
  </si>
  <si>
    <t>WINTER SERIES 2005/06   RESULTS  RACE 7</t>
  </si>
  <si>
    <t>FASTEST  TIMES RACE 7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</si>
  <si>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</si>
  <si>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</si>
  <si>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</si>
  <si>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</si>
  <si>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</si>
  <si>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</si>
  <si>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</si>
  <si>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</si>
  <si>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</si>
  <si>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</si>
  <si>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</si>
  <si>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</si>
  <si>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</si>
  <si>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</si>
  <si>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</si>
  <si>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</si>
  <si>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</si>
  <si>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</si>
  <si>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</si>
  <si>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SHAUN DODD</t>
  </si>
  <si>
    <t>POSITION</t>
  </si>
  <si>
    <t>WINTER SERIES 2006/07  RESULTS  RACE 1</t>
  </si>
  <si>
    <t>MARK BAXTER</t>
  </si>
  <si>
    <t>DAVE DRADLEY</t>
  </si>
  <si>
    <t>ANGIE BROWN</t>
  </si>
  <si>
    <t>JANE EASTHAM</t>
  </si>
  <si>
    <t>TRISH GOODWIN</t>
  </si>
  <si>
    <t>BENJAMIN HEDLEY</t>
  </si>
  <si>
    <t>KIRSTY JOHNSTON</t>
  </si>
  <si>
    <t>JULIE LEMIN</t>
  </si>
  <si>
    <t>JAQUIE MALLON</t>
  </si>
  <si>
    <t>STACEY ROBINSON</t>
  </si>
  <si>
    <t>LEO TALBOT</t>
  </si>
  <si>
    <t>PAUL TURNBULL</t>
  </si>
  <si>
    <t>JOHN HERRON</t>
  </si>
  <si>
    <t>KATH GLYNN</t>
  </si>
  <si>
    <t>C.D.H.J.K.R.</t>
  </si>
  <si>
    <t>THE BROONS</t>
  </si>
  <si>
    <t>HEDLEY'S HEROES</t>
  </si>
  <si>
    <t>CHRISTINES CREW</t>
  </si>
  <si>
    <t>YOUNG AT HART</t>
  </si>
  <si>
    <t>TEAM TURNBULL</t>
  </si>
  <si>
    <t>RON'S RUNNERS</t>
  </si>
  <si>
    <t>WINTER SERIES 2006/07   RESULTS  RACE 2</t>
  </si>
  <si>
    <t>AYNSLEY HERRON</t>
  </si>
  <si>
    <t>DAVE BRADLEY</t>
  </si>
  <si>
    <t>LYNNE MARR</t>
  </si>
  <si>
    <t>WINTER SERIES 2006/07  RESULTS  RACE 3</t>
  </si>
  <si>
    <t>KIRSTY JOHNSON</t>
  </si>
  <si>
    <t>COREY ROBERTSON</t>
  </si>
  <si>
    <t>ELLIS HETHERINGTON</t>
  </si>
  <si>
    <t>LOUISE MULLEN</t>
  </si>
  <si>
    <t>LORON BAIN</t>
  </si>
  <si>
    <t>JAY ANCJAK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</si>
</sst>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mmm\-yyyy"/>
  </numFmts>
  <fonts count="1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9" fillId="0" borderId="1" xfId="0" applyNumberFormat="1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45" fontId="0" fillId="4" borderId="1" xfId="0" applyNumberFormat="1" applyFill="1" applyBorder="1" applyAlignment="1">
      <alignment horizontal="center"/>
    </xf>
    <xf numFmtId="45" fontId="0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Continuous"/>
    </xf>
    <xf numFmtId="1" fontId="5" fillId="0" borderId="1" xfId="0" applyNumberFormat="1" applyFont="1" applyBorder="1" applyAlignment="1">
      <alignment horizontal="centerContinuous"/>
    </xf>
    <xf numFmtId="0" fontId="8" fillId="0" borderId="7" xfId="0" applyFont="1" applyBorder="1" applyAlignment="1">
      <alignment horizontal="centerContinuous" vertical="justify"/>
    </xf>
    <xf numFmtId="0" fontId="0" fillId="0" borderId="10" xfId="0" applyBorder="1" applyAlignment="1">
      <alignment horizontal="centerContinuous" vertical="justify"/>
    </xf>
    <xf numFmtId="0" fontId="9" fillId="0" borderId="7" xfId="0" applyFont="1" applyBorder="1" applyAlignment="1">
      <alignment horizontal="centerContinuous" vertical="justify"/>
    </xf>
    <xf numFmtId="0" fontId="9" fillId="0" borderId="10" xfId="0" applyFont="1" applyBorder="1" applyAlignment="1">
      <alignment horizontal="centerContinuous" vertical="justify"/>
    </xf>
    <xf numFmtId="0" fontId="5" fillId="0" borderId="7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5" fillId="0" borderId="7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7" xfId="0" applyFont="1" applyBorder="1" applyAlignment="1">
      <alignment horizontal="centerContinuous" vertical="justify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12" fillId="0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3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46" fontId="9" fillId="0" borderId="9" xfId="0" applyNumberFormat="1" applyFont="1" applyBorder="1" applyAlignment="1">
      <alignment horizontal="center"/>
    </xf>
    <xf numFmtId="45" fontId="9" fillId="0" borderId="0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/>
    </xf>
    <xf numFmtId="45" fontId="9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9"/>
  <sheetViews>
    <sheetView workbookViewId="0" topLeftCell="A25">
      <selection activeCell="O12" sqref="O12"/>
    </sheetView>
  </sheetViews>
  <sheetFormatPr defaultColWidth="9.140625" defaultRowHeight="12.75"/>
  <cols>
    <col min="1" max="1" width="3.140625" style="0" customWidth="1"/>
    <col min="2" max="2" width="21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7.57421875" style="0" customWidth="1"/>
    <col min="10" max="10" width="6.57421875" style="0" customWidth="1"/>
    <col min="11" max="11" width="10.00390625" style="0" customWidth="1"/>
  </cols>
  <sheetData>
    <row r="1" ht="18">
      <c r="A1" s="30" t="s">
        <v>0</v>
      </c>
    </row>
    <row r="3" spans="2:11" ht="13.5" thickBot="1">
      <c r="B3" s="31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s="31" t="s">
        <v>9</v>
      </c>
      <c r="K3" s="2" t="s">
        <v>117</v>
      </c>
    </row>
    <row r="4" spans="2:11" ht="13.5" thickBot="1">
      <c r="B4" s="76" t="s">
        <v>133</v>
      </c>
      <c r="C4" s="77">
        <v>61</v>
      </c>
      <c r="D4" s="77">
        <v>55</v>
      </c>
      <c r="E4" s="77">
        <v>50</v>
      </c>
      <c r="F4" s="77">
        <v>40</v>
      </c>
      <c r="G4" s="77">
        <v>68</v>
      </c>
      <c r="H4" s="77">
        <v>62</v>
      </c>
      <c r="I4" s="77">
        <v>60</v>
      </c>
      <c r="J4" s="78">
        <f aca="true" t="shared" si="0" ref="J4:J13">SUM(C4,D4,E4,F4,G4,H4,I4)</f>
        <v>396</v>
      </c>
      <c r="K4" s="79">
        <v>1</v>
      </c>
    </row>
    <row r="5" spans="2:11" ht="13.5" thickBot="1">
      <c r="B5" s="34" t="s">
        <v>139</v>
      </c>
      <c r="C5" s="35">
        <v>68</v>
      </c>
      <c r="D5" s="35">
        <v>23</v>
      </c>
      <c r="E5" s="35">
        <v>61</v>
      </c>
      <c r="F5" s="35">
        <v>60</v>
      </c>
      <c r="G5" s="35">
        <v>79</v>
      </c>
      <c r="H5" s="35">
        <v>58</v>
      </c>
      <c r="I5" s="35">
        <v>73</v>
      </c>
      <c r="J5" s="33">
        <f t="shared" si="0"/>
        <v>422</v>
      </c>
      <c r="K5" s="71">
        <v>2</v>
      </c>
    </row>
    <row r="6" spans="2:11" ht="13.5" thickBot="1">
      <c r="B6" s="36" t="s">
        <v>11</v>
      </c>
      <c r="C6" s="35">
        <v>74</v>
      </c>
      <c r="D6" s="35">
        <v>50</v>
      </c>
      <c r="E6" s="35">
        <v>64</v>
      </c>
      <c r="F6" s="35">
        <v>121</v>
      </c>
      <c r="G6" s="35">
        <v>58</v>
      </c>
      <c r="H6" s="35">
        <v>62</v>
      </c>
      <c r="I6" s="35">
        <v>54</v>
      </c>
      <c r="J6" s="33">
        <f t="shared" si="0"/>
        <v>483</v>
      </c>
      <c r="K6" s="59">
        <v>3</v>
      </c>
    </row>
    <row r="7" spans="2:15" ht="13.5" thickBot="1">
      <c r="B7" s="34" t="s">
        <v>134</v>
      </c>
      <c r="C7" s="35">
        <v>65</v>
      </c>
      <c r="D7" s="35">
        <v>79</v>
      </c>
      <c r="E7" s="35">
        <v>92</v>
      </c>
      <c r="F7" s="35">
        <v>75</v>
      </c>
      <c r="G7" s="35">
        <v>82</v>
      </c>
      <c r="H7" s="35">
        <v>72</v>
      </c>
      <c r="I7" s="35">
        <v>100</v>
      </c>
      <c r="J7" s="33">
        <f t="shared" si="0"/>
        <v>565</v>
      </c>
      <c r="K7" s="59">
        <v>4</v>
      </c>
      <c r="O7" s="32"/>
    </row>
    <row r="8" spans="2:11" ht="13.5" thickBot="1">
      <c r="B8" s="34" t="s">
        <v>10</v>
      </c>
      <c r="C8" s="72">
        <v>63</v>
      </c>
      <c r="D8" s="72">
        <v>21</v>
      </c>
      <c r="E8" s="72">
        <v>81</v>
      </c>
      <c r="F8" s="72">
        <v>62</v>
      </c>
      <c r="G8" s="72">
        <v>128</v>
      </c>
      <c r="H8" s="72">
        <v>75</v>
      </c>
      <c r="I8" s="72">
        <v>142</v>
      </c>
      <c r="J8" s="70">
        <f t="shared" si="0"/>
        <v>572</v>
      </c>
      <c r="K8" s="59">
        <v>5</v>
      </c>
    </row>
    <row r="9" spans="2:11" ht="13.5" thickBot="1">
      <c r="B9" s="34" t="s">
        <v>12</v>
      </c>
      <c r="C9" s="35">
        <v>87</v>
      </c>
      <c r="D9" s="35">
        <v>112</v>
      </c>
      <c r="E9" s="35">
        <v>67</v>
      </c>
      <c r="F9" s="35">
        <v>113</v>
      </c>
      <c r="G9" s="35">
        <v>81</v>
      </c>
      <c r="H9" s="35">
        <v>72</v>
      </c>
      <c r="I9" s="35">
        <v>65</v>
      </c>
      <c r="J9" s="33">
        <f>SUM(C9,D9,E9,F9,G9,H9,I9)</f>
        <v>597</v>
      </c>
      <c r="K9" s="59">
        <v>6</v>
      </c>
    </row>
    <row r="10" spans="2:11" ht="13.5" thickBot="1">
      <c r="B10" s="34" t="s">
        <v>136</v>
      </c>
      <c r="C10" s="35">
        <v>92</v>
      </c>
      <c r="D10" s="35">
        <v>97</v>
      </c>
      <c r="E10" s="35">
        <v>106</v>
      </c>
      <c r="F10" s="35">
        <v>117</v>
      </c>
      <c r="G10" s="35">
        <v>71</v>
      </c>
      <c r="H10" s="35">
        <v>132</v>
      </c>
      <c r="I10" s="35">
        <v>117</v>
      </c>
      <c r="J10" s="33">
        <f t="shared" si="0"/>
        <v>732</v>
      </c>
      <c r="K10" s="59">
        <v>7</v>
      </c>
    </row>
    <row r="11" spans="2:11" ht="13.5" thickBot="1">
      <c r="B11" s="36" t="s">
        <v>138</v>
      </c>
      <c r="C11" s="35">
        <v>126</v>
      </c>
      <c r="D11" s="35">
        <v>148</v>
      </c>
      <c r="E11" s="35">
        <v>115</v>
      </c>
      <c r="F11" s="35">
        <v>65</v>
      </c>
      <c r="G11" s="35">
        <v>93</v>
      </c>
      <c r="H11" s="35">
        <v>170</v>
      </c>
      <c r="I11" s="35">
        <v>70</v>
      </c>
      <c r="J11" s="33">
        <f t="shared" si="0"/>
        <v>787</v>
      </c>
      <c r="K11" s="59">
        <v>8</v>
      </c>
    </row>
    <row r="12" spans="2:11" ht="13.5" thickBot="1">
      <c r="B12" s="42" t="s">
        <v>135</v>
      </c>
      <c r="C12" s="43">
        <v>138</v>
      </c>
      <c r="D12" s="43">
        <v>240</v>
      </c>
      <c r="E12" s="43">
        <v>218</v>
      </c>
      <c r="F12" s="43">
        <v>153</v>
      </c>
      <c r="G12" s="43">
        <v>165</v>
      </c>
      <c r="H12" s="43">
        <v>159</v>
      </c>
      <c r="I12" s="43">
        <v>206</v>
      </c>
      <c r="J12" s="44">
        <f t="shared" si="0"/>
        <v>1279</v>
      </c>
      <c r="K12" s="59">
        <v>9</v>
      </c>
    </row>
    <row r="13" spans="2:11" ht="13.5" thickBot="1">
      <c r="B13" s="37" t="s">
        <v>137</v>
      </c>
      <c r="C13" s="38">
        <v>240</v>
      </c>
      <c r="D13" s="38">
        <v>240</v>
      </c>
      <c r="E13" s="38">
        <v>240</v>
      </c>
      <c r="F13" s="38">
        <v>240</v>
      </c>
      <c r="G13" s="38">
        <v>240</v>
      </c>
      <c r="H13" s="38">
        <v>240</v>
      </c>
      <c r="I13" s="38">
        <v>240</v>
      </c>
      <c r="J13" s="44">
        <f t="shared" si="0"/>
        <v>1680</v>
      </c>
      <c r="K13" s="59">
        <v>10</v>
      </c>
    </row>
    <row r="14" spans="2:11" ht="12.75">
      <c r="B14" s="61"/>
      <c r="C14" s="61"/>
      <c r="D14" s="61"/>
      <c r="E14" s="61"/>
      <c r="F14" s="61"/>
      <c r="G14" s="61"/>
      <c r="H14" s="61"/>
      <c r="I14" s="61"/>
      <c r="J14" s="73"/>
      <c r="K14" s="74"/>
    </row>
    <row r="15" spans="2:11" ht="13.5" thickBot="1">
      <c r="B15" t="s">
        <v>8</v>
      </c>
      <c r="G15" t="s">
        <v>9</v>
      </c>
      <c r="H15" s="61"/>
      <c r="I15" s="61"/>
      <c r="J15" s="73"/>
      <c r="K15" s="74"/>
    </row>
    <row r="16" spans="2:11" ht="12.75">
      <c r="B16" s="75" t="s">
        <v>11</v>
      </c>
      <c r="C16" s="63">
        <v>8</v>
      </c>
      <c r="D16" s="64">
        <v>12</v>
      </c>
      <c r="E16" s="64">
        <v>13</v>
      </c>
      <c r="F16" s="64">
        <v>21</v>
      </c>
      <c r="G16" s="65">
        <f aca="true" t="shared" si="1" ref="G16:G25">SUM(C16,D16,E16,F16)</f>
        <v>54</v>
      </c>
      <c r="H16" s="61"/>
      <c r="I16" s="61"/>
      <c r="J16" s="73"/>
      <c r="K16" s="74"/>
    </row>
    <row r="17" spans="2:7" ht="12.75">
      <c r="B17" s="34" t="s">
        <v>133</v>
      </c>
      <c r="C17" s="45">
        <v>4</v>
      </c>
      <c r="D17" s="18">
        <v>11</v>
      </c>
      <c r="E17" s="18">
        <v>20</v>
      </c>
      <c r="F17" s="18">
        <v>25</v>
      </c>
      <c r="G17" s="66">
        <f t="shared" si="1"/>
        <v>60</v>
      </c>
    </row>
    <row r="18" spans="2:14" ht="12.75">
      <c r="B18" s="34" t="s">
        <v>12</v>
      </c>
      <c r="C18" s="45">
        <v>3</v>
      </c>
      <c r="D18" s="18">
        <v>6</v>
      </c>
      <c r="E18" s="18">
        <v>17</v>
      </c>
      <c r="F18" s="18">
        <v>39</v>
      </c>
      <c r="G18" s="66">
        <f t="shared" si="1"/>
        <v>65</v>
      </c>
      <c r="I18" s="32"/>
      <c r="J18" s="32"/>
      <c r="K18" s="32"/>
      <c r="L18" s="32"/>
      <c r="M18" s="32"/>
      <c r="N18" s="32"/>
    </row>
    <row r="19" spans="2:14" ht="12.75">
      <c r="B19" s="36" t="s">
        <v>14</v>
      </c>
      <c r="C19" s="45">
        <v>1</v>
      </c>
      <c r="D19" s="18">
        <v>2</v>
      </c>
      <c r="E19" s="18">
        <v>7</v>
      </c>
      <c r="F19" s="18">
        <v>60</v>
      </c>
      <c r="G19" s="66">
        <f t="shared" si="1"/>
        <v>70</v>
      </c>
      <c r="I19" s="62"/>
      <c r="J19" s="32"/>
      <c r="K19" s="32"/>
      <c r="L19" s="32"/>
      <c r="M19" s="32"/>
      <c r="N19" s="32"/>
    </row>
    <row r="20" spans="2:14" ht="12.75">
      <c r="B20" s="36" t="s">
        <v>13</v>
      </c>
      <c r="C20" s="45">
        <v>14</v>
      </c>
      <c r="D20" s="18">
        <v>16</v>
      </c>
      <c r="E20" s="18">
        <v>19</v>
      </c>
      <c r="F20" s="18">
        <v>24</v>
      </c>
      <c r="G20" s="66">
        <f t="shared" si="1"/>
        <v>73</v>
      </c>
      <c r="I20" s="62"/>
      <c r="J20" s="32"/>
      <c r="K20" s="32"/>
      <c r="L20" s="32"/>
      <c r="M20" s="32"/>
      <c r="N20" s="32"/>
    </row>
    <row r="21" spans="2:14" ht="12.75">
      <c r="B21" s="34" t="s">
        <v>134</v>
      </c>
      <c r="C21" s="45">
        <v>18</v>
      </c>
      <c r="D21" s="18">
        <v>23</v>
      </c>
      <c r="E21" s="18">
        <v>29</v>
      </c>
      <c r="F21" s="18">
        <v>30</v>
      </c>
      <c r="G21" s="66">
        <f t="shared" si="1"/>
        <v>100</v>
      </c>
      <c r="I21" s="62"/>
      <c r="J21" s="32"/>
      <c r="K21" s="32"/>
      <c r="L21" s="32"/>
      <c r="M21" s="32"/>
      <c r="N21" s="32"/>
    </row>
    <row r="22" spans="2:14" ht="12.75">
      <c r="B22" s="36" t="s">
        <v>136</v>
      </c>
      <c r="C22" s="45">
        <v>9</v>
      </c>
      <c r="D22" s="18">
        <v>33</v>
      </c>
      <c r="E22" s="18">
        <v>37</v>
      </c>
      <c r="F22" s="18">
        <v>38</v>
      </c>
      <c r="G22" s="66">
        <f t="shared" si="1"/>
        <v>117</v>
      </c>
      <c r="I22" s="62"/>
      <c r="J22" s="32"/>
      <c r="K22" s="32"/>
      <c r="L22" s="32"/>
      <c r="M22" s="32"/>
      <c r="N22" s="32"/>
    </row>
    <row r="23" spans="2:14" ht="12.75">
      <c r="B23" s="34" t="s">
        <v>10</v>
      </c>
      <c r="C23" s="45">
        <v>15</v>
      </c>
      <c r="D23" s="18">
        <v>31</v>
      </c>
      <c r="E23" s="18">
        <v>36</v>
      </c>
      <c r="F23" s="18">
        <v>60</v>
      </c>
      <c r="G23" s="66">
        <f>SUM(C23,D23,E23,F23)</f>
        <v>142</v>
      </c>
      <c r="I23" s="62"/>
      <c r="J23" s="32"/>
      <c r="K23" s="32"/>
      <c r="L23" s="32"/>
      <c r="M23" s="32"/>
      <c r="N23" s="32"/>
    </row>
    <row r="24" spans="2:14" ht="12.75">
      <c r="B24" s="34" t="s">
        <v>135</v>
      </c>
      <c r="C24" s="45">
        <v>26</v>
      </c>
      <c r="D24" s="18">
        <v>60</v>
      </c>
      <c r="E24" s="18">
        <v>60</v>
      </c>
      <c r="F24" s="18">
        <v>60</v>
      </c>
      <c r="G24" s="66">
        <f t="shared" si="1"/>
        <v>206</v>
      </c>
      <c r="I24" s="61"/>
      <c r="J24" s="32"/>
      <c r="K24" s="32"/>
      <c r="L24" s="32"/>
      <c r="M24" s="32"/>
      <c r="N24" s="32"/>
    </row>
    <row r="25" spans="2:14" ht="13.5" thickBot="1">
      <c r="B25" s="37" t="s">
        <v>137</v>
      </c>
      <c r="C25" s="67">
        <v>60</v>
      </c>
      <c r="D25" s="68">
        <v>60</v>
      </c>
      <c r="E25" s="68">
        <v>60</v>
      </c>
      <c r="F25" s="68">
        <v>60</v>
      </c>
      <c r="G25" s="69">
        <f t="shared" si="1"/>
        <v>240</v>
      </c>
      <c r="I25" s="61"/>
      <c r="J25" s="32"/>
      <c r="K25" s="32"/>
      <c r="L25" s="32"/>
      <c r="M25" s="32"/>
      <c r="N25" s="32"/>
    </row>
    <row r="26" spans="2:14" ht="12.75">
      <c r="B26" s="61"/>
      <c r="C26" s="32"/>
      <c r="D26" s="32"/>
      <c r="E26" s="32"/>
      <c r="F26" s="32"/>
      <c r="G26" s="32"/>
      <c r="I26" s="61"/>
      <c r="J26" s="32"/>
      <c r="K26" s="32"/>
      <c r="L26" s="32"/>
      <c r="M26" s="32"/>
      <c r="N26" s="32"/>
    </row>
    <row r="27" spans="2:14" ht="13.5" thickBot="1">
      <c r="B27" t="s">
        <v>6</v>
      </c>
      <c r="G27" t="s">
        <v>9</v>
      </c>
      <c r="I27" s="61"/>
      <c r="J27" s="32"/>
      <c r="K27" s="32"/>
      <c r="L27" s="32"/>
      <c r="M27" s="32"/>
      <c r="N27" s="32"/>
    </row>
    <row r="28" spans="2:14" ht="12.75">
      <c r="B28" s="75" t="s">
        <v>11</v>
      </c>
      <c r="C28" s="63">
        <v>8</v>
      </c>
      <c r="D28" s="64">
        <v>12</v>
      </c>
      <c r="E28" s="64">
        <v>18</v>
      </c>
      <c r="F28" s="64">
        <v>20</v>
      </c>
      <c r="G28" s="65">
        <f aca="true" t="shared" si="2" ref="G28:G37">SUM(C28,D28,E28,F28)</f>
        <v>58</v>
      </c>
      <c r="I28" s="61"/>
      <c r="J28" s="32"/>
      <c r="K28" s="32"/>
      <c r="L28" s="32"/>
      <c r="M28" s="32"/>
      <c r="N28" s="32"/>
    </row>
    <row r="29" spans="2:14" ht="12.75">
      <c r="B29" s="34" t="s">
        <v>133</v>
      </c>
      <c r="C29" s="45">
        <v>9</v>
      </c>
      <c r="D29" s="18">
        <v>13</v>
      </c>
      <c r="E29" s="18">
        <v>19</v>
      </c>
      <c r="F29" s="18">
        <v>27</v>
      </c>
      <c r="G29" s="66">
        <f t="shared" si="2"/>
        <v>68</v>
      </c>
      <c r="I29" s="61"/>
      <c r="J29" s="32"/>
      <c r="K29" s="32"/>
      <c r="L29" s="32"/>
      <c r="M29" s="32"/>
      <c r="N29" s="32"/>
    </row>
    <row r="30" spans="2:14" ht="12.75">
      <c r="B30" s="36" t="s">
        <v>136</v>
      </c>
      <c r="C30" s="45">
        <v>6</v>
      </c>
      <c r="D30" s="18">
        <v>11</v>
      </c>
      <c r="E30" s="18">
        <v>22</v>
      </c>
      <c r="F30" s="18">
        <v>32</v>
      </c>
      <c r="G30" s="66">
        <f t="shared" si="2"/>
        <v>71</v>
      </c>
      <c r="I30" s="61"/>
      <c r="J30" s="32"/>
      <c r="K30" s="32"/>
      <c r="L30" s="32"/>
      <c r="M30" s="32"/>
      <c r="N30" s="32"/>
    </row>
    <row r="31" spans="2:14" ht="12.75">
      <c r="B31" s="36" t="s">
        <v>13</v>
      </c>
      <c r="C31" s="45">
        <v>14</v>
      </c>
      <c r="D31" s="18">
        <v>16</v>
      </c>
      <c r="E31" s="18">
        <v>23</v>
      </c>
      <c r="F31" s="18">
        <v>26</v>
      </c>
      <c r="G31" s="66">
        <f t="shared" si="2"/>
        <v>79</v>
      </c>
      <c r="I31" s="61"/>
      <c r="J31" s="32"/>
      <c r="K31" s="32"/>
      <c r="L31" s="32"/>
      <c r="M31" s="32"/>
      <c r="N31" s="32"/>
    </row>
    <row r="32" spans="2:7" ht="12.75">
      <c r="B32" s="34" t="s">
        <v>12</v>
      </c>
      <c r="C32" s="45">
        <v>4</v>
      </c>
      <c r="D32" s="18">
        <v>7</v>
      </c>
      <c r="E32" s="18">
        <v>31</v>
      </c>
      <c r="F32" s="18">
        <v>39</v>
      </c>
      <c r="G32" s="66">
        <f t="shared" si="2"/>
        <v>81</v>
      </c>
    </row>
    <row r="33" spans="2:7" ht="12.75">
      <c r="B33" s="34" t="s">
        <v>134</v>
      </c>
      <c r="C33" s="45">
        <v>1</v>
      </c>
      <c r="D33" s="18">
        <v>21</v>
      </c>
      <c r="E33" s="18">
        <v>24</v>
      </c>
      <c r="F33" s="18">
        <v>36</v>
      </c>
      <c r="G33" s="66">
        <f t="shared" si="2"/>
        <v>82</v>
      </c>
    </row>
    <row r="34" spans="2:7" ht="12.75">
      <c r="B34" s="36" t="s">
        <v>14</v>
      </c>
      <c r="C34" s="45">
        <v>3</v>
      </c>
      <c r="D34" s="18">
        <v>5</v>
      </c>
      <c r="E34" s="18">
        <v>25</v>
      </c>
      <c r="F34" s="18">
        <v>60</v>
      </c>
      <c r="G34" s="66">
        <f t="shared" si="2"/>
        <v>93</v>
      </c>
    </row>
    <row r="35" spans="2:14" ht="12.75">
      <c r="B35" s="34" t="s">
        <v>10</v>
      </c>
      <c r="C35" s="45">
        <v>17</v>
      </c>
      <c r="D35" s="18">
        <v>33</v>
      </c>
      <c r="E35" s="18">
        <v>38</v>
      </c>
      <c r="F35" s="18">
        <v>40</v>
      </c>
      <c r="G35" s="66">
        <f>SUM(C35,D35,E35,F35)</f>
        <v>128</v>
      </c>
      <c r="H35" s="32"/>
      <c r="I35" s="32"/>
      <c r="J35" s="32"/>
      <c r="K35" s="32"/>
      <c r="L35" s="32"/>
      <c r="M35" s="32"/>
      <c r="N35" s="32"/>
    </row>
    <row r="36" spans="2:14" ht="12.75">
      <c r="B36" s="34" t="s">
        <v>135</v>
      </c>
      <c r="C36" s="45">
        <v>15</v>
      </c>
      <c r="D36" s="18">
        <v>30</v>
      </c>
      <c r="E36" s="18">
        <v>60</v>
      </c>
      <c r="F36" s="18">
        <v>60</v>
      </c>
      <c r="G36" s="66">
        <f t="shared" si="2"/>
        <v>165</v>
      </c>
      <c r="H36" s="32"/>
      <c r="I36" s="62"/>
      <c r="J36" s="32"/>
      <c r="K36" s="32"/>
      <c r="L36" s="32"/>
      <c r="M36" s="32"/>
      <c r="N36" s="32"/>
    </row>
    <row r="37" spans="2:14" ht="13.5" thickBot="1">
      <c r="B37" s="37" t="s">
        <v>137</v>
      </c>
      <c r="C37" s="67">
        <v>60</v>
      </c>
      <c r="D37" s="68">
        <v>60</v>
      </c>
      <c r="E37" s="68">
        <v>60</v>
      </c>
      <c r="F37" s="68">
        <v>60</v>
      </c>
      <c r="G37" s="69">
        <f t="shared" si="2"/>
        <v>240</v>
      </c>
      <c r="H37" s="32"/>
      <c r="I37" s="62"/>
      <c r="J37" s="32"/>
      <c r="K37" s="32"/>
      <c r="L37" s="32"/>
      <c r="M37" s="32"/>
      <c r="N37" s="32"/>
    </row>
    <row r="38" spans="2:14" ht="12.75">
      <c r="B38" s="62"/>
      <c r="C38" s="32"/>
      <c r="D38" s="32"/>
      <c r="E38" s="32"/>
      <c r="F38" s="32"/>
      <c r="G38" s="32"/>
      <c r="H38" s="32"/>
      <c r="I38" s="62"/>
      <c r="J38" s="32"/>
      <c r="K38" s="32"/>
      <c r="L38" s="32"/>
      <c r="M38" s="32"/>
      <c r="N38" s="32"/>
    </row>
    <row r="39" spans="2:14" ht="13.5" thickBot="1">
      <c r="B39" t="s">
        <v>7</v>
      </c>
      <c r="G39" t="s">
        <v>9</v>
      </c>
      <c r="H39" s="32"/>
      <c r="I39" s="62"/>
      <c r="J39" s="32"/>
      <c r="K39" s="32"/>
      <c r="L39" s="32"/>
      <c r="M39" s="32"/>
      <c r="N39" s="32"/>
    </row>
    <row r="40" spans="2:14" ht="12.75">
      <c r="B40" s="75" t="s">
        <v>13</v>
      </c>
      <c r="C40" s="63">
        <v>6</v>
      </c>
      <c r="D40" s="64">
        <v>7</v>
      </c>
      <c r="E40" s="64">
        <v>18</v>
      </c>
      <c r="F40" s="64">
        <v>27</v>
      </c>
      <c r="G40" s="65">
        <f aca="true" t="shared" si="3" ref="G40:G49">SUM(C40,D40,E40,F40)</f>
        <v>58</v>
      </c>
      <c r="H40" s="32"/>
      <c r="I40" s="62"/>
      <c r="J40" s="32"/>
      <c r="K40" s="32"/>
      <c r="L40" s="32"/>
      <c r="M40" s="32"/>
      <c r="N40" s="32"/>
    </row>
    <row r="41" spans="2:14" ht="12.75">
      <c r="B41" s="34" t="s">
        <v>133</v>
      </c>
      <c r="C41" s="45">
        <v>5</v>
      </c>
      <c r="D41" s="18">
        <v>13</v>
      </c>
      <c r="E41" s="18">
        <v>20</v>
      </c>
      <c r="F41" s="18">
        <v>24</v>
      </c>
      <c r="G41" s="66">
        <f t="shared" si="3"/>
        <v>62</v>
      </c>
      <c r="H41" s="32"/>
      <c r="I41" s="61"/>
      <c r="J41" s="32"/>
      <c r="K41" s="32"/>
      <c r="L41" s="32"/>
      <c r="M41" s="32"/>
      <c r="N41" s="32"/>
    </row>
    <row r="42" spans="2:14" ht="12.75">
      <c r="B42" s="36" t="s">
        <v>11</v>
      </c>
      <c r="C42" s="45">
        <v>3</v>
      </c>
      <c r="D42" s="18">
        <v>17</v>
      </c>
      <c r="E42" s="18">
        <v>19</v>
      </c>
      <c r="F42" s="18">
        <v>23</v>
      </c>
      <c r="G42" s="66">
        <f t="shared" si="3"/>
        <v>62</v>
      </c>
      <c r="H42" s="32"/>
      <c r="I42" s="61"/>
      <c r="J42" s="32"/>
      <c r="K42" s="32"/>
      <c r="L42" s="32"/>
      <c r="M42" s="32"/>
      <c r="N42" s="32"/>
    </row>
    <row r="43" spans="2:14" ht="12.75">
      <c r="B43" s="34" t="s">
        <v>12</v>
      </c>
      <c r="C43" s="45">
        <v>1</v>
      </c>
      <c r="D43" s="18">
        <v>12</v>
      </c>
      <c r="E43" s="18">
        <v>21</v>
      </c>
      <c r="F43" s="18">
        <v>38</v>
      </c>
      <c r="G43" s="66">
        <f t="shared" si="3"/>
        <v>72</v>
      </c>
      <c r="H43" s="32"/>
      <c r="I43" s="61"/>
      <c r="J43" s="32"/>
      <c r="K43" s="32"/>
      <c r="L43" s="32"/>
      <c r="M43" s="32"/>
      <c r="N43" s="32"/>
    </row>
    <row r="44" spans="2:14" ht="12.75">
      <c r="B44" s="34" t="s">
        <v>134</v>
      </c>
      <c r="C44" s="45">
        <v>11</v>
      </c>
      <c r="D44" s="18">
        <v>15</v>
      </c>
      <c r="E44" s="18">
        <v>16</v>
      </c>
      <c r="F44" s="18">
        <v>30</v>
      </c>
      <c r="G44" s="66">
        <f t="shared" si="3"/>
        <v>72</v>
      </c>
      <c r="H44" s="32"/>
      <c r="I44" s="61"/>
      <c r="J44" s="32"/>
      <c r="K44" s="32"/>
      <c r="L44" s="32"/>
      <c r="M44" s="32"/>
      <c r="N44" s="32"/>
    </row>
    <row r="45" spans="2:14" ht="12.75">
      <c r="B45" s="34" t="s">
        <v>10</v>
      </c>
      <c r="C45" s="45">
        <v>10</v>
      </c>
      <c r="D45" s="18">
        <v>14</v>
      </c>
      <c r="E45" s="18">
        <v>22</v>
      </c>
      <c r="F45" s="18">
        <v>29</v>
      </c>
      <c r="G45" s="66">
        <f>SUM(C45,D45,E45,F45)</f>
        <v>75</v>
      </c>
      <c r="H45" s="32"/>
      <c r="I45" s="61"/>
      <c r="J45" s="32"/>
      <c r="K45" s="32"/>
      <c r="L45" s="32"/>
      <c r="M45" s="32"/>
      <c r="N45" s="32"/>
    </row>
    <row r="46" spans="2:14" ht="12.75">
      <c r="B46" s="36" t="s">
        <v>136</v>
      </c>
      <c r="C46" s="45">
        <v>2</v>
      </c>
      <c r="D46" s="18">
        <v>25</v>
      </c>
      <c r="E46" s="18">
        <v>45</v>
      </c>
      <c r="F46" s="18">
        <v>60</v>
      </c>
      <c r="G46" s="66">
        <f t="shared" si="3"/>
        <v>132</v>
      </c>
      <c r="H46" s="32"/>
      <c r="I46" s="61"/>
      <c r="J46" s="32"/>
      <c r="K46" s="32"/>
      <c r="L46" s="32"/>
      <c r="M46" s="32"/>
      <c r="N46" s="32"/>
    </row>
    <row r="47" spans="2:14" ht="12.75">
      <c r="B47" s="34" t="s">
        <v>135</v>
      </c>
      <c r="C47" s="45">
        <v>4</v>
      </c>
      <c r="D47" s="18">
        <v>35</v>
      </c>
      <c r="E47" s="18">
        <v>60</v>
      </c>
      <c r="F47" s="18">
        <v>60</v>
      </c>
      <c r="G47" s="66">
        <f t="shared" si="3"/>
        <v>159</v>
      </c>
      <c r="H47" s="32"/>
      <c r="I47" s="61"/>
      <c r="J47" s="32"/>
      <c r="K47" s="32"/>
      <c r="L47" s="32"/>
      <c r="M47" s="32"/>
      <c r="N47" s="32"/>
    </row>
    <row r="48" spans="2:14" ht="12.75">
      <c r="B48" s="36" t="s">
        <v>14</v>
      </c>
      <c r="C48" s="45">
        <v>32</v>
      </c>
      <c r="D48" s="18">
        <v>36</v>
      </c>
      <c r="E48" s="18">
        <v>42</v>
      </c>
      <c r="F48" s="18">
        <v>60</v>
      </c>
      <c r="G48" s="66">
        <f t="shared" si="3"/>
        <v>170</v>
      </c>
      <c r="H48" s="32"/>
      <c r="I48" s="61"/>
      <c r="J48" s="32"/>
      <c r="K48" s="32"/>
      <c r="L48" s="32"/>
      <c r="M48" s="32"/>
      <c r="N48" s="32"/>
    </row>
    <row r="49" spans="2:7" ht="13.5" thickBot="1">
      <c r="B49" s="37" t="s">
        <v>137</v>
      </c>
      <c r="C49" s="67">
        <v>60</v>
      </c>
      <c r="D49" s="68">
        <v>60</v>
      </c>
      <c r="E49" s="68">
        <v>60</v>
      </c>
      <c r="F49" s="68">
        <v>60</v>
      </c>
      <c r="G49" s="69">
        <f t="shared" si="3"/>
        <v>240</v>
      </c>
    </row>
  </sheetData>
  <printOptions/>
  <pageMargins left="0.28" right="0.55" top="0.54" bottom="0.46" header="0.5" footer="0.5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AE91"/>
  <sheetViews>
    <sheetView tabSelected="1" zoomScale="83" zoomScaleNormal="83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7.8515625" style="2" customWidth="1"/>
    <col min="3" max="3" width="7.421875" style="2" customWidth="1"/>
    <col min="4" max="4" width="5.7109375" style="2" customWidth="1"/>
    <col min="5" max="5" width="21.8515625" style="0" customWidth="1"/>
    <col min="6" max="6" width="5.421875" style="2" customWidth="1"/>
    <col min="7" max="7" width="1.57421875" style="0" customWidth="1"/>
    <col min="8" max="20" width="6.140625" style="15" customWidth="1"/>
    <col min="21" max="21" width="6.421875" style="15" customWidth="1"/>
    <col min="22" max="22" width="7.421875" style="2" customWidth="1"/>
    <col min="27" max="27" width="9.140625" style="4" customWidth="1"/>
  </cols>
  <sheetData>
    <row r="1" spans="30:31" ht="12.75">
      <c r="AD1" s="4">
        <v>2</v>
      </c>
      <c r="AE1" t="s">
        <v>97</v>
      </c>
    </row>
    <row r="2" spans="30:31" ht="12.75">
      <c r="AD2" s="4" t="str">
        <f>INDEX(AE1:AE5,AD1)</f>
        <v>Best 5</v>
      </c>
      <c r="AE2" t="s">
        <v>98</v>
      </c>
    </row>
    <row r="3" spans="30:31" ht="12.75">
      <c r="AD3" s="4"/>
      <c r="AE3" t="s">
        <v>99</v>
      </c>
    </row>
    <row r="4" spans="30:31" ht="12.75">
      <c r="AD4" s="4"/>
      <c r="AE4" t="s">
        <v>100</v>
      </c>
    </row>
    <row r="5" spans="2:31" ht="12.75" customHeight="1">
      <c r="B5" s="52" t="s">
        <v>101</v>
      </c>
      <c r="C5" s="56" t="s">
        <v>102</v>
      </c>
      <c r="D5" s="52" t="s">
        <v>98</v>
      </c>
      <c r="E5" s="54" t="s">
        <v>82</v>
      </c>
      <c r="F5" s="56" t="s">
        <v>103</v>
      </c>
      <c r="G5" s="57"/>
      <c r="H5" s="47" t="s">
        <v>104</v>
      </c>
      <c r="I5" s="47"/>
      <c r="J5" s="47" t="s">
        <v>105</v>
      </c>
      <c r="K5" s="47"/>
      <c r="L5" s="47" t="s">
        <v>106</v>
      </c>
      <c r="M5" s="47"/>
      <c r="N5" s="47" t="s">
        <v>107</v>
      </c>
      <c r="O5" s="47"/>
      <c r="P5" s="47" t="s">
        <v>108</v>
      </c>
      <c r="Q5" s="47"/>
      <c r="R5" s="47" t="s">
        <v>109</v>
      </c>
      <c r="S5" s="47"/>
      <c r="T5" s="47" t="s">
        <v>110</v>
      </c>
      <c r="U5" s="47"/>
      <c r="V5" s="48" t="s">
        <v>111</v>
      </c>
      <c r="W5" s="50" t="s">
        <v>112</v>
      </c>
      <c r="AE5" t="s">
        <v>112</v>
      </c>
    </row>
    <row r="6" spans="2:23" ht="12.75">
      <c r="B6" s="53"/>
      <c r="C6" s="49"/>
      <c r="D6" s="53"/>
      <c r="E6" s="55"/>
      <c r="F6" s="49"/>
      <c r="G6" s="58"/>
      <c r="H6" s="20" t="s">
        <v>113</v>
      </c>
      <c r="I6" s="22" t="s">
        <v>114</v>
      </c>
      <c r="J6" s="20" t="s">
        <v>115</v>
      </c>
      <c r="K6" s="22" t="s">
        <v>114</v>
      </c>
      <c r="L6" s="20" t="s">
        <v>115</v>
      </c>
      <c r="M6" s="22" t="s">
        <v>114</v>
      </c>
      <c r="N6" s="20" t="s">
        <v>115</v>
      </c>
      <c r="O6" s="22" t="s">
        <v>114</v>
      </c>
      <c r="P6" s="20" t="s">
        <v>115</v>
      </c>
      <c r="Q6" s="22" t="s">
        <v>114</v>
      </c>
      <c r="R6" s="20" t="s">
        <v>115</v>
      </c>
      <c r="S6" s="22" t="s">
        <v>114</v>
      </c>
      <c r="T6" s="20" t="s">
        <v>115</v>
      </c>
      <c r="U6" s="22" t="s">
        <v>114</v>
      </c>
      <c r="V6" s="49"/>
      <c r="W6" s="51"/>
    </row>
    <row r="7" spans="2:28" ht="12.75">
      <c r="B7" s="83">
        <v>1</v>
      </c>
      <c r="C7" s="84">
        <f>H7+J7+L7+N7+P7+R7+T7</f>
        <v>113</v>
      </c>
      <c r="D7" s="84">
        <f>C7-LARGE((H7,J7,L7,N7,P7,R7,T7),1)-LARGE((H7,J7,L7,N7,P7,R7,T7),2)</f>
        <v>38</v>
      </c>
      <c r="E7" s="85" t="str">
        <f>IF(F7="","",VLOOKUP(F7,Entrants!$B$4:$C$86,2))</f>
        <v>STACEY ROBINSON</v>
      </c>
      <c r="F7" s="18">
        <v>467</v>
      </c>
      <c r="G7" s="18"/>
      <c r="H7" s="21">
        <v>2</v>
      </c>
      <c r="I7" s="23">
        <v>0.012256944444444442</v>
      </c>
      <c r="J7" s="21">
        <v>19</v>
      </c>
      <c r="K7" s="23">
        <v>0.011979166666666666</v>
      </c>
      <c r="L7" s="21">
        <v>42</v>
      </c>
      <c r="M7" s="23">
        <v>0.01298611111111111</v>
      </c>
      <c r="N7" s="21">
        <v>33</v>
      </c>
      <c r="O7" s="23">
        <v>0.012766203703703703</v>
      </c>
      <c r="P7" s="21">
        <v>6</v>
      </c>
      <c r="Q7" s="23">
        <v>0.011886574074074075</v>
      </c>
      <c r="R7" s="21">
        <v>2</v>
      </c>
      <c r="S7" s="23">
        <v>0.011863425925925925</v>
      </c>
      <c r="T7" s="21">
        <v>9</v>
      </c>
      <c r="U7" s="23">
        <v>0.01136574074074074</v>
      </c>
      <c r="V7" s="92">
        <f>IF(AA7&gt;0,AA7,"")</f>
        <v>0.01136574074074074</v>
      </c>
      <c r="W7" s="25">
        <f>IF(ISNUMBER(AB7),AB7,"")</f>
        <v>0.047094907407407405</v>
      </c>
      <c r="AA7" s="4">
        <f>MIN(I7,K7,M7,O7,Q7,S7,U7)</f>
        <v>0.01136574074074074</v>
      </c>
      <c r="AB7" s="24">
        <f>SMALL((I7,K7,M7,O7,Q7,S7,U7),1)+SMALL((I7,K7,M7,O7,Q7,S7,U7),2)+SMALL((I7,K7,M7,O7,Q7,S7,U7),3)+SMALL((I7,K7,M7,O7,Q7,S7,U7),4)</f>
        <v>0.047094907407407405</v>
      </c>
    </row>
    <row r="8" spans="2:28" ht="12.75">
      <c r="B8" s="86">
        <v>2</v>
      </c>
      <c r="C8" s="87">
        <f>H8+J8+L8+N8+P8+R8+T8</f>
        <v>89</v>
      </c>
      <c r="D8" s="87">
        <f>C8-LARGE((H8,J8,L8,N8,P8,R8,T8),1)-LARGE((H8,J8,L8,N8,P8,R8,T8),2)</f>
        <v>41</v>
      </c>
      <c r="E8" s="88" t="str">
        <f>IF(F8="","",VLOOKUP(F8,Entrants!$B$4:$C$86,2))</f>
        <v>BARRY METCALFE</v>
      </c>
      <c r="F8" s="17">
        <v>457</v>
      </c>
      <c r="G8" s="18"/>
      <c r="H8" s="21">
        <v>4</v>
      </c>
      <c r="I8" s="23">
        <v>0.011331018518518518</v>
      </c>
      <c r="J8" s="21">
        <v>4</v>
      </c>
      <c r="K8" s="23">
        <v>0.010775462962962964</v>
      </c>
      <c r="L8" s="21">
        <v>12</v>
      </c>
      <c r="M8" s="23">
        <v>0.01076388888888889</v>
      </c>
      <c r="N8" s="21">
        <v>11</v>
      </c>
      <c r="O8" s="23">
        <v>0.010520833333333333</v>
      </c>
      <c r="P8" s="21">
        <v>17</v>
      </c>
      <c r="Q8" s="23">
        <v>0.01017361111111111</v>
      </c>
      <c r="R8" s="21">
        <v>10</v>
      </c>
      <c r="S8" s="23">
        <v>0.010405092592592593</v>
      </c>
      <c r="T8" s="21">
        <v>31</v>
      </c>
      <c r="U8" s="23">
        <v>0.010243055555555556</v>
      </c>
      <c r="V8" s="92">
        <f>IF(AA8&gt;0,AA8,"")</f>
        <v>0.01017361111111111</v>
      </c>
      <c r="W8" s="25">
        <f>IF(ISNUMBER(AB8),AB8,"")</f>
        <v>0.04134259259259259</v>
      </c>
      <c r="AA8" s="4">
        <f aca="true" t="shared" si="0" ref="AA8:AA71">MIN(I8,K8,M8,O8,Q8,S8,U8)</f>
        <v>0.01017361111111111</v>
      </c>
      <c r="AB8" s="24">
        <f>SMALL((I8,K8,M8,O8,Q8,S8,U8),1)+SMALL((I8,K8,M8,O8,Q8,S8,U8),2)+SMALL((I8,K8,M8,O8,Q8,S8,U8),3)+SMALL((I8,K8,M8,O8,Q8,S8,U8),4)</f>
        <v>0.04134259259259259</v>
      </c>
    </row>
    <row r="9" spans="2:28" ht="12.75">
      <c r="B9" s="89">
        <v>3</v>
      </c>
      <c r="C9" s="90">
        <f>H9+J9+L9+N9+P9+R9+T9</f>
        <v>118</v>
      </c>
      <c r="D9" s="90">
        <f>C9-LARGE((H9,J9,L9,N9,P9,R9,T9),1)-LARGE((H9,J9,L9,N9,P9,R9,T9),2)</f>
        <v>43</v>
      </c>
      <c r="E9" s="91" t="str">
        <f>IF(F9="","",VLOOKUP(F9,Entrants!$B$4:$C$86,2))</f>
        <v>SHAUN DODD</v>
      </c>
      <c r="F9" s="17">
        <v>427</v>
      </c>
      <c r="G9" s="18"/>
      <c r="H9" s="21">
        <v>6</v>
      </c>
      <c r="I9" s="23">
        <v>0.01113425925925926</v>
      </c>
      <c r="J9" s="21">
        <v>15</v>
      </c>
      <c r="K9" s="23">
        <v>0.010902777777777777</v>
      </c>
      <c r="L9" s="21">
        <v>13</v>
      </c>
      <c r="M9" s="28">
        <v>0.011122685185185185</v>
      </c>
      <c r="N9" s="21">
        <v>60</v>
      </c>
      <c r="O9" s="23"/>
      <c r="P9" s="21">
        <v>8</v>
      </c>
      <c r="Q9" s="23">
        <v>0.010694444444444444</v>
      </c>
      <c r="R9" s="21">
        <v>3</v>
      </c>
      <c r="S9" s="23">
        <v>0.01105324074074074</v>
      </c>
      <c r="T9" s="21">
        <v>13</v>
      </c>
      <c r="U9" s="23">
        <v>0.010590277777777777</v>
      </c>
      <c r="V9" s="92">
        <f>IF(AA9&gt;0,AA9,"")</f>
        <v>0.010590277777777777</v>
      </c>
      <c r="W9" s="25">
        <f>IF(ISNUMBER(AB9),AB9,"")</f>
        <v>0.04324074074074073</v>
      </c>
      <c r="AA9" s="4">
        <f t="shared" si="0"/>
        <v>0.010590277777777777</v>
      </c>
      <c r="AB9" s="24">
        <f>SMALL((I9,K9,M9,O9,Q9,S9,U9),1)+SMALL((I9,K9,M9,O9,Q9,S9,U9),2)+SMALL((I9,K9,M9,O9,Q9,S9,U9),3)+SMALL((I9,K9,M9,O9,Q9,S9,U9),4)</f>
        <v>0.04324074074074073</v>
      </c>
    </row>
    <row r="10" spans="2:28" ht="12.75">
      <c r="B10" s="60">
        <v>4</v>
      </c>
      <c r="C10" s="19">
        <f>H10+J10+L10+N10+P10+R10+T10</f>
        <v>140</v>
      </c>
      <c r="D10" s="19">
        <f>C10-LARGE((H10,J10,L10,N10,P10,R10,T10),1)-LARGE((H10,J10,L10,N10,P10,R10,T10),2)</f>
        <v>52</v>
      </c>
      <c r="E10" s="18" t="str">
        <f>IF(F10="","",VLOOKUP(F10,Entrants!$B$4:$C$86,2))</f>
        <v>KIRSTY HUNTINGTON</v>
      </c>
      <c r="F10" s="17">
        <v>442</v>
      </c>
      <c r="G10" s="18"/>
      <c r="H10" s="21">
        <v>50</v>
      </c>
      <c r="I10" s="23">
        <v>0.012094907407407408</v>
      </c>
      <c r="J10" s="21">
        <v>2</v>
      </c>
      <c r="K10" s="23">
        <v>0.011041666666666667</v>
      </c>
      <c r="L10" s="21">
        <v>16</v>
      </c>
      <c r="M10" s="23">
        <v>0.011157407407407408</v>
      </c>
      <c r="N10" s="21">
        <v>38</v>
      </c>
      <c r="O10" s="23">
        <v>0.01167824074074074</v>
      </c>
      <c r="P10" s="21">
        <v>14</v>
      </c>
      <c r="Q10" s="23">
        <v>0.010949074074074075</v>
      </c>
      <c r="R10" s="21">
        <v>6</v>
      </c>
      <c r="S10" s="23">
        <v>0.01125</v>
      </c>
      <c r="T10" s="21">
        <v>14</v>
      </c>
      <c r="U10" s="23">
        <v>0.010798611111111111</v>
      </c>
      <c r="V10" s="92">
        <f>IF(AA10&gt;0,AA10,"")</f>
        <v>0.010798611111111111</v>
      </c>
      <c r="W10" s="25">
        <f>IF(ISNUMBER(AB10),AB10,"")</f>
        <v>0.04394675925925926</v>
      </c>
      <c r="AA10" s="4">
        <f t="shared" si="0"/>
        <v>0.010798611111111111</v>
      </c>
      <c r="AB10" s="24">
        <f>SMALL((I10,K10,M10,O10,Q10,S10,U10),1)+SMALL((I10,K10,M10,O10,Q10,S10,U10),2)+SMALL((I10,K10,M10,O10,Q10,S10,U10),3)+SMALL((I10,K10,M10,O10,Q10,S10,U10),4)</f>
        <v>0.04394675925925926</v>
      </c>
    </row>
    <row r="11" spans="2:28" ht="12.75">
      <c r="B11" s="17">
        <v>5</v>
      </c>
      <c r="C11" s="19">
        <f>H11+J11+L11+N11+P11+R11+T11</f>
        <v>128</v>
      </c>
      <c r="D11" s="19">
        <f>C11-LARGE((H11,J11,L11,N11,P11,R11,T11),1)-LARGE((H11,J11,L11,N11,P11,R11,T11),2)</f>
        <v>53</v>
      </c>
      <c r="E11" s="18" t="str">
        <f>IF(F11="","",VLOOKUP(F11,Entrants!$B$4:$C$86,2))</f>
        <v>MICHAEL BROWN</v>
      </c>
      <c r="F11" s="17">
        <v>417</v>
      </c>
      <c r="G11" s="18"/>
      <c r="H11" s="21">
        <v>37</v>
      </c>
      <c r="I11" s="23">
        <v>0.01185185185185185</v>
      </c>
      <c r="J11" s="21">
        <v>38</v>
      </c>
      <c r="K11" s="23">
        <v>0.012233796296296296</v>
      </c>
      <c r="L11" s="21">
        <v>19</v>
      </c>
      <c r="M11" s="23">
        <v>0.011932870370370371</v>
      </c>
      <c r="N11" s="21">
        <v>9</v>
      </c>
      <c r="O11" s="23">
        <v>0.011724537037037035</v>
      </c>
      <c r="P11" s="21">
        <v>7</v>
      </c>
      <c r="Q11" s="23">
        <v>0.011203703703703704</v>
      </c>
      <c r="R11" s="21">
        <v>1</v>
      </c>
      <c r="S11" s="23">
        <v>0.011261574074074071</v>
      </c>
      <c r="T11" s="21">
        <v>17</v>
      </c>
      <c r="U11" s="23">
        <v>0.010868055555555556</v>
      </c>
      <c r="V11" s="92">
        <f>IF(AA11&gt;0,AA11,"")</f>
        <v>0.010868055555555556</v>
      </c>
      <c r="W11" s="25">
        <f>IF(ISNUMBER(AB11),AB11,"")</f>
        <v>0.045057870370370366</v>
      </c>
      <c r="AA11" s="4">
        <f t="shared" si="0"/>
        <v>0.010868055555555556</v>
      </c>
      <c r="AB11" s="24">
        <f>SMALL((I11,K11,M11,O11,Q11,S11,U11),1)+SMALL((I11,K11,M11,O11,Q11,S11,U11),2)+SMALL((I11,K11,M11,O11,Q11,S11,U11),3)+SMALL((I11,K11,M11,O11,Q11,S11,U11),4)</f>
        <v>0.045057870370370366</v>
      </c>
    </row>
    <row r="12" spans="2:28" ht="12.75">
      <c r="B12" s="17">
        <v>6</v>
      </c>
      <c r="C12" s="19">
        <f>H12+J12+L12+N12+P12+R12+T12</f>
        <v>153</v>
      </c>
      <c r="D12" s="19">
        <f>C12-LARGE((H12,J12,L12,N12,P12,R12,T12),1)-LARGE((H12,J12,L12,N12,P12,R12,T12),2)</f>
        <v>61</v>
      </c>
      <c r="E12" s="18" t="str">
        <f>IF(F12="","",VLOOKUP(F12,Entrants!$B$4:$C$86,2))</f>
        <v>DAVID LOGAN</v>
      </c>
      <c r="F12" s="17">
        <v>451</v>
      </c>
      <c r="G12" s="18"/>
      <c r="H12" s="21">
        <v>32</v>
      </c>
      <c r="I12" s="23">
        <v>0.01142361111111111</v>
      </c>
      <c r="J12" s="21">
        <v>10</v>
      </c>
      <c r="K12" s="23">
        <v>0.011122685185185185</v>
      </c>
      <c r="L12" s="21">
        <v>14</v>
      </c>
      <c r="M12" s="23">
        <v>0.011319444444444444</v>
      </c>
      <c r="N12" s="21">
        <v>8</v>
      </c>
      <c r="O12" s="23">
        <v>0.011180555555555556</v>
      </c>
      <c r="P12" s="21">
        <v>9</v>
      </c>
      <c r="Q12" s="23">
        <v>0.010706018518518517</v>
      </c>
      <c r="R12" s="21">
        <v>20</v>
      </c>
      <c r="S12" s="23">
        <v>0.011307870370370371</v>
      </c>
      <c r="T12" s="21">
        <v>60</v>
      </c>
      <c r="U12" s="23"/>
      <c r="V12" s="92">
        <f>IF(AA12&gt;0,AA12,"")</f>
        <v>0.010706018518518517</v>
      </c>
      <c r="W12" s="25">
        <f>IF(ISNUMBER(AB12),AB12,"")</f>
        <v>0.04431712962962963</v>
      </c>
      <c r="AA12" s="4">
        <f t="shared" si="0"/>
        <v>0.010706018518518517</v>
      </c>
      <c r="AB12" s="24">
        <f>SMALL((I12,K12,M12,O12,Q12,S12,U12),1)+SMALL((I12,K12,M12,O12,Q12,S12,U12),2)+SMALL((I12,K12,M12,O12,Q12,S12,U12),3)+SMALL((I12,K12,M12,O12,Q12,S12,U12),4)</f>
        <v>0.04431712962962963</v>
      </c>
    </row>
    <row r="13" spans="2:28" ht="12.75">
      <c r="B13" s="17">
        <v>7</v>
      </c>
      <c r="C13" s="19">
        <f>H13+J13+L13+N13+P13+R13+T13</f>
        <v>99</v>
      </c>
      <c r="D13" s="19">
        <f>C13-LARGE((H13,J13,L13,N13,P13,R13,T13),1)-LARGE((H13,J13,L13,N13,P13,R13,T13),2)</f>
        <v>62</v>
      </c>
      <c r="E13" s="18" t="str">
        <f>IF(F13="","",VLOOKUP(F13,Entrants!$B$4:$C$86,2))</f>
        <v>RALPH DICKINSON</v>
      </c>
      <c r="F13" s="17">
        <v>426</v>
      </c>
      <c r="G13" s="18"/>
      <c r="H13" s="21">
        <v>13</v>
      </c>
      <c r="I13" s="23">
        <v>0.010428240740740738</v>
      </c>
      <c r="J13" s="21">
        <v>16</v>
      </c>
      <c r="K13" s="23">
        <v>0.010555555555555554</v>
      </c>
      <c r="L13" s="21">
        <v>21</v>
      </c>
      <c r="M13" s="23">
        <v>0.0109375</v>
      </c>
      <c r="N13" s="21">
        <v>12</v>
      </c>
      <c r="O13" s="23">
        <v>0.010706018518518517</v>
      </c>
      <c r="P13" s="21">
        <v>13</v>
      </c>
      <c r="Q13" s="23">
        <v>0.01042824074074074</v>
      </c>
      <c r="R13" s="21">
        <v>13</v>
      </c>
      <c r="S13" s="23">
        <v>0.01082175925925926</v>
      </c>
      <c r="T13" s="21">
        <v>11</v>
      </c>
      <c r="U13" s="23">
        <v>0.01037037037037037</v>
      </c>
      <c r="V13" s="92">
        <f>IF(AA13&gt;0,AA13,"")</f>
        <v>0.01037037037037037</v>
      </c>
      <c r="W13" s="25">
        <f>IF(ISNUMBER(AB13),AB13,"")</f>
        <v>0.0417824074074074</v>
      </c>
      <c r="AA13" s="4">
        <f t="shared" si="0"/>
        <v>0.01037037037037037</v>
      </c>
      <c r="AB13" s="24">
        <f>SMALL((I13,K13,M13,O13,Q13,S13,U13),1)+SMALL((I13,K13,M13,O13,Q13,S13,U13),2)+SMALL((I13,K13,M13,O13,Q13,S13,U13),3)+SMALL((I13,K13,M13,O13,Q13,S13,U13),4)</f>
        <v>0.0417824074074074</v>
      </c>
    </row>
    <row r="14" spans="2:28" ht="12.75">
      <c r="B14" s="17">
        <v>8</v>
      </c>
      <c r="C14" s="26">
        <f>H14+J14+L14+N14+P14+R14+T14</f>
        <v>125</v>
      </c>
      <c r="D14" s="26">
        <f>C14-LARGE((H14,J14,L14,N14,P14,R14,T14),1)-LARGE((H14,J14,L14,N14,P14,R14,T14),2)</f>
        <v>62</v>
      </c>
      <c r="E14" s="27" t="str">
        <f>IF(F14="","",VLOOKUP(F14,Entrants!$B$4:$C$86,2))</f>
        <v>STEVE GILLESPIE</v>
      </c>
      <c r="F14" s="17">
        <v>433</v>
      </c>
      <c r="G14" s="18"/>
      <c r="H14" s="21">
        <v>3</v>
      </c>
      <c r="I14" s="23">
        <v>0.010949074074074073</v>
      </c>
      <c r="J14" s="21">
        <v>25</v>
      </c>
      <c r="K14" s="23">
        <v>0.01082175925925926</v>
      </c>
      <c r="L14" s="21">
        <v>3</v>
      </c>
      <c r="M14" s="23">
        <v>0.01076388888888889</v>
      </c>
      <c r="N14" s="21">
        <v>15</v>
      </c>
      <c r="O14" s="23">
        <v>0.010601851851851854</v>
      </c>
      <c r="P14" s="21">
        <v>26</v>
      </c>
      <c r="Q14" s="23">
        <v>0.01054398148148148</v>
      </c>
      <c r="R14" s="21">
        <v>37</v>
      </c>
      <c r="S14" s="23">
        <v>0.011099537037037038</v>
      </c>
      <c r="T14" s="21">
        <v>16</v>
      </c>
      <c r="U14" s="23">
        <v>0.01050925925925926</v>
      </c>
      <c r="V14" s="92">
        <f>IF(AA14&gt;0,AA14,"")</f>
        <v>0.01050925925925926</v>
      </c>
      <c r="W14" s="25">
        <f>IF(ISNUMBER(AB14),AB14,"")</f>
        <v>0.04241898148148149</v>
      </c>
      <c r="AA14" s="4">
        <f t="shared" si="0"/>
        <v>0.01050925925925926</v>
      </c>
      <c r="AB14" s="24">
        <f>SMALL((I14,K14,M14,O14,Q14,S14,U14),1)+SMALL((I14,K14,M14,O14,Q14,S14,U14),2)+SMALL((I14,K14,M14,O14,Q14,S14,U14),3)+SMALL((I14,K14,M14,O14,Q14,S14,U14),4)</f>
        <v>0.04241898148148149</v>
      </c>
    </row>
    <row r="15" spans="2:28" ht="12.75">
      <c r="B15" s="17">
        <v>9</v>
      </c>
      <c r="C15" s="19">
        <f>H15+J15+L15+N15+P15+R15+T15</f>
        <v>119</v>
      </c>
      <c r="D15" s="26">
        <f>C15-LARGE((H15,J15,L15,N15,P15,R15,T15),1)-LARGE((H15,J15,L15,N15,P15,R15,T15),2)</f>
        <v>68</v>
      </c>
      <c r="E15" s="27" t="str">
        <f>IF(F15="","",VLOOKUP(F15,Entrants!$B$4:$C$86,2))</f>
        <v>CATH YOUNG</v>
      </c>
      <c r="F15" s="17">
        <v>485</v>
      </c>
      <c r="G15" s="18"/>
      <c r="H15" s="21">
        <v>15</v>
      </c>
      <c r="I15" s="23">
        <v>0.011516203703703702</v>
      </c>
      <c r="J15" s="21">
        <v>11</v>
      </c>
      <c r="K15" s="23">
        <v>0.011481481481481483</v>
      </c>
      <c r="L15" s="21">
        <v>4</v>
      </c>
      <c r="M15" s="23">
        <v>0.011655092592592594</v>
      </c>
      <c r="N15" s="21">
        <v>19</v>
      </c>
      <c r="O15" s="23">
        <v>0.011516203703703702</v>
      </c>
      <c r="P15" s="21">
        <v>19</v>
      </c>
      <c r="Q15" s="23">
        <v>0.011261574074074071</v>
      </c>
      <c r="R15" s="21">
        <v>31</v>
      </c>
      <c r="S15" s="28">
        <v>0.011770833333333333</v>
      </c>
      <c r="T15" s="21">
        <v>20</v>
      </c>
      <c r="U15" s="28">
        <v>0.011284722222222222</v>
      </c>
      <c r="V15" s="92">
        <f>IF(AA15&gt;0,AA15,"")</f>
        <v>0.011261574074074071</v>
      </c>
      <c r="W15" s="25">
        <f>IF(ISNUMBER(AB15),AB15,"")</f>
        <v>0.04554398148148148</v>
      </c>
      <c r="AA15" s="4">
        <f t="shared" si="0"/>
        <v>0.011261574074074071</v>
      </c>
      <c r="AB15" s="24">
        <f>SMALL((I15,K15,M15,O15,Q15,S15,U15),1)+SMALL((I15,K15,M15,O15,Q15,S15,U15),2)+SMALL((I15,K15,M15,O15,Q15,S15,U15),3)+SMALL((I15,K15,M15,O15,Q15,S15,U15),4)</f>
        <v>0.04554398148148148</v>
      </c>
    </row>
    <row r="16" spans="2:28" ht="12.75">
      <c r="B16" s="17">
        <v>10</v>
      </c>
      <c r="C16" s="19">
        <f>H16+J16+L16+N16+P16+R16+T16</f>
        <v>120</v>
      </c>
      <c r="D16" s="19">
        <f>C16-LARGE((H16,J16,L16,N16,P16,R16,T16),1)-LARGE((H16,J16,L16,N16,P16,R16,T16),2)</f>
        <v>74</v>
      </c>
      <c r="E16" s="18" t="str">
        <f>IF(F16="","",VLOOKUP(F16,Entrants!$B$4:$C$86,2))</f>
        <v>TERRY MCCABE</v>
      </c>
      <c r="F16" s="17">
        <v>456</v>
      </c>
      <c r="G16" s="18"/>
      <c r="H16" s="21">
        <v>23</v>
      </c>
      <c r="I16" s="23">
        <v>0.01127314814814815</v>
      </c>
      <c r="J16" s="21">
        <v>12</v>
      </c>
      <c r="K16" s="23">
        <v>0.011157407407407408</v>
      </c>
      <c r="L16" s="21">
        <v>15</v>
      </c>
      <c r="M16" s="23">
        <v>0.011504629629629629</v>
      </c>
      <c r="N16" s="21">
        <v>21</v>
      </c>
      <c r="O16" s="23">
        <v>0.011574074074074075</v>
      </c>
      <c r="P16" s="21">
        <v>18</v>
      </c>
      <c r="Q16" s="23">
        <v>0.01125</v>
      </c>
      <c r="R16" s="21">
        <v>23</v>
      </c>
      <c r="S16" s="23">
        <v>0.01167824074074074</v>
      </c>
      <c r="T16" s="21">
        <v>8</v>
      </c>
      <c r="U16" s="23">
        <v>0.010983796296296297</v>
      </c>
      <c r="V16" s="92">
        <f>IF(AA16&gt;0,AA16,"")</f>
        <v>0.010983796296296297</v>
      </c>
      <c r="W16" s="25">
        <f>IF(ISNUMBER(AB16),AB16,"")</f>
        <v>0.04466435185185185</v>
      </c>
      <c r="AA16" s="4">
        <f t="shared" si="0"/>
        <v>0.010983796296296297</v>
      </c>
      <c r="AB16" s="24">
        <f>SMALL((I16,K16,M16,O16,Q16,S16,U16),1)+SMALL((I16,K16,M16,O16,Q16,S16,U16),2)+SMALL((I16,K16,M16,O16,Q16,S16,U16),3)+SMALL((I16,K16,M16,O16,Q16,S16,U16),4)</f>
        <v>0.04466435185185185</v>
      </c>
    </row>
    <row r="17" spans="2:28" ht="12.75">
      <c r="B17" s="17">
        <v>11</v>
      </c>
      <c r="C17" s="19">
        <f>H17+J17+L17+N17+P17+R17+T17</f>
        <v>197</v>
      </c>
      <c r="D17" s="19">
        <f>C17-LARGE((H17,J17,L17,N17,P17,R17,T17),1)-LARGE((H17,J17,L17,N17,P17,R17,T17),2)</f>
        <v>77</v>
      </c>
      <c r="E17" s="18" t="str">
        <f>IF(F17="","",VLOOKUP(F17,Entrants!$B$4:$C$86,2))</f>
        <v>KIRSTY JOHNSON</v>
      </c>
      <c r="F17" s="17">
        <v>444</v>
      </c>
      <c r="G17" s="18"/>
      <c r="H17" s="21">
        <v>60</v>
      </c>
      <c r="I17" s="23"/>
      <c r="J17" s="21">
        <v>60</v>
      </c>
      <c r="K17" s="23"/>
      <c r="L17" s="21">
        <v>2</v>
      </c>
      <c r="M17" s="23">
        <v>0.01273148148148148</v>
      </c>
      <c r="N17" s="21">
        <v>2</v>
      </c>
      <c r="O17" s="23">
        <v>0.012222222222222223</v>
      </c>
      <c r="P17" s="21">
        <v>29</v>
      </c>
      <c r="Q17" s="23">
        <v>0.011979166666666666</v>
      </c>
      <c r="R17" s="21">
        <v>39</v>
      </c>
      <c r="S17" s="23">
        <v>0.012534722222222223</v>
      </c>
      <c r="T17" s="21">
        <v>5</v>
      </c>
      <c r="U17" s="23">
        <v>0.011782407407407406</v>
      </c>
      <c r="V17" s="92">
        <f>IF(AA17&gt;0,AA17,"")</f>
        <v>0.011782407407407406</v>
      </c>
      <c r="W17" s="25">
        <f>IF(ISNUMBER(AB17),AB17,"")</f>
        <v>0.04851851851851852</v>
      </c>
      <c r="AA17" s="4">
        <f t="shared" si="0"/>
        <v>0.011782407407407406</v>
      </c>
      <c r="AB17" s="24">
        <f>SMALL((I17,K17,M17,O17,Q17,S17,U17),1)+SMALL((I17,K17,M17,O17,Q17,S17,U17),2)+SMALL((I17,K17,M17,O17,Q17,S17,U17),3)+SMALL((I17,K17,M17,O17,Q17,S17,U17),4)</f>
        <v>0.04851851851851852</v>
      </c>
    </row>
    <row r="18" spans="2:28" ht="12.75">
      <c r="B18" s="17">
        <v>12</v>
      </c>
      <c r="C18" s="19">
        <f>H18+J18+L18+N18+P18+R18+T18</f>
        <v>138</v>
      </c>
      <c r="D18" s="19">
        <f>C18-LARGE((H18,J18,L18,N18,P18,R18,T18),1)-LARGE((H18,J18,L18,N18,P18,R18,T18),2)</f>
        <v>77</v>
      </c>
      <c r="E18" s="18" t="str">
        <f>IF(F18="","",VLOOKUP(F18,Entrants!$B$4:$C$86,2))</f>
        <v>LEO TALBOT</v>
      </c>
      <c r="F18" s="17">
        <v>473</v>
      </c>
      <c r="G18" s="18"/>
      <c r="H18" s="21">
        <v>27</v>
      </c>
      <c r="I18" s="23">
        <v>0.009409722222222222</v>
      </c>
      <c r="J18" s="21">
        <v>8</v>
      </c>
      <c r="K18" s="23">
        <v>0.00917824074074074</v>
      </c>
      <c r="L18" s="21">
        <v>20</v>
      </c>
      <c r="M18" s="28">
        <v>0.009351851851851853</v>
      </c>
      <c r="N18" s="21">
        <v>26</v>
      </c>
      <c r="O18" s="23">
        <v>0.009386574074074075</v>
      </c>
      <c r="P18" s="21">
        <v>16</v>
      </c>
      <c r="Q18" s="23">
        <v>0.008946759259259258</v>
      </c>
      <c r="R18" s="21">
        <v>7</v>
      </c>
      <c r="S18" s="23">
        <v>0.00917824074074074</v>
      </c>
      <c r="T18" s="21">
        <v>34</v>
      </c>
      <c r="U18" s="28">
        <v>0.009189814814814814</v>
      </c>
      <c r="V18" s="92">
        <f>IF(AA18&gt;0,AA18,"")</f>
        <v>0.008946759259259258</v>
      </c>
      <c r="W18" s="25">
        <f>IF(ISNUMBER(AB18),AB18,"")</f>
        <v>0.036493055555555556</v>
      </c>
      <c r="AA18" s="4">
        <f t="shared" si="0"/>
        <v>0.008946759259259258</v>
      </c>
      <c r="AB18" s="24">
        <f>SMALL((I18,K18,M18,O18,Q18,S18,U18),1)+SMALL((I18,K18,M18,O18,Q18,S18,U18),2)+SMALL((I18,K18,M18,O18,Q18,S18,U18),3)+SMALL((I18,K18,M18,O18,Q18,S18,U18),4)</f>
        <v>0.036493055555555556</v>
      </c>
    </row>
    <row r="19" spans="2:28" ht="12.75">
      <c r="B19" s="17">
        <v>13</v>
      </c>
      <c r="C19" s="19">
        <f>H19+J19+L19+N19+P19+R19+T19</f>
        <v>162</v>
      </c>
      <c r="D19" s="19">
        <f>C19-LARGE((H19,J19,L19,N19,P19,R19,T19),1)-LARGE((H19,J19,L19,N19,P19,R19,T19),2)</f>
        <v>78</v>
      </c>
      <c r="E19" s="18" t="str">
        <f>IF(F19="","",VLOOKUP(F19,Entrants!$B$4:$C$86,2))</f>
        <v>JOE FRAZER</v>
      </c>
      <c r="F19" s="17">
        <v>430</v>
      </c>
      <c r="G19" s="18"/>
      <c r="H19" s="21">
        <v>48</v>
      </c>
      <c r="I19" s="23">
        <v>0.011875</v>
      </c>
      <c r="J19" s="21">
        <v>1</v>
      </c>
      <c r="K19" s="28">
        <v>0.011203703703703704</v>
      </c>
      <c r="L19" s="21">
        <v>36</v>
      </c>
      <c r="M19" s="28">
        <v>0.011620370370370371</v>
      </c>
      <c r="N19" s="21">
        <v>36</v>
      </c>
      <c r="O19" s="23">
        <v>0.011631944444444445</v>
      </c>
      <c r="P19" s="21">
        <v>12</v>
      </c>
      <c r="Q19" s="23">
        <v>0.010925925925925924</v>
      </c>
      <c r="R19" s="21">
        <v>17</v>
      </c>
      <c r="S19" s="23">
        <v>0.011423611111111112</v>
      </c>
      <c r="T19" s="21">
        <v>12</v>
      </c>
      <c r="U19" s="28">
        <v>0.010902777777777777</v>
      </c>
      <c r="V19" s="92">
        <f>IF(AA19&gt;0,AA19,"")</f>
        <v>0.010902777777777777</v>
      </c>
      <c r="W19" s="25">
        <f>IF(ISNUMBER(AB19),AB19,"")</f>
        <v>0.04445601851851852</v>
      </c>
      <c r="AA19" s="4">
        <f t="shared" si="0"/>
        <v>0.010902777777777777</v>
      </c>
      <c r="AB19" s="24">
        <f>SMALL((I19,K19,M19,O19,Q19,S19,U19),1)+SMALL((I19,K19,M19,O19,Q19,S19,U19),2)+SMALL((I19,K19,M19,O19,Q19,S19,U19),3)+SMALL((I19,K19,M19,O19,Q19,S19,U19),4)</f>
        <v>0.04445601851851852</v>
      </c>
    </row>
    <row r="20" spans="2:28" ht="12.75">
      <c r="B20" s="17">
        <v>14</v>
      </c>
      <c r="C20" s="19">
        <f>H20+J20+L20+N20+P20+R20+T20</f>
        <v>169</v>
      </c>
      <c r="D20" s="26">
        <f>C20-LARGE((H20,J20,L20,N20,P20,R20,T20),1)-LARGE((H20,J20,L20,N20,P20,R20,T20),2)</f>
        <v>79</v>
      </c>
      <c r="E20" s="27" t="str">
        <f>IF(F20="","",VLOOKUP(F20,Entrants!$B$4:$C$86,2))</f>
        <v>GARY JONES</v>
      </c>
      <c r="F20" s="17">
        <v>445</v>
      </c>
      <c r="G20" s="18"/>
      <c r="H20" s="21">
        <v>9</v>
      </c>
      <c r="I20" s="23">
        <v>0.00946759259259259</v>
      </c>
      <c r="J20" s="21">
        <v>13</v>
      </c>
      <c r="K20" s="23">
        <v>0.009270833333333334</v>
      </c>
      <c r="L20" s="21">
        <v>8</v>
      </c>
      <c r="M20" s="23">
        <v>0.009479166666666667</v>
      </c>
      <c r="N20" s="21">
        <v>20</v>
      </c>
      <c r="O20" s="23">
        <v>0.009444444444444445</v>
      </c>
      <c r="P20" s="21">
        <v>60</v>
      </c>
      <c r="Q20" s="23"/>
      <c r="R20" s="21">
        <v>30</v>
      </c>
      <c r="S20" s="23">
        <v>0.0096875</v>
      </c>
      <c r="T20" s="21">
        <v>29</v>
      </c>
      <c r="U20" s="28">
        <v>0.009351851851851853</v>
      </c>
      <c r="V20" s="92">
        <f>IF(AA20&gt;0,AA20,"")</f>
        <v>0.009270833333333334</v>
      </c>
      <c r="W20" s="25">
        <f>IF(ISNUMBER(AB20),AB20,"")</f>
        <v>0.03753472222222222</v>
      </c>
      <c r="AA20" s="4">
        <f t="shared" si="0"/>
        <v>0.009270833333333334</v>
      </c>
      <c r="AB20" s="24">
        <f>SMALL((I20,K20,M20,O20,Q20,S20,U20),1)+SMALL((I20,K20,M20,O20,Q20,S20,U20),2)+SMALL((I20,K20,M20,O20,Q20,S20,U20),3)+SMALL((I20,K20,M20,O20,Q20,S20,U20),4)</f>
        <v>0.03753472222222222</v>
      </c>
    </row>
    <row r="21" spans="2:28" ht="12.75">
      <c r="B21" s="17">
        <v>15</v>
      </c>
      <c r="C21" s="19">
        <f>H21+J21+L21+N21+P21+R21+T21</f>
        <v>156</v>
      </c>
      <c r="D21" s="19">
        <f>C21-LARGE((H21,J21,L21,N21,P21,R21,T21),1)-LARGE((H21,J21,L21,N21,P21,R21,T21),2)</f>
        <v>79</v>
      </c>
      <c r="E21" s="18" t="str">
        <f>IF(F21="","",VLOOKUP(F21,Entrants!$B$4:$C$86,2))</f>
        <v>IAIN SINGER</v>
      </c>
      <c r="F21" s="17">
        <v>469</v>
      </c>
      <c r="G21" s="18"/>
      <c r="H21" s="21">
        <v>21</v>
      </c>
      <c r="I21" s="23">
        <v>0.01019675925925926</v>
      </c>
      <c r="J21" s="21">
        <v>14</v>
      </c>
      <c r="K21" s="23">
        <v>0.01017361111111111</v>
      </c>
      <c r="L21" s="21">
        <v>18</v>
      </c>
      <c r="M21" s="28">
        <v>0.01050925925925926</v>
      </c>
      <c r="N21" s="21">
        <v>3</v>
      </c>
      <c r="O21" s="23">
        <v>0.010138888888888888</v>
      </c>
      <c r="P21" s="21">
        <v>36</v>
      </c>
      <c r="Q21" s="23">
        <v>0.010127314814814815</v>
      </c>
      <c r="R21" s="21">
        <v>41</v>
      </c>
      <c r="S21" s="23">
        <v>0.010833333333333334</v>
      </c>
      <c r="T21" s="21">
        <v>23</v>
      </c>
      <c r="U21" s="28">
        <v>0.010289351851851852</v>
      </c>
      <c r="V21" s="92">
        <f>IF(AA21&gt;0,AA21,"")</f>
        <v>0.010127314814814815</v>
      </c>
      <c r="W21" s="25">
        <f>IF(ISNUMBER(AB21),AB21,"")</f>
        <v>0.040636574074074075</v>
      </c>
      <c r="AA21" s="4">
        <f t="shared" si="0"/>
        <v>0.010127314814814815</v>
      </c>
      <c r="AB21" s="24">
        <f>SMALL((I21,K21,M21,O21,Q21,S21,U21),1)+SMALL((I21,K21,M21,O21,Q21,S21,U21),2)+SMALL((I21,K21,M21,O21,Q21,S21,U21),3)+SMALL((I21,K21,M21,O21,Q21,S21,U21),4)</f>
        <v>0.040636574074074075</v>
      </c>
    </row>
    <row r="22" spans="2:28" ht="12.75">
      <c r="B22" s="17">
        <v>16</v>
      </c>
      <c r="C22" s="19">
        <f>H22+J22+L22+N22+P22+R22+T22</f>
        <v>173</v>
      </c>
      <c r="D22" s="19">
        <f>C22-LARGE((H22,J22,L22,N22,P22,R22,T22),1)-LARGE((H22,J22,L22,N22,P22,R22,T22),2)</f>
        <v>79</v>
      </c>
      <c r="E22" s="18" t="str">
        <f>IF(F22="","",VLOOKUP(F22,Entrants!$B$4:$C$86,2))</f>
        <v>JOHN MALLON</v>
      </c>
      <c r="F22" s="17">
        <v>452</v>
      </c>
      <c r="G22" s="18"/>
      <c r="H22" s="21">
        <v>34</v>
      </c>
      <c r="I22" s="23">
        <v>0.012141203703703706</v>
      </c>
      <c r="J22" s="21">
        <v>34</v>
      </c>
      <c r="K22" s="23">
        <v>0.012268518518518519</v>
      </c>
      <c r="L22" s="21">
        <v>23</v>
      </c>
      <c r="M22" s="28">
        <v>0.012372685185185186</v>
      </c>
      <c r="N22" s="21">
        <v>60</v>
      </c>
      <c r="O22" s="23"/>
      <c r="P22" s="21">
        <v>4</v>
      </c>
      <c r="Q22" s="23">
        <v>0.01167824074074074</v>
      </c>
      <c r="R22" s="21">
        <v>12</v>
      </c>
      <c r="S22" s="23">
        <v>0.012013888888888888</v>
      </c>
      <c r="T22" s="21">
        <v>6</v>
      </c>
      <c r="U22" s="28">
        <v>0.011469907407407408</v>
      </c>
      <c r="V22" s="92">
        <f>IF(AA22&gt;0,AA22,"")</f>
        <v>0.011469907407407408</v>
      </c>
      <c r="W22" s="25">
        <f>IF(ISNUMBER(AB22),AB22,"")</f>
        <v>0.04730324074074074</v>
      </c>
      <c r="AA22" s="4">
        <f t="shared" si="0"/>
        <v>0.011469907407407408</v>
      </c>
      <c r="AB22" s="24">
        <f>SMALL((I22,K22,M22,O22,Q22,S22,U22),1)+SMALL((I22,K22,M22,O22,Q22,S22,U22),2)+SMALL((I22,K22,M22,O22,Q22,S22,U22),3)+SMALL((I22,K22,M22,O22,Q22,S22,U22),4)</f>
        <v>0.04730324074074074</v>
      </c>
    </row>
    <row r="23" spans="2:28" ht="12.75">
      <c r="B23" s="17">
        <v>17</v>
      </c>
      <c r="C23" s="19">
        <f>H23+J23+L23+N23+P23+R23+T23</f>
        <v>145</v>
      </c>
      <c r="D23" s="19">
        <f>C23-LARGE((H23,J23,L23,N23,P23,R23,T23),1)-LARGE((H23,J23,L23,N23,P23,R23,T23),2)</f>
        <v>83</v>
      </c>
      <c r="E23" s="18" t="str">
        <f>IF(F23="","",VLOOKUP(F23,Entrants!$B$4:$C$86,2))</f>
        <v>PETER BROWN</v>
      </c>
      <c r="F23" s="17">
        <v>418</v>
      </c>
      <c r="G23" s="18"/>
      <c r="H23" s="21">
        <v>18</v>
      </c>
      <c r="I23" s="23">
        <v>0.009652777777777774</v>
      </c>
      <c r="J23" s="21">
        <v>20</v>
      </c>
      <c r="K23" s="28">
        <v>0.009722222222222222</v>
      </c>
      <c r="L23" s="21">
        <v>6</v>
      </c>
      <c r="M23" s="28">
        <v>0.009780092592592592</v>
      </c>
      <c r="N23" s="21">
        <v>27</v>
      </c>
      <c r="O23" s="23">
        <v>0.009745370370370371</v>
      </c>
      <c r="P23" s="21">
        <v>24</v>
      </c>
      <c r="Q23" s="23">
        <v>0.009444444444444445</v>
      </c>
      <c r="R23" s="21">
        <v>15</v>
      </c>
      <c r="S23" s="23">
        <v>0.009641203703703704</v>
      </c>
      <c r="T23" s="21">
        <v>35</v>
      </c>
      <c r="U23" s="28">
        <v>0.009791666666666666</v>
      </c>
      <c r="V23" s="92">
        <f>IF(AA23&gt;0,AA23,"")</f>
        <v>0.009444444444444445</v>
      </c>
      <c r="W23" s="25">
        <f>IF(ISNUMBER(AB23),AB23,"")</f>
        <v>0.03846064814814815</v>
      </c>
      <c r="AA23" s="4">
        <f t="shared" si="0"/>
        <v>0.009444444444444445</v>
      </c>
      <c r="AB23" s="24">
        <f>SMALL((I23,K23,M23,O23,Q23,S23,U23),1)+SMALL((I23,K23,M23,O23,Q23,S23,U23),2)+SMALL((I23,K23,M23,O23,Q23,S23,U23),3)+SMALL((I23,K23,M23,O23,Q23,S23,U23),4)</f>
        <v>0.03846064814814815</v>
      </c>
    </row>
    <row r="24" spans="2:28" ht="12.75">
      <c r="B24" s="17">
        <v>18</v>
      </c>
      <c r="C24" s="19">
        <f>H24+J24+L24+N24+P24+R24+T24</f>
        <v>140</v>
      </c>
      <c r="D24" s="19">
        <f>C24-LARGE((H24,J24,L24,N24,P24,R24,T24),1)-LARGE((H24,J24,L24,N24,P24,R24,T24),2)</f>
        <v>85</v>
      </c>
      <c r="E24" s="18" t="str">
        <f>IF(F24="","",VLOOKUP(F24,Entrants!$B$4:$C$86,2))</f>
        <v>HELEN MORRIS</v>
      </c>
      <c r="F24" s="17">
        <v>489</v>
      </c>
      <c r="G24" s="18"/>
      <c r="H24" s="21">
        <v>28</v>
      </c>
      <c r="I24" s="23">
        <v>0.011319444444444444</v>
      </c>
      <c r="J24" s="21">
        <v>18</v>
      </c>
      <c r="K24" s="23">
        <v>0.011273148148148148</v>
      </c>
      <c r="L24" s="21">
        <v>11</v>
      </c>
      <c r="M24" s="23">
        <v>0.011435185185185185</v>
      </c>
      <c r="N24" s="21">
        <v>7</v>
      </c>
      <c r="O24" s="23">
        <v>0.011342592592592592</v>
      </c>
      <c r="P24" s="21">
        <v>27</v>
      </c>
      <c r="Q24" s="23">
        <v>0.01125</v>
      </c>
      <c r="R24" s="21">
        <v>24</v>
      </c>
      <c r="S24" s="23">
        <v>0.011516203703703702</v>
      </c>
      <c r="T24" s="21">
        <v>25</v>
      </c>
      <c r="U24" s="23">
        <v>0.011180555555555556</v>
      </c>
      <c r="V24" s="92">
        <f>IF(AA24&gt;0,AA24,"")</f>
        <v>0.011180555555555556</v>
      </c>
      <c r="W24" s="25">
        <f>IF(ISNUMBER(AB24),AB24,"")</f>
        <v>0.04502314814814815</v>
      </c>
      <c r="AA24" s="4">
        <f t="shared" si="0"/>
        <v>0.011180555555555556</v>
      </c>
      <c r="AB24" s="24">
        <f>SMALL((I24,K24,M24,O24,Q24,S24,U24),1)+SMALL((I24,K24,M24,O24,Q24,S24,U24),2)+SMALL((I24,K24,M24,O24,Q24,S24,U24),3)+SMALL((I24,K24,M24,O24,Q24,S24,U24),4)</f>
        <v>0.04502314814814815</v>
      </c>
    </row>
    <row r="25" spans="2:28" ht="12.75">
      <c r="B25" s="17">
        <v>19</v>
      </c>
      <c r="C25" s="19">
        <f>H25+J25+L25+N25+P25+R25+T25</f>
        <v>154</v>
      </c>
      <c r="D25" s="19">
        <f>C25-LARGE((H25,J25,L25,N25,P25,R25,T25),1)-LARGE((H25,J25,L25,N25,P25,R25,T25),2)</f>
        <v>88</v>
      </c>
      <c r="E25" s="18" t="str">
        <f>IF(F25="","",VLOOKUP(F25,Entrants!$B$4:$C$86,2))</f>
        <v>DAVE ROBERTS</v>
      </c>
      <c r="F25" s="17">
        <v>464</v>
      </c>
      <c r="G25" s="18"/>
      <c r="H25" s="21">
        <v>22</v>
      </c>
      <c r="I25" s="23">
        <v>0.010567129629629628</v>
      </c>
      <c r="J25" s="21">
        <v>5</v>
      </c>
      <c r="K25" s="23">
        <v>0.010347222222222223</v>
      </c>
      <c r="L25" s="21">
        <v>26</v>
      </c>
      <c r="M25" s="23">
        <v>0.01068287037037037</v>
      </c>
      <c r="N25" s="21">
        <v>24</v>
      </c>
      <c r="O25" s="23">
        <v>0.01054398148148148</v>
      </c>
      <c r="P25" s="21">
        <v>40</v>
      </c>
      <c r="Q25" s="23">
        <v>0.01091435185185185</v>
      </c>
      <c r="R25" s="21">
        <v>22</v>
      </c>
      <c r="S25" s="23">
        <v>0.010972222222222223</v>
      </c>
      <c r="T25" s="21">
        <v>15</v>
      </c>
      <c r="U25" s="23">
        <v>0.010486111111111111</v>
      </c>
      <c r="V25" s="92">
        <f>IF(AA25&gt;0,AA25,"")</f>
        <v>0.010347222222222223</v>
      </c>
      <c r="W25" s="25">
        <f>IF(ISNUMBER(AB25),AB25,"")</f>
        <v>0.041944444444444444</v>
      </c>
      <c r="AA25" s="4">
        <f t="shared" si="0"/>
        <v>0.010347222222222223</v>
      </c>
      <c r="AB25" s="24">
        <f>SMALL((I25,K25,M25,O25,Q25,S25,U25),1)+SMALL((I25,K25,M25,O25,Q25,S25,U25),2)+SMALL((I25,K25,M25,O25,Q25,S25,U25),3)+SMALL((I25,K25,M25,O25,Q25,S25,U25),4)</f>
        <v>0.041944444444444444</v>
      </c>
    </row>
    <row r="26" spans="2:28" ht="12.75">
      <c r="B26" s="17">
        <v>20</v>
      </c>
      <c r="C26" s="19">
        <f>H26+J26+L26+N26+P26+R26+T26</f>
        <v>160</v>
      </c>
      <c r="D26" s="19">
        <f>C26-LARGE((H26,J26,L26,N26,P26,R26,T26),1)-LARGE((H26,J26,L26,N26,P26,R26,T26),2)</f>
        <v>91</v>
      </c>
      <c r="E26" s="18" t="str">
        <f>IF(F26="","",VLOOKUP(F26,Entrants!$B$4:$C$86,2))</f>
        <v>STEVE WALKER</v>
      </c>
      <c r="F26" s="17">
        <v>477</v>
      </c>
      <c r="G26" s="18"/>
      <c r="H26" s="21">
        <v>26</v>
      </c>
      <c r="I26" s="23">
        <v>0.010613425925925925</v>
      </c>
      <c r="J26" s="21">
        <v>9</v>
      </c>
      <c r="K26" s="28">
        <v>0.010405092592592593</v>
      </c>
      <c r="L26" s="21">
        <v>10</v>
      </c>
      <c r="M26" s="28">
        <v>0.01056712962962963</v>
      </c>
      <c r="N26" s="21">
        <v>17</v>
      </c>
      <c r="O26" s="23">
        <v>0.01045138888888889</v>
      </c>
      <c r="P26" s="21">
        <v>33</v>
      </c>
      <c r="Q26" s="23">
        <v>0.010486111111111111</v>
      </c>
      <c r="R26" s="21">
        <v>29</v>
      </c>
      <c r="S26" s="23">
        <v>0.010717592592592593</v>
      </c>
      <c r="T26" s="21">
        <v>36</v>
      </c>
      <c r="U26" s="28">
        <v>0.010729166666666666</v>
      </c>
      <c r="V26" s="92">
        <f>IF(AA26&gt;0,AA26,"")</f>
        <v>0.010405092592592593</v>
      </c>
      <c r="W26" s="25">
        <f>IF(ISNUMBER(AB26),AB26,"")</f>
        <v>0.04190972222222222</v>
      </c>
      <c r="AA26" s="4">
        <f t="shared" si="0"/>
        <v>0.010405092592592593</v>
      </c>
      <c r="AB26" s="24">
        <f>SMALL((I26,K26,M26,O26,Q26,S26,U26),1)+SMALL((I26,K26,M26,O26,Q26,S26,U26),2)+SMALL((I26,K26,M26,O26,Q26,S26,U26),3)+SMALL((I26,K26,M26,O26,Q26,S26,U26),4)</f>
        <v>0.04190972222222222</v>
      </c>
    </row>
    <row r="27" spans="2:28" ht="12.75">
      <c r="B27" s="17">
        <v>21</v>
      </c>
      <c r="C27" s="19">
        <f>H27+J27+L27+N27+P27+R27+T27</f>
        <v>174</v>
      </c>
      <c r="D27" s="19">
        <f>C27-LARGE((H27,J27,L27,N27,P27,R27,T27),1)-LARGE((H27,J27,L27,N27,P27,R27,T27),2)</f>
        <v>93</v>
      </c>
      <c r="E27" s="18" t="str">
        <f>IF(F27="","",VLOOKUP(F27,Entrants!$B$4:$C$86,2))</f>
        <v>JOCELYN SMITH</v>
      </c>
      <c r="F27" s="17">
        <v>470</v>
      </c>
      <c r="G27" s="18"/>
      <c r="H27" s="21">
        <v>31</v>
      </c>
      <c r="I27" s="23">
        <v>0.014884259259259259</v>
      </c>
      <c r="J27" s="21">
        <v>36</v>
      </c>
      <c r="K27" s="23">
        <v>0.015243055555555557</v>
      </c>
      <c r="L27" s="21">
        <v>39</v>
      </c>
      <c r="M27" s="23">
        <v>0.015694444444444445</v>
      </c>
      <c r="N27" s="21">
        <v>22</v>
      </c>
      <c r="O27" s="23">
        <v>0.01539351851851852</v>
      </c>
      <c r="P27" s="21">
        <v>3</v>
      </c>
      <c r="Q27" s="23">
        <v>0.014618055555555556</v>
      </c>
      <c r="R27" s="21">
        <v>42</v>
      </c>
      <c r="S27" s="23">
        <v>0.015636574074074074</v>
      </c>
      <c r="T27" s="21">
        <v>1</v>
      </c>
      <c r="U27" s="23">
        <v>0.014421296296296295</v>
      </c>
      <c r="V27" s="92">
        <f>IF(AA27&gt;0,AA27,"")</f>
        <v>0.014421296296296295</v>
      </c>
      <c r="W27" s="25">
        <f>IF(ISNUMBER(AB27),AB27,"")</f>
        <v>0.059166666666666666</v>
      </c>
      <c r="AA27" s="4">
        <f t="shared" si="0"/>
        <v>0.014421296296296295</v>
      </c>
      <c r="AB27" s="24">
        <f>SMALL((I27,K27,M27,O27,Q27,S27,U27),1)+SMALL((I27,K27,M27,O27,Q27,S27,U27),2)+SMALL((I27,K27,M27,O27,Q27,S27,U27),3)+SMALL((I27,K27,M27,O27,Q27,S27,U27),4)</f>
        <v>0.059166666666666666</v>
      </c>
    </row>
    <row r="28" spans="2:28" ht="12.75">
      <c r="B28" s="17">
        <v>22</v>
      </c>
      <c r="C28" s="19">
        <f>H28+J28+L28+N28+P28+R28+T28</f>
        <v>145</v>
      </c>
      <c r="D28" s="19">
        <f>C28-LARGE((H28,J28,L28,N28,P28,R28,T28),1)-LARGE((H28,J28,L28,N28,P28,R28,T28),2)</f>
        <v>93</v>
      </c>
      <c r="E28" s="18" t="str">
        <f>IF(F28="","",VLOOKUP(F28,Entrants!$B$4:$C$86,2))</f>
        <v>KEVIN FREEMAN</v>
      </c>
      <c r="F28" s="17">
        <v>431</v>
      </c>
      <c r="G28" s="18"/>
      <c r="H28" s="21">
        <v>24</v>
      </c>
      <c r="I28" s="23">
        <v>0.010405092592592594</v>
      </c>
      <c r="J28" s="21">
        <v>6</v>
      </c>
      <c r="K28" s="23">
        <v>0.010185185185185184</v>
      </c>
      <c r="L28" s="21">
        <v>22</v>
      </c>
      <c r="M28" s="23">
        <v>0.01042824074074074</v>
      </c>
      <c r="N28" s="21">
        <v>18</v>
      </c>
      <c r="O28" s="23">
        <v>0.010289351851851852</v>
      </c>
      <c r="P28" s="21">
        <v>23</v>
      </c>
      <c r="Q28" s="23">
        <v>0.010104166666666668</v>
      </c>
      <c r="R28" s="21">
        <v>28</v>
      </c>
      <c r="S28" s="23">
        <v>0.010532407407407407</v>
      </c>
      <c r="T28" s="21">
        <v>24</v>
      </c>
      <c r="U28" s="28">
        <v>0.010127314814814815</v>
      </c>
      <c r="V28" s="92">
        <f>IF(AA28&gt;0,AA28,"")</f>
        <v>0.010104166666666668</v>
      </c>
      <c r="W28" s="25">
        <f>IF(ISNUMBER(AB28),AB28,"")</f>
        <v>0.040706018518518516</v>
      </c>
      <c r="AA28" s="4">
        <f t="shared" si="0"/>
        <v>0.010104166666666668</v>
      </c>
      <c r="AB28" s="24">
        <f>SMALL((I28,K28,M28,O28,Q28,S28,U28),1)+SMALL((I28,K28,M28,O28,Q28,S28,U28),2)+SMALL((I28,K28,M28,O28,Q28,S28,U28),3)+SMALL((I28,K28,M28,O28,Q28,S28,U28),4)</f>
        <v>0.040706018518518516</v>
      </c>
    </row>
    <row r="29" spans="2:28" ht="12.75">
      <c r="B29" s="17">
        <v>23</v>
      </c>
      <c r="C29" s="19">
        <f>H29+J29+L29+N29+P29+R29+T29</f>
        <v>159</v>
      </c>
      <c r="D29" s="19">
        <f>C29-LARGE((H29,J29,L29,N29,P29,R29,T29),1)-LARGE((H29,J29,L29,N29,P29,R29,T29),2)</f>
        <v>94</v>
      </c>
      <c r="E29" s="18" t="str">
        <f>IF(F29="","",VLOOKUP(F29,Entrants!$B$4:$C$86,2))</f>
        <v>LOUISE RAWLINSON</v>
      </c>
      <c r="F29" s="17">
        <v>462</v>
      </c>
      <c r="G29" s="18"/>
      <c r="H29" s="21">
        <v>14</v>
      </c>
      <c r="I29" s="23">
        <v>0.013414351851851853</v>
      </c>
      <c r="J29" s="21">
        <v>7</v>
      </c>
      <c r="K29" s="28">
        <v>0.013333333333333334</v>
      </c>
      <c r="L29" s="21">
        <v>28</v>
      </c>
      <c r="M29" s="23">
        <v>0.013668981481481482</v>
      </c>
      <c r="N29" s="21">
        <v>31</v>
      </c>
      <c r="O29" s="23">
        <v>0.013761574074074074</v>
      </c>
      <c r="P29" s="21">
        <v>34</v>
      </c>
      <c r="Q29" s="23">
        <v>0.013634259259259257</v>
      </c>
      <c r="R29" s="21">
        <v>18</v>
      </c>
      <c r="S29" s="28">
        <v>0.013888888888888888</v>
      </c>
      <c r="T29" s="21">
        <v>27</v>
      </c>
      <c r="U29" s="23">
        <v>0.013668981481481482</v>
      </c>
      <c r="V29" s="92">
        <f>IF(AA29&gt;0,AA29,"")</f>
        <v>0.013333333333333334</v>
      </c>
      <c r="W29" s="25">
        <f>IF(ISNUMBER(AB29),AB29,"")</f>
        <v>0.054050925925925926</v>
      </c>
      <c r="AA29" s="4">
        <f t="shared" si="0"/>
        <v>0.013333333333333334</v>
      </c>
      <c r="AB29" s="24">
        <f>SMALL((I29,K29,M29,O29,Q29,S29,U29),1)+SMALL((I29,K29,M29,O29,Q29,S29,U29),2)+SMALL((I29,K29,M29,O29,Q29,S29,U29),3)+SMALL((I29,K29,M29,O29,Q29,S29,U29),4)</f>
        <v>0.054050925925925926</v>
      </c>
    </row>
    <row r="30" spans="2:28" ht="12.75">
      <c r="B30" s="17">
        <v>24</v>
      </c>
      <c r="C30" s="26">
        <f>H30+J30+L30+N30+P30+R30+T30</f>
        <v>175</v>
      </c>
      <c r="D30" s="26">
        <f>C30-LARGE((H30,J30,L30,N30,P30,R30,T30),1)-LARGE((H30,J30,L30,N30,P30,R30,T30),2)</f>
        <v>100</v>
      </c>
      <c r="E30" s="27" t="str">
        <f>IF(F30="","",VLOOKUP(F30,Entrants!$B$4:$C$86,2))</f>
        <v>JOHN HERRON</v>
      </c>
      <c r="F30" s="17">
        <v>486</v>
      </c>
      <c r="G30" s="18"/>
      <c r="H30" s="21">
        <v>1</v>
      </c>
      <c r="I30" s="23">
        <v>0.012141203703703706</v>
      </c>
      <c r="J30" s="21">
        <v>33</v>
      </c>
      <c r="K30" s="23">
        <v>0.011886574074074075</v>
      </c>
      <c r="L30" s="21">
        <v>35</v>
      </c>
      <c r="M30" s="23">
        <v>0.012256944444444444</v>
      </c>
      <c r="N30" s="21">
        <v>32</v>
      </c>
      <c r="O30" s="23">
        <v>0.012233796296296296</v>
      </c>
      <c r="P30" s="21">
        <v>31</v>
      </c>
      <c r="Q30" s="23">
        <v>0.012013888888888888</v>
      </c>
      <c r="R30" s="21">
        <v>40</v>
      </c>
      <c r="S30" s="23">
        <v>0.012743055555555556</v>
      </c>
      <c r="T30" s="21">
        <v>3</v>
      </c>
      <c r="U30" s="23">
        <v>0.011631944444444445</v>
      </c>
      <c r="V30" s="92">
        <f>IF(AA30&gt;0,AA30,"")</f>
        <v>0.011631944444444445</v>
      </c>
      <c r="W30" s="25">
        <f>IF(ISNUMBER(AB30),AB30,"")</f>
        <v>0.04767361111111111</v>
      </c>
      <c r="AA30" s="4">
        <f t="shared" si="0"/>
        <v>0.011631944444444445</v>
      </c>
      <c r="AB30" s="24">
        <f>SMALL((I30,K30,M30,O30,Q30,S30,U30),1)+SMALL((I30,K30,M30,O30,Q30,S30,U30),2)+SMALL((I30,K30,M30,O30,Q30,S30,U30),3)+SMALL((I30,K30,M30,O30,Q30,S30,U30),4)</f>
        <v>0.04767361111111111</v>
      </c>
    </row>
    <row r="31" spans="2:28" ht="12.75">
      <c r="B31" s="17">
        <v>25</v>
      </c>
      <c r="C31" s="19">
        <f>H31+J31+L31+N31+P31+R31+T31</f>
        <v>183</v>
      </c>
      <c r="D31" s="19">
        <f>C31-LARGE((H31,J31,L31,N31,P31,R31,T31),1)-LARGE((H31,J31,L31,N31,P31,R31,T31),2)</f>
        <v>100</v>
      </c>
      <c r="E31" s="18" t="str">
        <f>IF(F31="","",VLOOKUP(F31,Entrants!$B$4:$C$86,2))</f>
        <v>SUE WALKER</v>
      </c>
      <c r="F31" s="17">
        <v>478</v>
      </c>
      <c r="G31" s="18"/>
      <c r="H31" s="21">
        <v>47</v>
      </c>
      <c r="I31" s="23">
        <v>0.01521990740740741</v>
      </c>
      <c r="J31" s="21">
        <v>35</v>
      </c>
      <c r="K31" s="23">
        <v>0.015625</v>
      </c>
      <c r="L31" s="21">
        <v>30</v>
      </c>
      <c r="M31" s="23">
        <v>0.01577546296296296</v>
      </c>
      <c r="N31" s="21">
        <v>23</v>
      </c>
      <c r="O31" s="23">
        <v>0.01556712962962963</v>
      </c>
      <c r="P31" s="21">
        <v>5</v>
      </c>
      <c r="Q31" s="23">
        <v>0.014988425925925926</v>
      </c>
      <c r="R31" s="21">
        <v>36</v>
      </c>
      <c r="S31" s="23">
        <v>0.015763888888888886</v>
      </c>
      <c r="T31" s="21">
        <v>7</v>
      </c>
      <c r="U31" s="23">
        <v>0.014965277777777779</v>
      </c>
      <c r="V31" s="92">
        <f>IF(AA31&gt;0,AA31,"")</f>
        <v>0.014965277777777779</v>
      </c>
      <c r="W31" s="25">
        <f>IF(ISNUMBER(AB31),AB31,"")</f>
        <v>0.06074074074074075</v>
      </c>
      <c r="AA31" s="4">
        <f t="shared" si="0"/>
        <v>0.014965277777777779</v>
      </c>
      <c r="AB31" s="24">
        <f>SMALL((I31,K31,M31,O31,Q31,S31,U31),1)+SMALL((I31,K31,M31,O31,Q31,S31,U31),2)+SMALL((I31,K31,M31,O31,Q31,S31,U31),3)+SMALL((I31,K31,M31,O31,Q31,S31,U31),4)</f>
        <v>0.06074074074074075</v>
      </c>
    </row>
    <row r="32" spans="2:28" ht="12.75">
      <c r="B32" s="17">
        <v>26</v>
      </c>
      <c r="C32" s="19">
        <f>H32+J32+L32+N32+P32+R32+T32</f>
        <v>225</v>
      </c>
      <c r="D32" s="19">
        <f>C32-LARGE((H32,J32,L32,N32,P32,R32,T32),1)-LARGE((H32,J32,L32,N32,P32,R32,T32),2)</f>
        <v>105</v>
      </c>
      <c r="E32" s="18" t="str">
        <f>IF(F32="","",VLOOKUP(F32,Entrants!$B$4:$C$86,2))</f>
        <v>ANGIE BROWN</v>
      </c>
      <c r="F32" s="17">
        <v>416</v>
      </c>
      <c r="G32" s="18"/>
      <c r="H32" s="21">
        <v>29</v>
      </c>
      <c r="I32" s="23">
        <v>0.01309027777777778</v>
      </c>
      <c r="J32" s="21">
        <v>22</v>
      </c>
      <c r="K32" s="28">
        <v>0.013032407407407407</v>
      </c>
      <c r="L32" s="21">
        <v>7</v>
      </c>
      <c r="M32" s="28">
        <v>0.013113425925925926</v>
      </c>
      <c r="N32" s="21">
        <v>60</v>
      </c>
      <c r="O32" s="23"/>
      <c r="P32" s="21">
        <v>60</v>
      </c>
      <c r="Q32" s="23"/>
      <c r="R32" s="21">
        <v>19</v>
      </c>
      <c r="S32" s="23">
        <v>0.013206018518518518</v>
      </c>
      <c r="T32" s="21">
        <v>28</v>
      </c>
      <c r="U32" s="23">
        <v>0.012291666666666666</v>
      </c>
      <c r="V32" s="92">
        <f>IF(AA32&gt;0,AA32,"")</f>
        <v>0.012291666666666666</v>
      </c>
      <c r="W32" s="25">
        <f>IF(ISNUMBER(AB32),AB32,"")</f>
        <v>0.051527777777777777</v>
      </c>
      <c r="AA32" s="4">
        <f t="shared" si="0"/>
        <v>0.012291666666666666</v>
      </c>
      <c r="AB32" s="24">
        <f>SMALL((I32,K32,M32,O32,Q32,S32,U32),1)+SMALL((I32,K32,M32,O32,Q32,S32,U32),2)+SMALL((I32,K32,M32,O32,Q32,S32,U32),3)+SMALL((I32,K32,M32,O32,Q32,S32,U32),4)</f>
        <v>0.051527777777777777</v>
      </c>
    </row>
    <row r="33" spans="2:28" ht="12.75">
      <c r="B33" s="17">
        <v>27</v>
      </c>
      <c r="C33" s="19">
        <f>H33+J33+L33+N33+P33+R33+T33</f>
        <v>225</v>
      </c>
      <c r="D33" s="19">
        <f>C33-LARGE((H33,J33,L33,N33,P33,R33,T33),1)-LARGE((H33,J33,L33,N33,P33,R33,T33),2)</f>
        <v>105</v>
      </c>
      <c r="E33" s="18" t="str">
        <f>IF(F33="","",VLOOKUP(F33,Entrants!$B$4:$C$86,2))</f>
        <v>JULIE LEMIN</v>
      </c>
      <c r="F33" s="17">
        <v>449</v>
      </c>
      <c r="G33" s="18"/>
      <c r="H33" s="21">
        <v>36</v>
      </c>
      <c r="I33" s="23">
        <v>0.01320601851851852</v>
      </c>
      <c r="J33" s="21">
        <v>32</v>
      </c>
      <c r="K33" s="23">
        <v>0.013217592592592593</v>
      </c>
      <c r="L33" s="21">
        <v>60</v>
      </c>
      <c r="M33" s="23"/>
      <c r="N33" s="21">
        <v>25</v>
      </c>
      <c r="O33" s="23">
        <v>0.013530092592592594</v>
      </c>
      <c r="P33" s="21">
        <v>1</v>
      </c>
      <c r="Q33" s="23">
        <v>0.012361111111111113</v>
      </c>
      <c r="R33" s="21">
        <v>11</v>
      </c>
      <c r="S33" s="23">
        <v>0.012511574074074073</v>
      </c>
      <c r="T33" s="21">
        <v>60</v>
      </c>
      <c r="U33" s="23"/>
      <c r="V33" s="92">
        <f>IF(AA33&gt;0,AA33,"")</f>
        <v>0.012361111111111113</v>
      </c>
      <c r="W33" s="25">
        <f>IF(ISNUMBER(AB33),AB33,"")</f>
        <v>0.0512962962962963</v>
      </c>
      <c r="AA33" s="4">
        <f t="shared" si="0"/>
        <v>0.012361111111111113</v>
      </c>
      <c r="AB33" s="24">
        <f>SMALL((I33,K33,M33,O33,Q33,S33,U33),1)+SMALL((I33,K33,M33,O33,Q33,S33,U33),2)+SMALL((I33,K33,M33,O33,Q33,S33,U33),3)+SMALL((I33,K33,M33,O33,Q33,S33,U33),4)</f>
        <v>0.0512962962962963</v>
      </c>
    </row>
    <row r="34" spans="2:28" ht="12.75">
      <c r="B34" s="17">
        <v>28</v>
      </c>
      <c r="C34" s="19">
        <f>H34+J34+L34+N34+P34+R34+T34</f>
        <v>227</v>
      </c>
      <c r="D34" s="19">
        <f>C34-LARGE((H34,J34,L34,N34,P34,R34,T34),1)-LARGE((H34,J34,L34,N34,P34,R34,T34),2)</f>
        <v>107</v>
      </c>
      <c r="E34" s="18" t="str">
        <f>IF(F34="","",VLOOKUP(F34,Entrants!$B$4:$C$86,2))</f>
        <v>KERRY LOGAN</v>
      </c>
      <c r="F34" s="17">
        <v>450</v>
      </c>
      <c r="G34" s="18"/>
      <c r="H34" s="21">
        <v>5</v>
      </c>
      <c r="I34" s="23">
        <v>0.012858796296296295</v>
      </c>
      <c r="J34" s="21">
        <v>26</v>
      </c>
      <c r="K34" s="23">
        <v>0.01275462962962963</v>
      </c>
      <c r="L34" s="21">
        <v>60</v>
      </c>
      <c r="M34" s="28"/>
      <c r="N34" s="21">
        <v>13</v>
      </c>
      <c r="O34" s="23">
        <v>0.012800925925925926</v>
      </c>
      <c r="P34" s="21">
        <v>37</v>
      </c>
      <c r="Q34" s="23">
        <v>0.013148148148148147</v>
      </c>
      <c r="R34" s="21">
        <v>26</v>
      </c>
      <c r="S34" s="23">
        <v>0.01329861111111111</v>
      </c>
      <c r="T34" s="21">
        <v>60</v>
      </c>
      <c r="U34" s="28"/>
      <c r="V34" s="92">
        <f>IF(AA34&gt;0,AA34,"")</f>
        <v>0.01275462962962963</v>
      </c>
      <c r="W34" s="25">
        <f>IF(ISNUMBER(AB34),AB34,"")</f>
        <v>0.0515625</v>
      </c>
      <c r="AA34" s="4">
        <f t="shared" si="0"/>
        <v>0.01275462962962963</v>
      </c>
      <c r="AB34" s="24">
        <f>SMALL((I34,K34,M34,O34,Q34,S34,U34),1)+SMALL((I34,K34,M34,O34,Q34,S34,U34),2)+SMALL((I34,K34,M34,O34,Q34,S34,U34),3)+SMALL((I34,K34,M34,O34,Q34,S34,U34),4)</f>
        <v>0.0515625</v>
      </c>
    </row>
    <row r="35" spans="2:28" ht="12.75">
      <c r="B35" s="17">
        <v>29</v>
      </c>
      <c r="C35" s="19">
        <f>H35+J35+L35+N35+P35+R35+T35</f>
        <v>187</v>
      </c>
      <c r="D35" s="19">
        <f>C35-LARGE((H35,J35,L35,N35,P35,R35,T35),1)-LARGE((H35,J35,L35,N35,P35,R35,T35),2)</f>
        <v>110</v>
      </c>
      <c r="E35" s="18" t="str">
        <f>IF(F35="","",VLOOKUP(F35,Entrants!$B$4:$C$86,2))</f>
        <v>TRISH GOODWIN</v>
      </c>
      <c r="F35" s="17">
        <v>434</v>
      </c>
      <c r="G35" s="18"/>
      <c r="H35" s="21">
        <v>40</v>
      </c>
      <c r="I35" s="23">
        <v>0.015081018518518516</v>
      </c>
      <c r="J35" s="21">
        <v>37</v>
      </c>
      <c r="K35" s="23">
        <v>0.015266203703703705</v>
      </c>
      <c r="L35" s="21">
        <v>37</v>
      </c>
      <c r="M35" s="23">
        <v>0.015462962962962963</v>
      </c>
      <c r="N35" s="21">
        <v>14</v>
      </c>
      <c r="O35" s="23">
        <v>0.01525462962962963</v>
      </c>
      <c r="P35" s="21">
        <v>25</v>
      </c>
      <c r="Q35" s="23">
        <v>0.015196759259259259</v>
      </c>
      <c r="R35" s="21">
        <v>32</v>
      </c>
      <c r="S35" s="23">
        <v>0.015613425925925926</v>
      </c>
      <c r="T35" s="21">
        <v>2</v>
      </c>
      <c r="U35" s="23">
        <v>0.014513888888888889</v>
      </c>
      <c r="V35" s="92">
        <f>IF(AA35&gt;0,AA35,"")</f>
        <v>0.014513888888888889</v>
      </c>
      <c r="W35" s="25">
        <f>IF(ISNUMBER(AB35),AB35,"")</f>
        <v>0.06004629629629629</v>
      </c>
      <c r="AA35" s="4">
        <f t="shared" si="0"/>
        <v>0.014513888888888889</v>
      </c>
      <c r="AB35" s="24">
        <f>SMALL((I35,K35,M35,O35,Q35,S35,U35),1)+SMALL((I35,K35,M35,O35,Q35,S35,U35),2)+SMALL((I35,K35,M35,O35,Q35,S35,U35),3)+SMALL((I35,K35,M35,O35,Q35,S35,U35),4)</f>
        <v>0.06004629629629629</v>
      </c>
    </row>
    <row r="36" spans="2:28" ht="12.75">
      <c r="B36" s="17">
        <v>30</v>
      </c>
      <c r="C36" s="19">
        <f>H36+J36+L36+N36+P36+R36+T36</f>
        <v>207</v>
      </c>
      <c r="D36" s="19">
        <f>C36-LARGE((H36,J36,L36,N36,P36,R36,T36),1)-LARGE((H36,J36,L36,N36,P36,R36,T36),2)</f>
        <v>113</v>
      </c>
      <c r="E36" s="18" t="str">
        <f>IF(F36="","",VLOOKUP(F36,Entrants!$B$4:$C$86,2))</f>
        <v>MALCOLM DARBYSHIRE</v>
      </c>
      <c r="F36" s="17">
        <v>425</v>
      </c>
      <c r="G36" s="18"/>
      <c r="H36" s="21">
        <v>16</v>
      </c>
      <c r="I36" s="23">
        <v>0.01048611111111111</v>
      </c>
      <c r="J36" s="21">
        <v>27</v>
      </c>
      <c r="K36" s="28">
        <v>0.01068287037037037</v>
      </c>
      <c r="L36" s="21">
        <v>29</v>
      </c>
      <c r="M36" s="28">
        <v>0.011087962962962964</v>
      </c>
      <c r="N36" s="21">
        <v>60</v>
      </c>
      <c r="O36" s="23"/>
      <c r="P36" s="21">
        <v>20</v>
      </c>
      <c r="Q36" s="23">
        <v>0.010578703703703703</v>
      </c>
      <c r="R36" s="21">
        <v>34</v>
      </c>
      <c r="S36" s="23">
        <v>0.01113425925925926</v>
      </c>
      <c r="T36" s="21">
        <v>21</v>
      </c>
      <c r="U36" s="28">
        <v>0.010601851851851854</v>
      </c>
      <c r="V36" s="92">
        <f>IF(AA36&gt;0,AA36,"")</f>
        <v>0.01048611111111111</v>
      </c>
      <c r="W36" s="25">
        <f>IF(ISNUMBER(AB36),AB36,"")</f>
        <v>0.04234953703703704</v>
      </c>
      <c r="AA36" s="4">
        <f t="shared" si="0"/>
        <v>0.01048611111111111</v>
      </c>
      <c r="AB36" s="24">
        <f>SMALL((I36,K36,M36,O36,Q36,S36,U36),1)+SMALL((I36,K36,M36,O36,Q36,S36,U36),2)+SMALL((I36,K36,M36,O36,Q36,S36,U36),3)+SMALL((I36,K36,M36,O36,Q36,S36,U36),4)</f>
        <v>0.04234953703703704</v>
      </c>
    </row>
    <row r="37" spans="2:28" ht="12.75">
      <c r="B37" s="17">
        <v>31</v>
      </c>
      <c r="C37" s="19">
        <f>H37+J37+L37+N37+P37+R37+T37</f>
        <v>193</v>
      </c>
      <c r="D37" s="19">
        <f>C37-LARGE((H37,J37,L37,N37,P37,R37,T37),1)-LARGE((H37,J37,L37,N37,P37,R37,T37),2)</f>
        <v>114</v>
      </c>
      <c r="E37" s="18" t="str">
        <f>IF(F37="","",VLOOKUP(F37,Entrants!$B$4:$C$86,2))</f>
        <v>AYNSLEY HERRON</v>
      </c>
      <c r="F37" s="17">
        <v>439</v>
      </c>
      <c r="G37" s="18"/>
      <c r="H37" s="21">
        <v>33</v>
      </c>
      <c r="I37" s="23">
        <v>0.011956018518518517</v>
      </c>
      <c r="J37" s="21">
        <v>24</v>
      </c>
      <c r="K37" s="23">
        <v>0.011840277777777778</v>
      </c>
      <c r="L37" s="21">
        <v>1</v>
      </c>
      <c r="M37" s="23">
        <v>0.011689814814814814</v>
      </c>
      <c r="N37" s="21">
        <v>35</v>
      </c>
      <c r="O37" s="23">
        <v>0.011770833333333333</v>
      </c>
      <c r="P37" s="21">
        <v>39</v>
      </c>
      <c r="Q37" s="23">
        <v>0.011851851851851851</v>
      </c>
      <c r="R37" s="21">
        <v>21</v>
      </c>
      <c r="S37" s="23">
        <v>0.012002314814814815</v>
      </c>
      <c r="T37" s="21">
        <v>40</v>
      </c>
      <c r="U37" s="23">
        <v>0.014027777777777778</v>
      </c>
      <c r="V37" s="92">
        <f>IF(AA37&gt;0,AA37,"")</f>
        <v>0.011689814814814814</v>
      </c>
      <c r="W37" s="25">
        <f>IF(ISNUMBER(AB37),AB37,"")</f>
        <v>0.04715277777777777</v>
      </c>
      <c r="AA37" s="4">
        <f t="shared" si="0"/>
        <v>0.011689814814814814</v>
      </c>
      <c r="AB37" s="24">
        <f>SMALL((I37,K37,M37,O37,Q37,S37,U37),1)+SMALL((I37,K37,M37,O37,Q37,S37,U37),2)+SMALL((I37,K37,M37,O37,Q37,S37,U37),3)+SMALL((I37,K37,M37,O37,Q37,S37,U37),4)</f>
        <v>0.04715277777777777</v>
      </c>
    </row>
    <row r="38" spans="2:28" ht="12.75">
      <c r="B38" s="17">
        <v>32</v>
      </c>
      <c r="C38" s="19">
        <f>H38+J38+L38+N38+P38+R38+T38</f>
        <v>190</v>
      </c>
      <c r="D38" s="19">
        <f>C38-LARGE((H38,J38,L38,N38,P38,R38,T38),1)-LARGE((H38,J38,L38,N38,P38,R38,T38),2)</f>
        <v>116</v>
      </c>
      <c r="E38" s="18" t="str">
        <f>IF(F38="","",VLOOKUP(F38,Entrants!$B$4:$C$86,2))</f>
        <v>RON INGRAM</v>
      </c>
      <c r="F38" s="17">
        <v>443</v>
      </c>
      <c r="G38" s="18"/>
      <c r="H38" s="21">
        <v>35</v>
      </c>
      <c r="I38" s="23">
        <v>0.012673611111111113</v>
      </c>
      <c r="J38" s="21">
        <v>39</v>
      </c>
      <c r="K38" s="28">
        <v>0.013194444444444444</v>
      </c>
      <c r="L38" s="21">
        <v>34</v>
      </c>
      <c r="M38" s="23">
        <v>0.013090277777777779</v>
      </c>
      <c r="N38" s="21">
        <v>1</v>
      </c>
      <c r="O38" s="23">
        <v>0.01244212962962963</v>
      </c>
      <c r="P38" s="21">
        <v>35</v>
      </c>
      <c r="Q38" s="23">
        <v>0.012314814814814815</v>
      </c>
      <c r="R38" s="21">
        <v>27</v>
      </c>
      <c r="S38" s="23">
        <v>0.012615740740740742</v>
      </c>
      <c r="T38" s="21">
        <v>19</v>
      </c>
      <c r="U38" s="23">
        <v>0.012141203703703704</v>
      </c>
      <c r="V38" s="92">
        <f>IF(AA38&gt;0,AA38,"")</f>
        <v>0.012141203703703704</v>
      </c>
      <c r="W38" s="25">
        <f>IF(ISNUMBER(AB38),AB38,"")</f>
        <v>0.04951388888888889</v>
      </c>
      <c r="AA38" s="4">
        <f t="shared" si="0"/>
        <v>0.012141203703703704</v>
      </c>
      <c r="AB38" s="24">
        <f>SMALL((I38,K38,M38,O38,Q38,S38,U38),1)+SMALL((I38,K38,M38,O38,Q38,S38,U38),2)+SMALL((I38,K38,M38,O38,Q38,S38,U38),3)+SMALL((I38,K38,M38,O38,Q38,S38,U38),4)</f>
        <v>0.04951388888888889</v>
      </c>
    </row>
    <row r="39" spans="2:28" ht="12.75">
      <c r="B39" s="17">
        <v>33</v>
      </c>
      <c r="C39" s="19">
        <f>H39+J39+L39+N39+P39+R39+T39</f>
        <v>222</v>
      </c>
      <c r="D39" s="19">
        <f>C39-LARGE((H39,J39,L39,N39,P39,R39,T39),1)-LARGE((H39,J39,L39,N39,P39,R39,T39),2)</f>
        <v>120</v>
      </c>
      <c r="E39" s="18" t="str">
        <f>IF(F39="","",VLOOKUP(F39,Entrants!$B$4:$C$86,2))</f>
        <v>ADAM SMITH</v>
      </c>
      <c r="F39" s="17">
        <v>472</v>
      </c>
      <c r="G39" s="18"/>
      <c r="H39" s="21">
        <v>42</v>
      </c>
      <c r="I39" s="23">
        <v>0.01144675925925926</v>
      </c>
      <c r="J39" s="21">
        <v>17</v>
      </c>
      <c r="K39" s="23">
        <v>0.011087962962962964</v>
      </c>
      <c r="L39" s="21">
        <v>5</v>
      </c>
      <c r="M39" s="23">
        <v>0.011168981481481481</v>
      </c>
      <c r="N39" s="21">
        <v>39</v>
      </c>
      <c r="O39" s="23">
        <v>0.011574074074074075</v>
      </c>
      <c r="P39" s="21">
        <v>22</v>
      </c>
      <c r="Q39" s="29">
        <v>0.0109375</v>
      </c>
      <c r="R39" s="21">
        <v>60</v>
      </c>
      <c r="S39" s="23"/>
      <c r="T39" s="21">
        <v>37</v>
      </c>
      <c r="U39" s="23">
        <v>0.011516203703703702</v>
      </c>
      <c r="V39" s="92">
        <f>IF(AA39&gt;0,AA39,"")</f>
        <v>0.0109375</v>
      </c>
      <c r="W39" s="25">
        <f>IF(ISNUMBER(AB39),AB39,"")</f>
        <v>0.044641203703703704</v>
      </c>
      <c r="AA39" s="4">
        <f t="shared" si="0"/>
        <v>0.0109375</v>
      </c>
      <c r="AB39" s="24">
        <f>SMALL((I39,K39,M39,O39,Q39,S39,U39),1)+SMALL((I39,K39,M39,O39,Q39,S39,U39),2)+SMALL((I39,K39,M39,O39,Q39,S39,U39),3)+SMALL((I39,K39,M39,O39,Q39,S39,U39),4)</f>
        <v>0.044641203703703704</v>
      </c>
    </row>
    <row r="40" spans="2:28" ht="12.75">
      <c r="B40" s="17">
        <v>34</v>
      </c>
      <c r="C40" s="19">
        <f>H40+J40+L40+N40+P40+R40+T40</f>
        <v>245</v>
      </c>
      <c r="D40" s="19">
        <f>C40-LARGE((H40,J40,L40,N40,P40,R40,T40),1)-LARGE((H40,J40,L40,N40,P40,R40,T40),2)</f>
        <v>125</v>
      </c>
      <c r="E40" s="18" t="str">
        <f>IF(F40="","",VLOOKUP(F40,Entrants!$B$4:$C$86,2))</f>
        <v>BENJAMIN HEDLEY</v>
      </c>
      <c r="F40" s="17">
        <v>437</v>
      </c>
      <c r="G40" s="18"/>
      <c r="H40" s="21">
        <v>25</v>
      </c>
      <c r="I40" s="23">
        <v>0.011469907407407408</v>
      </c>
      <c r="J40" s="21">
        <v>60</v>
      </c>
      <c r="K40" s="23"/>
      <c r="L40" s="21">
        <v>38</v>
      </c>
      <c r="M40" s="23">
        <v>0.012291666666666666</v>
      </c>
      <c r="N40" s="21">
        <v>28</v>
      </c>
      <c r="O40" s="23">
        <v>0.012094907407407408</v>
      </c>
      <c r="P40" s="21">
        <v>30</v>
      </c>
      <c r="Q40" s="23">
        <v>0.011817129629629629</v>
      </c>
      <c r="R40" s="21">
        <v>4</v>
      </c>
      <c r="S40" s="23">
        <v>0.01175925925925926</v>
      </c>
      <c r="T40" s="21">
        <v>60</v>
      </c>
      <c r="U40" s="23"/>
      <c r="V40" s="92">
        <f>IF(AA40&gt;0,AA40,"")</f>
        <v>0.011469907407407408</v>
      </c>
      <c r="W40" s="25">
        <f>IF(ISNUMBER(AB40),AB40,"")</f>
        <v>0.047141203703703706</v>
      </c>
      <c r="AA40" s="4">
        <f t="shared" si="0"/>
        <v>0.011469907407407408</v>
      </c>
      <c r="AB40" s="24">
        <f>SMALL((I40,K40,M40,O40,Q40,S40,U40),1)+SMALL((I40,K40,M40,O40,Q40,S40,U40),2)+SMALL((I40,K40,M40,O40,Q40,S40,U40),3)+SMALL((I40,K40,M40,O40,Q40,S40,U40),4)</f>
        <v>0.047141203703703706</v>
      </c>
    </row>
    <row r="41" spans="2:28" ht="12.75">
      <c r="B41" s="17">
        <v>35</v>
      </c>
      <c r="C41" s="19">
        <f>H41+J41+L41+N41+P41+R41+T41</f>
        <v>247</v>
      </c>
      <c r="D41" s="19">
        <f>C41-LARGE((H41,J41,L41,N41,P41,R41,T41),1)-LARGE((H41,J41,L41,N41,P41,R41,T41),2)</f>
        <v>127</v>
      </c>
      <c r="E41" s="18" t="str">
        <f>IF(F41="","",VLOOKUP(F41,Entrants!$B$4:$C$86,2))</f>
        <v>JAY ANCZAK</v>
      </c>
      <c r="F41" s="17">
        <v>411</v>
      </c>
      <c r="G41" s="18"/>
      <c r="H41" s="21">
        <v>46</v>
      </c>
      <c r="I41" s="23">
        <v>0.012442129629629633</v>
      </c>
      <c r="J41" s="21">
        <v>60</v>
      </c>
      <c r="K41" s="28"/>
      <c r="L41" s="21">
        <v>60</v>
      </c>
      <c r="M41" s="28"/>
      <c r="N41" s="21">
        <v>5</v>
      </c>
      <c r="O41" s="23">
        <v>0.012337962962962962</v>
      </c>
      <c r="P41" s="21">
        <v>15</v>
      </c>
      <c r="Q41" s="23">
        <v>0.011875</v>
      </c>
      <c r="R41" s="21">
        <v>35</v>
      </c>
      <c r="S41" s="23">
        <v>0.012627314814814815</v>
      </c>
      <c r="T41" s="21">
        <v>26</v>
      </c>
      <c r="U41" s="28">
        <v>0.01224537037037037</v>
      </c>
      <c r="V41" s="92">
        <f>IF(AA41&gt;0,AA41,"")</f>
        <v>0.011875</v>
      </c>
      <c r="W41" s="25">
        <f>IF(ISNUMBER(AB41),AB41,"")</f>
        <v>0.048900462962962965</v>
      </c>
      <c r="AA41" s="4">
        <f t="shared" si="0"/>
        <v>0.011875</v>
      </c>
      <c r="AB41" s="24">
        <f>SMALL((I41,K41,M41,O41,Q41,S41,U41),1)+SMALL((I41,K41,M41,O41,Q41,S41,U41),2)+SMALL((I41,K41,M41,O41,Q41,S41,U41),3)+SMALL((I41,K41,M41,O41,Q41,S41,U41),4)</f>
        <v>0.048900462962962965</v>
      </c>
    </row>
    <row r="42" spans="2:28" ht="12.75">
      <c r="B42" s="17">
        <v>36</v>
      </c>
      <c r="C42" s="19">
        <f>H42+J42+L42+N42+P42+R42+T42</f>
        <v>197</v>
      </c>
      <c r="D42" s="19">
        <f>C42-LARGE((H42,J42,L42,N42,P42,R42,T42),1)-LARGE((H42,J42,L42,N42,P42,R42,T42),2)</f>
        <v>127</v>
      </c>
      <c r="E42" s="18" t="str">
        <f>IF(F42="","",VLOOKUP(F42,Entrants!$B$4:$C$86,2))</f>
        <v>KEITH WILLSHIRE</v>
      </c>
      <c r="F42" s="17">
        <v>481</v>
      </c>
      <c r="G42" s="18"/>
      <c r="H42" s="21">
        <v>10</v>
      </c>
      <c r="I42" s="23">
        <v>0.011087962962962963</v>
      </c>
      <c r="J42" s="21">
        <v>31</v>
      </c>
      <c r="K42" s="23">
        <v>0.011099537037037038</v>
      </c>
      <c r="L42" s="21">
        <v>32</v>
      </c>
      <c r="M42" s="23">
        <v>0.011481481481481483</v>
      </c>
      <c r="N42" s="21">
        <v>29</v>
      </c>
      <c r="O42" s="23">
        <v>0.011423611111111112</v>
      </c>
      <c r="P42" s="21">
        <v>32</v>
      </c>
      <c r="Q42" s="23">
        <v>0.011168981481481481</v>
      </c>
      <c r="R42" s="21">
        <v>25</v>
      </c>
      <c r="S42" s="23">
        <v>0.011354166666666667</v>
      </c>
      <c r="T42" s="21">
        <v>38</v>
      </c>
      <c r="U42" s="23">
        <v>0.011631944444444445</v>
      </c>
      <c r="V42" s="92">
        <f>IF(AA42&gt;0,AA42,"")</f>
        <v>0.011087962962962963</v>
      </c>
      <c r="W42" s="25">
        <f>IF(ISNUMBER(AB42),AB42,"")</f>
        <v>0.044710648148148145</v>
      </c>
      <c r="AA42" s="4">
        <f>MIN(I42,K42,M42,O42,Q42,S42,U42)</f>
        <v>0.011087962962962963</v>
      </c>
      <c r="AB42" s="24">
        <f>SMALL((I42,K42,M42,O42,Q42,S42,U42),1)+SMALL((I42,K42,M42,O42,Q42,S42,U42),2)+SMALL((I42,K42,M42,O42,Q42,S42,U42),3)+SMALL((I42,K42,M42,O42,Q42,S42,U42),4)</f>
        <v>0.044710648148148145</v>
      </c>
    </row>
    <row r="43" spans="2:28" ht="12.75">
      <c r="B43" s="17">
        <v>37</v>
      </c>
      <c r="C43" s="19">
        <f>H43+J43+L43+N43+P43+R43+T43</f>
        <v>248</v>
      </c>
      <c r="D43" s="19">
        <f>C43-LARGE((H43,J43,L43,N43,P43,R43,T43),1)-LARGE((H43,J43,L43,N43,P43,R43,T43),2)</f>
        <v>128</v>
      </c>
      <c r="E43" s="18" t="str">
        <f>IF(F43="","",VLOOKUP(F43,Entrants!$B$4:$C$86,2))</f>
        <v>PAUL WHALLEY</v>
      </c>
      <c r="F43" s="17">
        <v>491</v>
      </c>
      <c r="G43" s="18"/>
      <c r="H43" s="21">
        <v>60</v>
      </c>
      <c r="I43" s="23"/>
      <c r="J43" s="21">
        <v>60</v>
      </c>
      <c r="K43" s="23"/>
      <c r="L43" s="21">
        <v>31</v>
      </c>
      <c r="M43" s="23">
        <v>0.009733796296296298</v>
      </c>
      <c r="N43" s="21">
        <v>4</v>
      </c>
      <c r="O43" s="23">
        <v>0.009212962962962963</v>
      </c>
      <c r="P43" s="21">
        <v>28</v>
      </c>
      <c r="Q43" s="23">
        <v>0.00900462962962963</v>
      </c>
      <c r="R43" s="21">
        <v>33</v>
      </c>
      <c r="S43" s="23">
        <v>0.009386574074074075</v>
      </c>
      <c r="T43" s="21">
        <v>32</v>
      </c>
      <c r="U43" s="23">
        <v>0.009097222222222222</v>
      </c>
      <c r="V43" s="92">
        <f>IF(AA43&gt;0,AA43,"")</f>
        <v>0.00900462962962963</v>
      </c>
      <c r="W43" s="25">
        <f>IF(ISNUMBER(AB43),AB43,"")</f>
        <v>0.03670138888888889</v>
      </c>
      <c r="AA43" s="4">
        <f t="shared" si="0"/>
        <v>0.00900462962962963</v>
      </c>
      <c r="AB43" s="24">
        <f>SMALL((I43,K43,M43,O43,Q43,S43,U43),1)+SMALL((I43,K43,M43,O43,Q43,S43,U43),2)+SMALL((I43,K43,M43,O43,Q43,S43,U43),3)+SMALL((I43,K43,M43,O43,Q43,S43,U43),4)</f>
        <v>0.03670138888888889</v>
      </c>
    </row>
    <row r="44" spans="2:28" ht="12.75">
      <c r="B44" s="17">
        <v>38</v>
      </c>
      <c r="C44" s="19">
        <f>H44+J44+L44+N44+P44+R44+T44</f>
        <v>232</v>
      </c>
      <c r="D44" s="19">
        <f>C44-LARGE((H44,J44,L44,N44,P44,R44,T44),1)-LARGE((H44,J44,L44,N44,P44,R44,T44),2)</f>
        <v>131</v>
      </c>
      <c r="E44" s="18" t="str">
        <f>IF(F44="","",VLOOKUP(F44,Entrants!$B$4:$C$86,2))</f>
        <v>DAVE BRADLEY</v>
      </c>
      <c r="F44" s="17">
        <v>415</v>
      </c>
      <c r="G44" s="18"/>
      <c r="H44" s="21">
        <v>41</v>
      </c>
      <c r="I44" s="23">
        <v>0.01144675925925926</v>
      </c>
      <c r="J44" s="21">
        <v>28</v>
      </c>
      <c r="K44" s="23">
        <v>0.011215277777777777</v>
      </c>
      <c r="L44" s="21">
        <v>41</v>
      </c>
      <c r="M44" s="23">
        <v>0.012060185185185186</v>
      </c>
      <c r="N44" s="21">
        <v>10</v>
      </c>
      <c r="O44" s="23">
        <v>0.011550925925925925</v>
      </c>
      <c r="P44" s="21">
        <v>38</v>
      </c>
      <c r="Q44" s="23">
        <v>0.011793981481481482</v>
      </c>
      <c r="R44" s="21">
        <v>14</v>
      </c>
      <c r="S44" s="23">
        <v>0.011712962962962965</v>
      </c>
      <c r="T44" s="21">
        <v>60</v>
      </c>
      <c r="U44" s="23"/>
      <c r="V44" s="92">
        <f>IF(AA44&gt;0,AA44,"")</f>
        <v>0.011215277777777777</v>
      </c>
      <c r="W44" s="25">
        <f>IF(ISNUMBER(AB44),AB44,"")</f>
        <v>0.045925925925925926</v>
      </c>
      <c r="AA44" s="4">
        <f t="shared" si="0"/>
        <v>0.011215277777777777</v>
      </c>
      <c r="AB44" s="24">
        <f>SMALL((I44,K44,M44,O44,Q44,S44,U44),1)+SMALL((I44,K44,M44,O44,Q44,S44,U44),2)+SMALL((I44,K44,M44,O44,Q44,S44,U44),3)+SMALL((I44,K44,M44,O44,Q44,S44,U44),4)</f>
        <v>0.045925925925925926</v>
      </c>
    </row>
    <row r="45" spans="2:28" ht="12.75">
      <c r="B45" s="17">
        <v>39</v>
      </c>
      <c r="C45" s="19">
        <f>H45+J45+L45+N45+P45+R45+T45</f>
        <v>260</v>
      </c>
      <c r="D45" s="19">
        <f>C45-LARGE((H45,J45,L45,N45,P45,R45,T45),1)-LARGE((H45,J45,L45,N45,P45,R45,T45),2)</f>
        <v>140</v>
      </c>
      <c r="E45" s="18" t="s">
        <v>147</v>
      </c>
      <c r="F45" s="17">
        <v>494</v>
      </c>
      <c r="G45" s="18"/>
      <c r="H45" s="21">
        <v>60</v>
      </c>
      <c r="I45" s="23"/>
      <c r="J45" s="21">
        <v>60</v>
      </c>
      <c r="K45" s="23"/>
      <c r="L45" s="21">
        <v>60</v>
      </c>
      <c r="M45" s="23"/>
      <c r="N45" s="21">
        <v>60</v>
      </c>
      <c r="O45" s="23"/>
      <c r="P45" s="21">
        <v>2</v>
      </c>
      <c r="Q45" s="23">
        <v>0.010717592592592593</v>
      </c>
      <c r="R45" s="21">
        <v>8</v>
      </c>
      <c r="S45" s="23">
        <v>0.01091435185185185</v>
      </c>
      <c r="T45" s="21">
        <v>10</v>
      </c>
      <c r="U45" s="23">
        <v>0.010358796296296295</v>
      </c>
      <c r="V45" s="92">
        <f>IF(AA45&gt;0,AA45,"")</f>
        <v>0.010358796296296295</v>
      </c>
      <c r="W45" s="25">
        <f>IF(ISNUMBER(AB45),AB45,"")</f>
      </c>
      <c r="AA45" s="4">
        <f t="shared" si="0"/>
        <v>0.010358796296296295</v>
      </c>
      <c r="AB45" s="24" t="e">
        <f>SMALL((I45,K45,M45,O45,Q45,S45,U45),1)+SMALL((I45,K45,M45,O45,Q45,S45,U45),2)+SMALL((I45,K45,M45,O45,Q45,S45,U45),3)+SMALL((I45,K45,M45,O45,Q45,S45,U45),4)</f>
        <v>#NUM!</v>
      </c>
    </row>
    <row r="46" spans="2:28" ht="12.75">
      <c r="B46" s="17">
        <v>40</v>
      </c>
      <c r="C46" s="19">
        <f>H46+J46+L46+N46+P46+R46+T46</f>
        <v>264</v>
      </c>
      <c r="D46" s="19">
        <f>C46-LARGE((H46,J46,L46,N46,P46,R46,T46),1)-LARGE((H46,J46,L46,N46,P46,R46,T46),2)</f>
        <v>144</v>
      </c>
      <c r="E46" s="18" t="str">
        <f>IF(F46="","",VLOOKUP(F46,Entrants!$B$4:$C$86,2))</f>
        <v>ALEX SEWELL</v>
      </c>
      <c r="F46" s="17">
        <v>468</v>
      </c>
      <c r="G46" s="18"/>
      <c r="H46" s="21">
        <v>17</v>
      </c>
      <c r="I46" s="23">
        <v>0.010509259259259256</v>
      </c>
      <c r="J46" s="21">
        <v>60</v>
      </c>
      <c r="K46" s="23"/>
      <c r="L46" s="21">
        <v>60</v>
      </c>
      <c r="M46" s="23"/>
      <c r="N46" s="21">
        <v>60</v>
      </c>
      <c r="O46" s="23"/>
      <c r="P46" s="21">
        <v>21</v>
      </c>
      <c r="Q46" s="23">
        <v>0.010590277777777777</v>
      </c>
      <c r="R46" s="21">
        <v>16</v>
      </c>
      <c r="S46" s="23">
        <v>0.010891203703703703</v>
      </c>
      <c r="T46" s="21">
        <v>30</v>
      </c>
      <c r="U46" s="23">
        <v>0.010752314814814814</v>
      </c>
      <c r="V46" s="92">
        <f>IF(AA46&gt;0,AA46,"")</f>
        <v>0.010509259259259256</v>
      </c>
      <c r="W46" s="25">
        <f>IF(ISNUMBER(AB46),AB46,"")</f>
        <v>0.04274305555555555</v>
      </c>
      <c r="AA46" s="4">
        <f t="shared" si="0"/>
        <v>0.010509259259259256</v>
      </c>
      <c r="AB46" s="24">
        <f>SMALL((I46,K46,M46,O46,Q46,S46,U46),1)+SMALL((I46,K46,M46,O46,Q46,S46,U46),2)+SMALL((I46,K46,M46,O46,Q46,S46,U46),3)+SMALL((I46,K46,M46,O46,Q46,S46,U46),4)</f>
        <v>0.04274305555555555</v>
      </c>
    </row>
    <row r="47" spans="2:28" ht="12.75">
      <c r="B47" s="17">
        <v>41</v>
      </c>
      <c r="C47" s="19">
        <f>H47+J47+L47+N47+P47+R47+T47</f>
        <v>271</v>
      </c>
      <c r="D47" s="19">
        <f>C47-LARGE((H47,J47,L47,N47,P47,R47,T47),1)-LARGE((H47,J47,L47,N47,P47,R47,T47),2)</f>
        <v>151</v>
      </c>
      <c r="E47" s="18" t="str">
        <f>IF(F47="","",VLOOKUP(F47,Entrants!$B$4:$C$86,2))</f>
        <v>CHRISTINE WILLSHIRE</v>
      </c>
      <c r="F47" s="17">
        <v>482</v>
      </c>
      <c r="G47" s="18"/>
      <c r="H47" s="21">
        <v>45</v>
      </c>
      <c r="I47" s="23">
        <v>0.015555555555555555</v>
      </c>
      <c r="J47" s="21">
        <v>30</v>
      </c>
      <c r="K47" s="23">
        <v>0.015590277777777778</v>
      </c>
      <c r="L47" s="21">
        <v>27</v>
      </c>
      <c r="M47" s="23">
        <v>0.015902777777777776</v>
      </c>
      <c r="N47" s="21">
        <v>16</v>
      </c>
      <c r="O47" s="23">
        <v>0.015659722222222224</v>
      </c>
      <c r="P47" s="21">
        <v>60</v>
      </c>
      <c r="Q47" s="23"/>
      <c r="R47" s="21">
        <v>60</v>
      </c>
      <c r="S47" s="23"/>
      <c r="T47" s="21">
        <v>33</v>
      </c>
      <c r="U47" s="23">
        <v>0.015740740740740743</v>
      </c>
      <c r="V47" s="92">
        <f>IF(AA47&gt;0,AA47,"")</f>
        <v>0.015555555555555555</v>
      </c>
      <c r="W47" s="25">
        <f>IF(ISNUMBER(AB47),AB47,"")</f>
        <v>0.0625462962962963</v>
      </c>
      <c r="AA47" s="4">
        <f t="shared" si="0"/>
        <v>0.015555555555555555</v>
      </c>
      <c r="AB47" s="24">
        <f>SMALL((I47,K47,M47,O47,Q47,S47,U47),1)+SMALL((I47,K47,M47,O47,Q47,S47,U47),2)+SMALL((I47,K47,M47,O47,Q47,S47,U47),3)+SMALL((I47,K47,M47,O47,Q47,S47,U47),4)</f>
        <v>0.0625462962962963</v>
      </c>
    </row>
    <row r="48" spans="2:28" ht="12.75">
      <c r="B48" s="17">
        <v>42</v>
      </c>
      <c r="C48" s="19">
        <f>H48+J48+L48+N48+P48+R48+T48</f>
        <v>277</v>
      </c>
      <c r="D48" s="26">
        <f>C48-LARGE((H48,J48,L48,N48,P48,R48,T48),1)-LARGE((H48,J48,L48,N48,P48,R48,T48),2)</f>
        <v>157</v>
      </c>
      <c r="E48" s="27" t="str">
        <f>IF(F48="","",VLOOKUP(F48,Entrants!$B$4:$C$86,2))</f>
        <v>JANE EASTHAM</v>
      </c>
      <c r="F48" s="17">
        <v>429</v>
      </c>
      <c r="G48" s="18"/>
      <c r="H48" s="21">
        <v>44</v>
      </c>
      <c r="I48" s="23">
        <v>0.012708333333333332</v>
      </c>
      <c r="J48" s="21">
        <v>60</v>
      </c>
      <c r="K48" s="23"/>
      <c r="L48" s="21">
        <v>60</v>
      </c>
      <c r="M48" s="23"/>
      <c r="N48" s="21">
        <v>60</v>
      </c>
      <c r="O48" s="23"/>
      <c r="P48" s="21">
        <v>44</v>
      </c>
      <c r="Q48" s="23">
        <v>0.01375</v>
      </c>
      <c r="R48" s="21">
        <v>5</v>
      </c>
      <c r="S48" s="23">
        <v>0.013506944444444445</v>
      </c>
      <c r="T48" s="21">
        <v>4</v>
      </c>
      <c r="U48" s="23">
        <v>0.012800925925925926</v>
      </c>
      <c r="V48" s="92">
        <f>IF(AA48&gt;0,AA48,"")</f>
        <v>0.012708333333333332</v>
      </c>
      <c r="W48" s="25">
        <f>IF(ISNUMBER(AB48),AB48,"")</f>
        <v>0.052766203703703704</v>
      </c>
      <c r="AA48" s="4">
        <f t="shared" si="0"/>
        <v>0.012708333333333332</v>
      </c>
      <c r="AB48" s="24">
        <f>SMALL((I48,K48,M48,O48,Q48,S48,U48),1)+SMALL((I48,K48,M48,O48,Q48,S48,U48),2)+SMALL((I48,K48,M48,O48,Q48,S48,U48),3)+SMALL((I48,K48,M48,O48,Q48,S48,U48),4)</f>
        <v>0.052766203703703704</v>
      </c>
    </row>
    <row r="49" spans="2:28" ht="12.75">
      <c r="B49" s="17">
        <v>43</v>
      </c>
      <c r="C49" s="19">
        <f>H49+J49+L49+N49+P49+R49+T49</f>
        <v>281</v>
      </c>
      <c r="D49" s="19">
        <f>C49-LARGE((H49,J49,L49,N49,P49,R49,T49),1)-LARGE((H49,J49,L49,N49,P49,R49,T49),2)</f>
        <v>161</v>
      </c>
      <c r="E49" s="18" t="s">
        <v>146</v>
      </c>
      <c r="F49" s="17">
        <v>493</v>
      </c>
      <c r="G49" s="18"/>
      <c r="H49" s="21">
        <v>60</v>
      </c>
      <c r="I49" s="23"/>
      <c r="J49" s="21">
        <v>60</v>
      </c>
      <c r="K49" s="23"/>
      <c r="L49" s="21">
        <v>60</v>
      </c>
      <c r="M49" s="23"/>
      <c r="N49" s="21">
        <v>60</v>
      </c>
      <c r="O49" s="23"/>
      <c r="P49" s="21">
        <v>10</v>
      </c>
      <c r="Q49" s="23">
        <v>0.011932870370370371</v>
      </c>
      <c r="R49" s="21">
        <v>9</v>
      </c>
      <c r="S49" s="23">
        <v>0.012141203703703704</v>
      </c>
      <c r="T49" s="21">
        <v>22</v>
      </c>
      <c r="U49" s="23">
        <v>0.011840277777777778</v>
      </c>
      <c r="V49" s="92">
        <f>IF(AA49&gt;0,AA49,"")</f>
        <v>0.011840277777777778</v>
      </c>
      <c r="W49" s="25">
        <f>IF(ISNUMBER(AB49),AB49,"")</f>
      </c>
      <c r="AA49" s="4">
        <f t="shared" si="0"/>
        <v>0.011840277777777778</v>
      </c>
      <c r="AB49" s="24" t="e">
        <f>SMALL((I49,K49,M49,O49,Q49,S49,U49),1)+SMALL((I49,K49,M49,O49,Q49,S49,U49),2)+SMALL((I49,K49,M49,O49,Q49,S49,U49),3)+SMALL((I49,K49,M49,O49,Q49,S49,U49),4)</f>
        <v>#NUM!</v>
      </c>
    </row>
    <row r="50" spans="2:28" ht="12.75">
      <c r="B50" s="17">
        <v>44</v>
      </c>
      <c r="C50" s="19">
        <f>H50+J50+L50+N50+P50+R50+T50</f>
        <v>288</v>
      </c>
      <c r="D50" s="19">
        <f>C50-LARGE((H50,J50,L50,N50,P50,R50,T50),1)-LARGE((H50,J50,L50,N50,P50,R50,T50),2)</f>
        <v>168</v>
      </c>
      <c r="E50" s="18" t="str">
        <f>IF(F50="","",VLOOKUP(F50,Entrants!$B$4:$C$86,2))</f>
        <v>ADAM ROBINSON</v>
      </c>
      <c r="F50" s="17">
        <v>465</v>
      </c>
      <c r="G50" s="18"/>
      <c r="H50" s="21">
        <v>11</v>
      </c>
      <c r="I50" s="23">
        <v>0.010057870370370373</v>
      </c>
      <c r="J50" s="21">
        <v>3</v>
      </c>
      <c r="K50" s="23">
        <v>0.009884259259259258</v>
      </c>
      <c r="L50" s="21">
        <v>60</v>
      </c>
      <c r="M50" s="23"/>
      <c r="N50" s="21">
        <v>34</v>
      </c>
      <c r="O50" s="23">
        <v>0.010347222222222223</v>
      </c>
      <c r="P50" s="21">
        <v>60</v>
      </c>
      <c r="Q50" s="23"/>
      <c r="R50" s="21">
        <v>60</v>
      </c>
      <c r="S50" s="23"/>
      <c r="T50" s="21">
        <v>60</v>
      </c>
      <c r="U50" s="23"/>
      <c r="V50" s="92">
        <f>IF(AA50&gt;0,AA50,"")</f>
        <v>0.009884259259259258</v>
      </c>
      <c r="W50" s="25">
        <f>IF(ISNUMBER(AB50),AB50,"")</f>
      </c>
      <c r="AA50" s="4">
        <f t="shared" si="0"/>
        <v>0.009884259259259258</v>
      </c>
      <c r="AB50" s="24" t="e">
        <f>SMALL((I50,K50,M50,O50,Q50,S50,U50),1)+SMALL((I50,K50,M50,O50,Q50,S50,U50),2)+SMALL((I50,K50,M50,O50,Q50,S50,U50),3)+SMALL((I50,K50,M50,O50,Q50,S50,U50),4)</f>
        <v>#NUM!</v>
      </c>
    </row>
    <row r="51" spans="2:28" ht="12.75">
      <c r="B51" s="17">
        <v>45</v>
      </c>
      <c r="C51" s="19">
        <f>H51+J51+L51+N51+P51+R51+T51</f>
        <v>298</v>
      </c>
      <c r="D51" s="26">
        <f>C51-LARGE((H51,J51,L51,N51,P51,R51,T51),1)-LARGE((H51,J51,L51,N51,P51,R51,T51),2)</f>
        <v>178</v>
      </c>
      <c r="E51" s="27" t="str">
        <f>IF(F51="","",VLOOKUP(F51,Entrants!$B$4:$C$86,2))</f>
        <v>PAUL TURNBULL</v>
      </c>
      <c r="F51" s="17">
        <v>474</v>
      </c>
      <c r="G51" s="18"/>
      <c r="H51" s="21">
        <v>43</v>
      </c>
      <c r="I51" s="23">
        <v>0.010613425925925925</v>
      </c>
      <c r="J51" s="21">
        <v>60</v>
      </c>
      <c r="K51" s="28"/>
      <c r="L51" s="21">
        <v>9</v>
      </c>
      <c r="M51" s="23">
        <v>0.010555555555555554</v>
      </c>
      <c r="N51" s="21">
        <v>6</v>
      </c>
      <c r="O51" s="23">
        <v>0.010266203703703703</v>
      </c>
      <c r="P51" s="21">
        <v>60</v>
      </c>
      <c r="Q51" s="23"/>
      <c r="R51" s="21">
        <v>60</v>
      </c>
      <c r="S51" s="23"/>
      <c r="T51" s="21">
        <v>60</v>
      </c>
      <c r="U51" s="23"/>
      <c r="V51" s="92">
        <f>IF(AA51&gt;0,AA51,"")</f>
        <v>0.010266203703703703</v>
      </c>
      <c r="W51" s="25">
        <f>IF(ISNUMBER(AB51),AB51,"")</f>
      </c>
      <c r="AA51" s="4">
        <f t="shared" si="0"/>
        <v>0.010266203703703703</v>
      </c>
      <c r="AB51" s="24" t="e">
        <f>SMALL((I51,K51,M51,O51,Q51,S51,U51),1)+SMALL((I51,K51,M51,O51,Q51,S51,U51),2)+SMALL((I51,K51,M51,O51,Q51,S51,U51),3)+SMALL((I51,K51,M51,O51,Q51,S51,U51),4)</f>
        <v>#NUM!</v>
      </c>
    </row>
    <row r="52" spans="2:28" ht="12.75">
      <c r="B52" s="17">
        <v>46</v>
      </c>
      <c r="C52" s="19">
        <f>H52+J52+L52+N52+P52+R52+T52</f>
        <v>312</v>
      </c>
      <c r="D52" s="19">
        <f>C52-LARGE((H52,J52,L52,N52,P52,R52,T52),1)-LARGE((H52,J52,L52,N52,P52,R52,T52),2)</f>
        <v>192</v>
      </c>
      <c r="E52" s="18" t="str">
        <f>IF(F52="","",VLOOKUP(F52,Entrants!$B$4:$C$86,2))</f>
        <v>GARETH HOPE</v>
      </c>
      <c r="F52" s="17">
        <v>440</v>
      </c>
      <c r="G52" s="18"/>
      <c r="H52" s="21">
        <v>12</v>
      </c>
      <c r="I52" s="28">
        <v>0.010416666666666668</v>
      </c>
      <c r="J52" s="21">
        <v>40</v>
      </c>
      <c r="K52" s="28">
        <v>0.011342592592592592</v>
      </c>
      <c r="L52" s="21">
        <v>40</v>
      </c>
      <c r="M52" s="23">
        <v>0.011539351851851851</v>
      </c>
      <c r="N52" s="21">
        <v>40</v>
      </c>
      <c r="O52" s="23">
        <v>0.011747685185185186</v>
      </c>
      <c r="P52" s="21">
        <v>60</v>
      </c>
      <c r="Q52" s="23"/>
      <c r="R52" s="21">
        <v>60</v>
      </c>
      <c r="S52" s="23"/>
      <c r="T52" s="21">
        <v>60</v>
      </c>
      <c r="U52" s="23"/>
      <c r="V52" s="92">
        <f>IF(AA52&gt;0,AA52,"")</f>
        <v>0.010416666666666668</v>
      </c>
      <c r="W52" s="25">
        <f>IF(ISNUMBER(AB52),AB52,"")</f>
        <v>0.0450462962962963</v>
      </c>
      <c r="AA52" s="4">
        <f t="shared" si="0"/>
        <v>0.010416666666666668</v>
      </c>
      <c r="AB52" s="24">
        <f>SMALL((I52,K52,M52,O52,Q52,S52,U52),1)+SMALL((I52,K52,M52,O52,Q52,S52,U52),2)+SMALL((I52,K52,M52,O52,Q52,S52,U52),3)+SMALL((I52,K52,M52,O52,Q52,S52,U52),4)</f>
        <v>0.0450462962962963</v>
      </c>
    </row>
    <row r="53" spans="2:28" ht="12.75">
      <c r="B53" s="17">
        <v>47</v>
      </c>
      <c r="C53" s="19">
        <f>H53+J53+L53+N53+P53+R53+T53</f>
        <v>318</v>
      </c>
      <c r="D53" s="19">
        <f>C53-LARGE((H53,J53,L53,N53,P53,R53,T53),1)-LARGE((H53,J53,L53,N53,P53,R53,T53),2)</f>
        <v>198</v>
      </c>
      <c r="E53" s="18" t="str">
        <f>IF(F53="","",VLOOKUP(F53,Entrants!$B$4:$C$86,2))</f>
        <v>ROBBIE BARKLEY</v>
      </c>
      <c r="F53" s="17">
        <v>413</v>
      </c>
      <c r="G53" s="18"/>
      <c r="H53" s="21">
        <v>60</v>
      </c>
      <c r="I53" s="23"/>
      <c r="J53" s="21">
        <v>60</v>
      </c>
      <c r="K53" s="23"/>
      <c r="L53" s="21">
        <v>24</v>
      </c>
      <c r="M53" s="23">
        <v>0.009780092592592592</v>
      </c>
      <c r="N53" s="21">
        <v>37</v>
      </c>
      <c r="O53" s="23">
        <v>0.010104166666666668</v>
      </c>
      <c r="P53" s="21">
        <v>60</v>
      </c>
      <c r="Q53" s="23"/>
      <c r="R53" s="21">
        <v>38</v>
      </c>
      <c r="S53" s="23">
        <v>0.010243055555555556</v>
      </c>
      <c r="T53" s="21">
        <v>39</v>
      </c>
      <c r="U53" s="23">
        <v>0.012291666666666666</v>
      </c>
      <c r="V53" s="92">
        <f>IF(AA53&gt;0,AA53,"")</f>
        <v>0.009780092592592592</v>
      </c>
      <c r="W53" s="25">
        <f>IF(ISNUMBER(AB53),AB53,"")</f>
        <v>0.04241898148148148</v>
      </c>
      <c r="AA53" s="4">
        <f t="shared" si="0"/>
        <v>0.009780092592592592</v>
      </c>
      <c r="AB53" s="24">
        <f>SMALL((I53,K53,M53,O53,Q53,S53,U53),1)+SMALL((I53,K53,M53,O53,Q53,S53,U53),2)+SMALL((I53,K53,M53,O53,Q53,S53,U53),3)+SMALL((I53,K53,M53,O53,Q53,S53,U53),4)</f>
        <v>0.04241898148148148</v>
      </c>
    </row>
    <row r="54" spans="2:28" ht="12.75">
      <c r="B54" s="17">
        <v>48</v>
      </c>
      <c r="C54" s="19">
        <f>H54+J54+L54+N54+P54+R54+T54</f>
        <v>337</v>
      </c>
      <c r="D54" s="19">
        <f>C54-LARGE((H54,J54,L54,N54,P54,R54,T54),1)-LARGE((H54,J54,L54,N54,P54,R54,T54),2)</f>
        <v>217</v>
      </c>
      <c r="E54" s="18" t="str">
        <f>IF(F54="","",VLOOKUP(F54,Entrants!$B$4:$C$86,2))</f>
        <v>LIAM BAISTER</v>
      </c>
      <c r="F54" s="17">
        <v>488</v>
      </c>
      <c r="G54" s="18"/>
      <c r="H54" s="21">
        <v>8</v>
      </c>
      <c r="I54" s="23">
        <v>0.009456018518518516</v>
      </c>
      <c r="J54" s="21">
        <v>29</v>
      </c>
      <c r="K54" s="28">
        <v>0.009502314814814816</v>
      </c>
      <c r="L54" s="21">
        <v>60</v>
      </c>
      <c r="M54" s="28"/>
      <c r="N54" s="21">
        <v>60</v>
      </c>
      <c r="O54" s="23"/>
      <c r="P54" s="21">
        <v>60</v>
      </c>
      <c r="Q54" s="23"/>
      <c r="R54" s="21">
        <v>60</v>
      </c>
      <c r="S54" s="23"/>
      <c r="T54" s="21">
        <v>60</v>
      </c>
      <c r="U54" s="28"/>
      <c r="V54" s="92">
        <f>IF(AA54&gt;0,AA54,"")</f>
        <v>0.009456018518518516</v>
      </c>
      <c r="W54" s="25">
        <f>IF(ISNUMBER(AB54),AB54,"")</f>
      </c>
      <c r="AA54" s="4">
        <f t="shared" si="0"/>
        <v>0.009456018518518516</v>
      </c>
      <c r="AB54" s="24" t="e">
        <f>SMALL((I54,K54,M54,O54,Q54,S54,U54),1)+SMALL((I54,K54,M54,O54,Q54,S54,U54),2)+SMALL((I54,K54,M54,O54,Q54,S54,U54),3)+SMALL((I54,K54,M54,O54,Q54,S54,U54),4)</f>
        <v>#NUM!</v>
      </c>
    </row>
    <row r="55" spans="2:28" ht="12.75">
      <c r="B55" s="17">
        <v>49</v>
      </c>
      <c r="C55" s="19">
        <f>H55+J55+L55+N55+P55+R55+T55</f>
        <v>340</v>
      </c>
      <c r="D55" s="19">
        <f>C55-LARGE((H55,J55,L55,N55,P55,R55,T55),1)-LARGE((H55,J55,L55,N55,P55,R55,T55),2)</f>
        <v>220</v>
      </c>
      <c r="E55" s="18" t="str">
        <f>IF(F55="","",VLOOKUP(F55,Entrants!$B$4:$C$86,2))</f>
        <v>ROB HALL</v>
      </c>
      <c r="F55" s="17">
        <v>435</v>
      </c>
      <c r="G55" s="18"/>
      <c r="H55" s="21">
        <v>19</v>
      </c>
      <c r="I55" s="23">
        <v>0.009837962962962963</v>
      </c>
      <c r="J55" s="21">
        <v>21</v>
      </c>
      <c r="K55" s="23">
        <v>0.009907407407407408</v>
      </c>
      <c r="L55" s="21">
        <v>60</v>
      </c>
      <c r="M55" s="23"/>
      <c r="N55" s="21">
        <v>60</v>
      </c>
      <c r="O55" s="23"/>
      <c r="P55" s="21">
        <v>60</v>
      </c>
      <c r="Q55" s="23"/>
      <c r="R55" s="21">
        <v>60</v>
      </c>
      <c r="S55" s="23"/>
      <c r="T55" s="21">
        <v>60</v>
      </c>
      <c r="U55" s="23"/>
      <c r="V55" s="92">
        <f>IF(AA55&gt;0,AA55,"")</f>
        <v>0.009837962962962963</v>
      </c>
      <c r="W55" s="25">
        <f>IF(ISNUMBER(AB55),AB55,"")</f>
      </c>
      <c r="AA55" s="4">
        <f t="shared" si="0"/>
        <v>0.009837962962962963</v>
      </c>
      <c r="AB55" s="24" t="e">
        <f>SMALL((I55,K55,M55,O55,Q55,S55,U55),1)+SMALL((I55,K55,M55,O55,Q55,S55,U55),2)+SMALL((I55,K55,M55,O55,Q55,S55,U55),3)+SMALL((I55,K55,M55,O55,Q55,S55,U55),4)</f>
        <v>#NUM!</v>
      </c>
    </row>
    <row r="56" spans="2:28" ht="12.75">
      <c r="B56" s="17">
        <v>50</v>
      </c>
      <c r="C56" s="19">
        <f>H56+J56+L56+N56+P56+R56+T56</f>
        <v>345</v>
      </c>
      <c r="D56" s="19">
        <f>C56-LARGE((H56,J56,L56,N56,P56,R56,T56),1)-LARGE((H56,J56,L56,N56,P56,R56,T56),2)</f>
        <v>225</v>
      </c>
      <c r="E56" s="18" t="str">
        <f>IF(F56="","",VLOOKUP(F56,Entrants!$B$4:$C$86,2))</f>
        <v>VICTORIA MALLON</v>
      </c>
      <c r="F56" s="17">
        <v>453</v>
      </c>
      <c r="G56" s="18"/>
      <c r="H56" s="21">
        <v>49</v>
      </c>
      <c r="I56" s="23">
        <v>0.01503472222222222</v>
      </c>
      <c r="J56" s="21">
        <v>60</v>
      </c>
      <c r="K56" s="23"/>
      <c r="L56" s="21">
        <v>60</v>
      </c>
      <c r="M56" s="23"/>
      <c r="N56" s="21">
        <v>60</v>
      </c>
      <c r="O56" s="23"/>
      <c r="P56" s="21">
        <v>11</v>
      </c>
      <c r="Q56" s="23">
        <v>0.014722222222222222</v>
      </c>
      <c r="R56" s="21">
        <v>45</v>
      </c>
      <c r="S56" s="23">
        <v>0.01671296296296296</v>
      </c>
      <c r="T56" s="21">
        <v>60</v>
      </c>
      <c r="U56" s="23"/>
      <c r="V56" s="92">
        <f>IF(AA56&gt;0,AA56,"")</f>
        <v>0.014722222222222222</v>
      </c>
      <c r="W56" s="25">
        <f>IF(ISNUMBER(AB56),AB56,"")</f>
      </c>
      <c r="AA56" s="4">
        <f t="shared" si="0"/>
        <v>0.014722222222222222</v>
      </c>
      <c r="AB56" s="24" t="e">
        <f>SMALL((I56,K56,M56,O56,Q56,S56,U56),1)+SMALL((I56,K56,M56,O56,Q56,S56,U56),2)+SMALL((I56,K56,M56,O56,Q56,S56,U56),3)+SMALL((I56,K56,M56,O56,Q56,S56,U56),4)</f>
        <v>#NUM!</v>
      </c>
    </row>
    <row r="57" spans="2:28" ht="12.75">
      <c r="B57" s="17">
        <v>52</v>
      </c>
      <c r="C57" s="19">
        <f>H57+J57+L57+N57+P57+R57+T57</f>
        <v>347</v>
      </c>
      <c r="D57" s="19">
        <f>C57-LARGE((H57,J57,L57,N57,P57,R57,T57),1)-LARGE((H57,J57,L57,N57,P57,R57,T57),2)</f>
        <v>227</v>
      </c>
      <c r="E57" s="18" t="str">
        <f>IF(F57="","",VLOOKUP(F57,Entrants!$B$4:$C$86,2))</f>
        <v>DAVE COX</v>
      </c>
      <c r="F57" s="17">
        <v>419</v>
      </c>
      <c r="G57" s="18"/>
      <c r="H57" s="21">
        <v>30</v>
      </c>
      <c r="I57" s="23">
        <v>0.011018518518518518</v>
      </c>
      <c r="J57" s="21">
        <v>60</v>
      </c>
      <c r="K57" s="23"/>
      <c r="L57" s="21">
        <v>17</v>
      </c>
      <c r="M57" s="23">
        <v>0.011168981481481481</v>
      </c>
      <c r="N57" s="21">
        <v>60</v>
      </c>
      <c r="O57" s="23"/>
      <c r="P57" s="21">
        <v>60</v>
      </c>
      <c r="Q57" s="23"/>
      <c r="R57" s="21">
        <v>60</v>
      </c>
      <c r="S57" s="23"/>
      <c r="T57" s="21">
        <v>60</v>
      </c>
      <c r="U57" s="23"/>
      <c r="V57" s="92">
        <f>IF(AA57&gt;0,AA57,"")</f>
        <v>0.011018518518518518</v>
      </c>
      <c r="W57" s="25">
        <f>IF(ISNUMBER(AB57),AB57,"")</f>
      </c>
      <c r="AA57" s="4">
        <f t="shared" si="0"/>
        <v>0.011018518518518518</v>
      </c>
      <c r="AB57" s="24" t="e">
        <f>SMALL((I57,K57,M57,O57,Q57,S57,U57),1)+SMALL((I57,K57,M57,O57,Q57,S57,U57),2)+SMALL((I57,K57,M57,O57,Q57,S57,U57),3)+SMALL((I57,K57,M57,O57,Q57,S57,U57),4)</f>
        <v>#NUM!</v>
      </c>
    </row>
    <row r="58" spans="2:28" ht="12.75">
      <c r="B58" s="17">
        <v>53</v>
      </c>
      <c r="C58" s="19">
        <f>H58+J58+L58+N58+P58+R58+T58</f>
        <v>360</v>
      </c>
      <c r="D58" s="19">
        <f>C58-LARGE((H58,J58,L58,N58,P58,R58,T58),1)-LARGE((H58,J58,L58,N58,P58,R58,T58),2)</f>
        <v>240</v>
      </c>
      <c r="E58" s="18" t="s">
        <v>40</v>
      </c>
      <c r="F58" s="17">
        <v>441</v>
      </c>
      <c r="G58" s="18"/>
      <c r="H58" s="21">
        <v>60</v>
      </c>
      <c r="I58" s="23"/>
      <c r="J58" s="21">
        <v>60</v>
      </c>
      <c r="K58" s="23"/>
      <c r="L58" s="21">
        <v>60</v>
      </c>
      <c r="M58" s="23"/>
      <c r="N58" s="21">
        <v>60</v>
      </c>
      <c r="O58" s="23"/>
      <c r="P58" s="21">
        <v>42</v>
      </c>
      <c r="Q58" s="23">
        <v>0.012592592592592593</v>
      </c>
      <c r="R58" s="21">
        <v>60</v>
      </c>
      <c r="S58" s="23"/>
      <c r="T58" s="21">
        <v>18</v>
      </c>
      <c r="U58" s="23">
        <v>0.012141203703703704</v>
      </c>
      <c r="V58" s="92">
        <f>IF(AA58&gt;0,AA58,"")</f>
        <v>0.012141203703703704</v>
      </c>
      <c r="W58" s="25">
        <f>IF(ISNUMBER(AB58),AB58,"")</f>
      </c>
      <c r="AA58" s="4">
        <f t="shared" si="0"/>
        <v>0.012141203703703704</v>
      </c>
      <c r="AB58" s="24" t="e">
        <f>SMALL((I58,K58,M58,O58,Q58,S58,U58),1)+SMALL((I58,K58,M58,O58,Q58,S58,U58),2)+SMALL((I58,K58,M58,O58,Q58,S58,U58),3)+SMALL((I58,K58,M58,O58,Q58,S58,U58),4)</f>
        <v>#NUM!</v>
      </c>
    </row>
    <row r="59" spans="2:28" ht="12.75">
      <c r="B59" s="17">
        <v>54</v>
      </c>
      <c r="C59" s="19">
        <f>H59+J59+L59+N59+P59+R59+T59</f>
        <v>367</v>
      </c>
      <c r="D59" s="19">
        <f>C59-LARGE((H59,J59,L59,N59,P59,R59,T59),1)-LARGE((H59,J59,L59,N59,P59,R59,T59),2)</f>
        <v>247</v>
      </c>
      <c r="E59" s="18" t="str">
        <f>IF(F59="","",VLOOKUP(F59,Entrants!$B$4:$C$86,2))</f>
        <v>JESS CUNNINGHAM</v>
      </c>
      <c r="F59" s="17">
        <v>422</v>
      </c>
      <c r="G59" s="18"/>
      <c r="H59" s="21">
        <v>7</v>
      </c>
      <c r="I59" s="23">
        <v>0.01412037037037037</v>
      </c>
      <c r="J59" s="21">
        <v>60</v>
      </c>
      <c r="K59" s="23"/>
      <c r="L59" s="21">
        <v>60</v>
      </c>
      <c r="M59" s="23"/>
      <c r="N59" s="21">
        <v>60</v>
      </c>
      <c r="O59" s="23"/>
      <c r="P59" s="21">
        <v>60</v>
      </c>
      <c r="Q59" s="23"/>
      <c r="R59" s="21">
        <v>60</v>
      </c>
      <c r="S59" s="23"/>
      <c r="T59" s="21">
        <v>60</v>
      </c>
      <c r="U59" s="23"/>
      <c r="V59" s="92">
        <f>IF(AA59&gt;0,AA59,"")</f>
        <v>0.01412037037037037</v>
      </c>
      <c r="W59" s="25">
        <f>IF(ISNUMBER(AB59),AB59,"")</f>
      </c>
      <c r="AA59" s="4">
        <f t="shared" si="0"/>
        <v>0.01412037037037037</v>
      </c>
      <c r="AB59" s="24" t="e">
        <f>SMALL((I59,K59,M59,O59,Q59,S59,U59),1)+SMALL((I59,K59,M59,O59,Q59,S59,U59),2)+SMALL((I59,K59,M59,O59,Q59,S59,U59),3)+SMALL((I59,K59,M59,O59,Q59,S59,U59),4)</f>
        <v>#NUM!</v>
      </c>
    </row>
    <row r="60" spans="2:28" ht="12.75">
      <c r="B60" s="17">
        <v>55</v>
      </c>
      <c r="C60" s="19">
        <f>H60+J60+L60+N60+P60+R60+T60</f>
        <v>372</v>
      </c>
      <c r="D60" s="19">
        <f>C60-LARGE((H60,J60,L60,N60,P60,R60,T60),1)-LARGE((H60,J60,L60,N60,P60,R60,T60),2)</f>
        <v>252</v>
      </c>
      <c r="E60" s="18" t="str">
        <f>IF(F60="","",VLOOKUP(F60,Entrants!$B$4:$C$86,2))</f>
        <v>DALE SMITH</v>
      </c>
      <c r="F60" s="17">
        <v>471</v>
      </c>
      <c r="G60" s="18"/>
      <c r="H60" s="21">
        <v>39</v>
      </c>
      <c r="I60" s="23">
        <v>0.010162037037037037</v>
      </c>
      <c r="J60" s="21">
        <v>60</v>
      </c>
      <c r="K60" s="23"/>
      <c r="L60" s="21">
        <v>33</v>
      </c>
      <c r="M60" s="28">
        <v>0.010462962962962964</v>
      </c>
      <c r="N60" s="21">
        <v>60</v>
      </c>
      <c r="O60" s="23"/>
      <c r="P60" s="21">
        <v>60</v>
      </c>
      <c r="Q60" s="23"/>
      <c r="R60" s="21">
        <v>60</v>
      </c>
      <c r="S60" s="23"/>
      <c r="T60" s="21">
        <v>60</v>
      </c>
      <c r="U60" s="28"/>
      <c r="V60" s="92">
        <f>IF(AA60&gt;0,AA60,"")</f>
        <v>0.010162037037037037</v>
      </c>
      <c r="W60" s="25">
        <f>IF(ISNUMBER(AB60),AB60,"")</f>
      </c>
      <c r="AA60" s="4">
        <f t="shared" si="0"/>
        <v>0.010162037037037037</v>
      </c>
      <c r="AB60" s="24" t="e">
        <f>SMALL((I60,K60,M60,O60,Q60,S60,U60),1)+SMALL((I60,K60,M60,O60,Q60,S60,U60),2)+SMALL((I60,K60,M60,O60,Q60,S60,U60),3)+SMALL((I60,K60,M60,O60,Q60,S60,U60),4)</f>
        <v>#NUM!</v>
      </c>
    </row>
    <row r="61" spans="2:28" ht="12.75">
      <c r="B61" s="17">
        <v>56</v>
      </c>
      <c r="C61" s="19">
        <f>H61+J61+L61+N61+P61+R61+T61</f>
        <v>374</v>
      </c>
      <c r="D61" s="19">
        <f>C61-LARGE((H61,J61,L61,N61,P61,R61,T61),1)-LARGE((H61,J61,L61,N61,P61,R61,T61),2)</f>
        <v>254</v>
      </c>
      <c r="E61" s="18" t="str">
        <f>IF(F61="","",VLOOKUP(F61,Entrants!$B$4:$C$86,2))</f>
        <v>JOHN PATTERSON</v>
      </c>
      <c r="F61" s="17">
        <v>460</v>
      </c>
      <c r="G61" s="18"/>
      <c r="H61" s="21">
        <v>51</v>
      </c>
      <c r="I61" s="23">
        <v>0.013935185185185186</v>
      </c>
      <c r="J61" s="21">
        <v>23</v>
      </c>
      <c r="K61" s="28">
        <v>0.013391203703703704</v>
      </c>
      <c r="L61" s="21">
        <v>60</v>
      </c>
      <c r="M61" s="28"/>
      <c r="N61" s="21">
        <v>60</v>
      </c>
      <c r="O61" s="23"/>
      <c r="P61" s="21">
        <v>60</v>
      </c>
      <c r="Q61" s="23"/>
      <c r="R61" s="21">
        <v>60</v>
      </c>
      <c r="S61" s="23"/>
      <c r="T61" s="21">
        <v>60</v>
      </c>
      <c r="U61" s="23"/>
      <c r="V61" s="92">
        <f>IF(AA61&gt;0,AA61,"")</f>
        <v>0.013391203703703704</v>
      </c>
      <c r="W61" s="25">
        <f>IF(ISNUMBER(AB61),AB61,"")</f>
      </c>
      <c r="AA61" s="4">
        <f t="shared" si="0"/>
        <v>0.013391203703703704</v>
      </c>
      <c r="AB61" s="24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7">
        <v>57</v>
      </c>
      <c r="C62" s="19">
        <f>H62+J62+L62+N62+P62+R62+T62</f>
        <v>380</v>
      </c>
      <c r="D62" s="19">
        <f>C62-LARGE((H62,J62,L62,N62,P62,R62,T62),1)-LARGE((H62,J62,L62,N62,P62,R62,T62),2)</f>
        <v>260</v>
      </c>
      <c r="E62" s="18" t="str">
        <f>IF(F62="","",VLOOKUP(F62,Entrants!$B$4:$C$86,2))</f>
        <v>GED BAISTER</v>
      </c>
      <c r="F62" s="17">
        <v>487</v>
      </c>
      <c r="G62" s="18"/>
      <c r="H62" s="21">
        <v>20</v>
      </c>
      <c r="I62" s="23">
        <v>0.010891203703703705</v>
      </c>
      <c r="J62" s="21">
        <v>60</v>
      </c>
      <c r="K62" s="23"/>
      <c r="L62" s="21">
        <v>60</v>
      </c>
      <c r="M62" s="28"/>
      <c r="N62" s="21">
        <v>60</v>
      </c>
      <c r="O62" s="23"/>
      <c r="P62" s="21">
        <v>60</v>
      </c>
      <c r="Q62" s="23"/>
      <c r="R62" s="21">
        <v>60</v>
      </c>
      <c r="S62" s="23"/>
      <c r="T62" s="21">
        <v>60</v>
      </c>
      <c r="U62" s="23"/>
      <c r="V62" s="92">
        <f>IF(AA62&gt;0,AA62,"")</f>
        <v>0.010891203703703705</v>
      </c>
      <c r="W62" s="25">
        <f>IF(ISNUMBER(AB62),AB62,"")</f>
      </c>
      <c r="AA62" s="4">
        <f t="shared" si="0"/>
        <v>0.010891203703703705</v>
      </c>
      <c r="AB62" s="24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7">
        <v>58</v>
      </c>
      <c r="C63" s="19">
        <f>H63+J63+L63+N63+P63+R63+T63</f>
        <v>385</v>
      </c>
      <c r="D63" s="19">
        <f>C63-LARGE((H63,J63,L63,N63,P63,R63,T63),1)-LARGE((H63,J63,L63,N63,P63,R63,T63),2)</f>
        <v>265</v>
      </c>
      <c r="E63" s="18" t="s">
        <v>148</v>
      </c>
      <c r="F63" s="17">
        <v>495</v>
      </c>
      <c r="G63" s="18"/>
      <c r="H63" s="21">
        <v>60</v>
      </c>
      <c r="I63" s="23"/>
      <c r="J63" s="21">
        <v>60</v>
      </c>
      <c r="K63" s="23"/>
      <c r="L63" s="21">
        <v>60</v>
      </c>
      <c r="M63" s="23"/>
      <c r="N63" s="21">
        <v>60</v>
      </c>
      <c r="O63" s="23"/>
      <c r="P63" s="21">
        <v>41</v>
      </c>
      <c r="Q63" s="23">
        <v>0.013425925925925924</v>
      </c>
      <c r="R63" s="21">
        <v>44</v>
      </c>
      <c r="S63" s="23">
        <v>0.014108796296296295</v>
      </c>
      <c r="T63" s="21">
        <v>60</v>
      </c>
      <c r="U63" s="23"/>
      <c r="V63" s="92">
        <f>IF(AA63&gt;0,AA63,"")</f>
        <v>0.013425925925925924</v>
      </c>
      <c r="W63" s="25">
        <f>IF(ISNUMBER(AB63),AB63,"")</f>
      </c>
      <c r="AA63" s="4">
        <f t="shared" si="0"/>
        <v>0.013425925925925924</v>
      </c>
      <c r="AB63" s="24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7">
        <v>59</v>
      </c>
      <c r="C64" s="19">
        <f>H64+J64+L64+N64+P64+R64+T64</f>
        <v>385</v>
      </c>
      <c r="D64" s="19">
        <f>C64-LARGE((H64,J64,L64,N64,P64,R64,T64),1)-LARGE((H64,J64,L64,N64,P64,R64,T64),2)</f>
        <v>265</v>
      </c>
      <c r="E64" s="18" t="str">
        <f>IF(F64="","",VLOOKUP(F64,Entrants!$B$4:$C$86,2))</f>
        <v>LYNNE MARR</v>
      </c>
      <c r="F64" s="17">
        <v>490</v>
      </c>
      <c r="G64" s="18"/>
      <c r="H64" s="21">
        <v>60</v>
      </c>
      <c r="I64" s="23"/>
      <c r="J64" s="21">
        <v>60</v>
      </c>
      <c r="K64" s="23"/>
      <c r="L64" s="21">
        <v>25</v>
      </c>
      <c r="M64" s="23">
        <v>0.012048611111111112</v>
      </c>
      <c r="N64" s="21">
        <v>60</v>
      </c>
      <c r="O64" s="23"/>
      <c r="P64" s="21">
        <v>60</v>
      </c>
      <c r="Q64" s="23"/>
      <c r="R64" s="21">
        <v>60</v>
      </c>
      <c r="S64" s="23"/>
      <c r="T64" s="21">
        <v>60</v>
      </c>
      <c r="U64" s="23"/>
      <c r="V64" s="92">
        <f>IF(AA64&gt;0,AA64,"")</f>
        <v>0.012048611111111112</v>
      </c>
      <c r="W64" s="25">
        <f>IF(ISNUMBER(AB64),AB64,"")</f>
      </c>
      <c r="AA64" s="4">
        <f t="shared" si="0"/>
        <v>0.012048611111111112</v>
      </c>
      <c r="AB64" s="24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7">
        <v>60</v>
      </c>
      <c r="C65" s="19">
        <f>H65+J65+L65+N65+P65+R65+T65</f>
        <v>386</v>
      </c>
      <c r="D65" s="19">
        <f>C65-LARGE((H65,J65,L65,N65,P65,R65,T65),1)-LARGE((H65,J65,L65,N65,P65,R65,T65),2)</f>
        <v>266</v>
      </c>
      <c r="E65" s="18" t="s">
        <v>149</v>
      </c>
      <c r="F65" s="17">
        <v>496</v>
      </c>
      <c r="G65" s="18"/>
      <c r="H65" s="21">
        <v>60</v>
      </c>
      <c r="I65" s="23"/>
      <c r="J65" s="21">
        <v>60</v>
      </c>
      <c r="K65" s="23"/>
      <c r="L65" s="21">
        <v>60</v>
      </c>
      <c r="M65" s="23"/>
      <c r="N65" s="21">
        <v>60</v>
      </c>
      <c r="O65" s="23"/>
      <c r="P65" s="21">
        <v>43</v>
      </c>
      <c r="Q65" s="23">
        <v>0.013692129629629629</v>
      </c>
      <c r="R65" s="21">
        <v>43</v>
      </c>
      <c r="S65" s="23">
        <v>0.014282407407407409</v>
      </c>
      <c r="T65" s="21">
        <v>60</v>
      </c>
      <c r="U65" s="23"/>
      <c r="V65" s="92">
        <f>IF(AA65&gt;0,AA65,"")</f>
        <v>0.013692129629629629</v>
      </c>
      <c r="W65" s="25">
        <f>IF(ISNUMBER(AB65),AB65,"")</f>
      </c>
      <c r="AA65" s="4">
        <f t="shared" si="0"/>
        <v>0.013692129629629629</v>
      </c>
      <c r="AB65" s="24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7">
        <v>61</v>
      </c>
      <c r="C66" s="17">
        <f>H66+J66+L66+N66+P66+R66+T66</f>
        <v>390</v>
      </c>
      <c r="D66" s="19">
        <f>C66-LARGE((H66,J66,L66,N66,P66,R66,T66),1)-LARGE((H66,J66,L66,N66,P66,R66,T66),2)</f>
        <v>270</v>
      </c>
      <c r="E66" s="18" t="s">
        <v>33</v>
      </c>
      <c r="F66" s="17">
        <v>492</v>
      </c>
      <c r="G66" s="18"/>
      <c r="H66" s="21">
        <v>60</v>
      </c>
      <c r="I66" s="23"/>
      <c r="J66" s="21">
        <v>60</v>
      </c>
      <c r="K66" s="23"/>
      <c r="L66" s="21">
        <v>60</v>
      </c>
      <c r="M66" s="23"/>
      <c r="N66" s="21">
        <v>30</v>
      </c>
      <c r="O66" s="23">
        <v>0.010416666666666666</v>
      </c>
      <c r="P66" s="21">
        <v>60</v>
      </c>
      <c r="Q66" s="23"/>
      <c r="R66" s="21">
        <v>60</v>
      </c>
      <c r="S66" s="23"/>
      <c r="T66" s="21">
        <v>60</v>
      </c>
      <c r="U66" s="23"/>
      <c r="V66" s="92">
        <f>IF(AA66&gt;0,AA66,"")</f>
        <v>0.010416666666666666</v>
      </c>
      <c r="W66" s="25">
        <f>IF(ISNUMBER(AB66),AB66,"")</f>
      </c>
      <c r="AA66" s="4">
        <f t="shared" si="0"/>
        <v>0.010416666666666666</v>
      </c>
      <c r="AB66" s="24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7">
        <v>62</v>
      </c>
      <c r="C67" s="19">
        <f>H67+J67+L67+N67+P67+R67+T67</f>
        <v>398</v>
      </c>
      <c r="D67" s="19">
        <f>C67-LARGE((H67,J67,L67,N67,P67,R67,T67),1)-LARGE((H67,J67,L67,N67,P67,R67,T67),2)</f>
        <v>278</v>
      </c>
      <c r="E67" s="18" t="str">
        <f>IF(F67="","",VLOOKUP(F67,Entrants!$B$4:$C$86,2))</f>
        <v>PAULINE CUNNINGHAM</v>
      </c>
      <c r="F67" s="17">
        <v>421</v>
      </c>
      <c r="G67" s="18"/>
      <c r="H67" s="21">
        <v>38</v>
      </c>
      <c r="I67" s="23">
        <v>0.015011574074074075</v>
      </c>
      <c r="J67" s="21">
        <v>60</v>
      </c>
      <c r="K67" s="23"/>
      <c r="L67" s="21">
        <v>60</v>
      </c>
      <c r="M67" s="23"/>
      <c r="N67" s="21">
        <v>60</v>
      </c>
      <c r="O67" s="23"/>
      <c r="P67" s="21">
        <v>60</v>
      </c>
      <c r="Q67" s="23"/>
      <c r="R67" s="21">
        <v>60</v>
      </c>
      <c r="S67" s="23"/>
      <c r="T67" s="21">
        <v>60</v>
      </c>
      <c r="U67" s="23"/>
      <c r="V67" s="92">
        <f>IF(AA67&gt;0,AA67,"")</f>
        <v>0.015011574074074075</v>
      </c>
      <c r="W67" s="25">
        <f>IF(ISNUMBER(AB67),AB67,"")</f>
      </c>
      <c r="AA67" s="4">
        <f t="shared" si="0"/>
        <v>0.015011574074074075</v>
      </c>
      <c r="AB67" s="24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80"/>
      <c r="V68" s="82"/>
      <c r="W68" s="81">
        <f>IF(ISNUMBER(AB68),AB68,"")</f>
      </c>
      <c r="AA68" s="4">
        <f t="shared" si="0"/>
        <v>0</v>
      </c>
      <c r="AB68" s="24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80"/>
      <c r="W69" s="25">
        <f>IF(ISNUMBER(AB69),AB69,"")</f>
      </c>
      <c r="AA69" s="4">
        <f t="shared" si="0"/>
        <v>0</v>
      </c>
      <c r="AB69" s="24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/>
      <c r="C70"/>
      <c r="D70"/>
      <c r="F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AA70" s="4">
        <f t="shared" si="0"/>
        <v>0</v>
      </c>
      <c r="AB70" s="24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/>
      <c r="C71"/>
      <c r="D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AA71" s="4">
        <f t="shared" si="0"/>
        <v>0</v>
      </c>
      <c r="AB71" s="24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/>
      <c r="C72"/>
      <c r="D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AA72" s="4">
        <f>MIN(I72,K72,M72,O72,Q72,S72,U72)</f>
        <v>0</v>
      </c>
      <c r="AB72" s="24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/>
      <c r="C73"/>
      <c r="D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AA73" s="4">
        <f aca="true" t="shared" si="1" ref="AA73:AA90">MIN(I72,K72,M72,O72,Q72,S72,U72)</f>
        <v>0</v>
      </c>
      <c r="AB73" s="24" t="e">
        <f>SMALL((I73,K73,M73,O73,Q73,S73,U73),1)+SMALL((I73,K73,M73,O73,Q73,S73,U73),2)+SMALL((I73,K73,M73,O73,Q73,S73,U73),3)+SMALL((I73,K73,M73,O73,Q73,S73,U73),4)</f>
        <v>#NUM!</v>
      </c>
    </row>
    <row r="74" spans="2:28" ht="12.75">
      <c r="B74"/>
      <c r="C74"/>
      <c r="D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AA74" s="4">
        <f t="shared" si="1"/>
        <v>0</v>
      </c>
      <c r="AB74" s="24" t="e">
        <f>SMALL((I73,K73,M73,O73,Q73,S73,U73),1)+SMALL((I73,K73,M73,O73,Q73,S73,U73),2)+SMALL((I73,K73,M73,O73,Q73,S73,U73),3)+SMALL((I73,K73,M73,O73,Q73,S73,U73),4)</f>
        <v>#NUM!</v>
      </c>
    </row>
    <row r="75" spans="2:28" ht="12.75">
      <c r="B75"/>
      <c r="C75"/>
      <c r="D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AA75" s="4">
        <f t="shared" si="1"/>
        <v>0</v>
      </c>
      <c r="AB75" s="24" t="e">
        <f>SMALL((I74,K74,M74,O74,Q74,S74,U74),1)+SMALL((I74,K74,M74,O74,Q74,S74,U74),2)+SMALL((I74,K74,M74,O74,Q74,S74,U74),3)+SMALL((I74,K74,M74,O74,Q74,S74,U74),4)</f>
        <v>#NUM!</v>
      </c>
    </row>
    <row r="76" spans="2:28" ht="12.75">
      <c r="B76"/>
      <c r="C76"/>
      <c r="D76"/>
      <c r="F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AA76" s="4">
        <f t="shared" si="1"/>
        <v>0</v>
      </c>
      <c r="AB76" s="24" t="e">
        <f>SMALL((I75,K75,M75,O75,Q75,S75,U75),1)+SMALL((I75,K75,M75,O75,Q75,S75,U75),2)+SMALL((I75,K75,M75,O75,Q75,S75,U75),3)+SMALL((I75,K75,M75,O75,Q75,S75,U75),4)</f>
        <v>#NUM!</v>
      </c>
    </row>
    <row r="77" spans="2:28" ht="12.75">
      <c r="B77"/>
      <c r="C77"/>
      <c r="D77"/>
      <c r="F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AA77" s="4">
        <f t="shared" si="1"/>
        <v>0</v>
      </c>
      <c r="AB77" s="24" t="e">
        <f>SMALL((I76,K76,M76,O76,Q76,S76,U76),1)+SMALL((I76,K76,M76,O76,Q76,S76,U76),2)+SMALL((I76,K76,M76,O76,Q76,S76,U76),3)+SMALL((I76,K76,M76,O76,Q76,S76,U76),4)</f>
        <v>#NUM!</v>
      </c>
    </row>
    <row r="78" spans="2:28" ht="12.75">
      <c r="B78"/>
      <c r="C78"/>
      <c r="D78"/>
      <c r="F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AA78" s="4">
        <f t="shared" si="1"/>
        <v>0</v>
      </c>
      <c r="AB78" s="24" t="e">
        <f>SMALL((I77,K77,M77,O77,Q77,S77,U77),1)+SMALL((I77,K77,M77,O77,Q77,S77,U77),2)+SMALL((I77,K77,M77,O77,Q77,S77,U77),3)+SMALL((I77,K77,M77,O77,Q77,S77,U77),4)</f>
        <v>#NUM!</v>
      </c>
    </row>
    <row r="79" spans="2:28" ht="12.75">
      <c r="B79"/>
      <c r="C79"/>
      <c r="D79"/>
      <c r="F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AA79" s="4">
        <f t="shared" si="1"/>
        <v>0</v>
      </c>
      <c r="AB79" s="24" t="e">
        <f>SMALL((I78,K78,M78,O78,Q78,S78,U78),1)+SMALL((I78,K78,M78,O78,Q78,S78,U78),2)+SMALL((I78,K78,M78,O78,Q78,S78,U78),3)+SMALL((I78,K78,M78,O78,Q78,S78,U78),4)</f>
        <v>#NUM!</v>
      </c>
    </row>
    <row r="80" spans="2:28" ht="12.75">
      <c r="B80"/>
      <c r="C80"/>
      <c r="D80"/>
      <c r="F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AA80" s="4">
        <f t="shared" si="1"/>
        <v>0</v>
      </c>
      <c r="AB80" s="24" t="e">
        <f>SMALL((I79,K79,M79,O79,Q79,S79,U79),1)+SMALL((I79,K79,M79,O79,Q79,S79,U79),2)+SMALL((I79,K79,M79,O79,Q79,S79,U79),3)+SMALL((I79,K79,M79,O79,Q79,S79,U79),4)</f>
        <v>#NUM!</v>
      </c>
    </row>
    <row r="81" spans="2:28" ht="12.75">
      <c r="B81"/>
      <c r="C81"/>
      <c r="D81"/>
      <c r="F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AA81" s="4">
        <f t="shared" si="1"/>
        <v>0</v>
      </c>
      <c r="AB81" s="24" t="e">
        <f>SMALL((I80,K80,M80,O80,Q80,S80,U80),1)+SMALL((I80,K80,M80,O80,Q80,S80,U80),2)+SMALL((I80,K80,M80,O80,Q80,S80,U80),3)+SMALL((I80,K80,M80,O80,Q80,S80,U80),4)</f>
        <v>#NUM!</v>
      </c>
    </row>
    <row r="82" spans="2:28" ht="12.75">
      <c r="B82"/>
      <c r="C82"/>
      <c r="D82"/>
      <c r="F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AA82" s="4">
        <f t="shared" si="1"/>
        <v>0</v>
      </c>
      <c r="AB82" s="24" t="e">
        <f>SMALL((I81,K81,M81,O81,Q81,S81,U81),1)+SMALL((I81,K81,M81,O81,Q81,S81,U81),2)+SMALL((I81,K81,M81,O81,Q81,S81,U81),3)+SMALL((I81,K81,M81,O81,Q81,S81,U81),4)</f>
        <v>#NUM!</v>
      </c>
    </row>
    <row r="83" spans="2:28" ht="12.75">
      <c r="B83"/>
      <c r="C83"/>
      <c r="D83"/>
      <c r="F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AA83" s="4">
        <f t="shared" si="1"/>
        <v>0</v>
      </c>
      <c r="AB83" s="24" t="e">
        <f>SMALL((I82,K82,M82,O82,Q82,S82,U82),1)+SMALL((I82,K82,M82,O82,Q82,S82,U82),2)+SMALL((I82,K82,M82,O82,Q82,S82,U82),3)+SMALL((I82,K82,M82,O82,Q82,S82,U82),4)</f>
        <v>#NUM!</v>
      </c>
    </row>
    <row r="84" spans="2:28" ht="12.75">
      <c r="B84"/>
      <c r="C84"/>
      <c r="D84"/>
      <c r="F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AA84" s="4">
        <f t="shared" si="1"/>
        <v>0</v>
      </c>
      <c r="AB84" s="24" t="e">
        <f>SMALL((I83,K83,M83,O83,Q83,S83,U83),1)+SMALL((I83,K83,M83,O83,Q83,S83,U83),2)+SMALL((I83,K83,M83,O83,Q83,S83,U83),3)+SMALL((I83,K83,M83,O83,Q83,S83,U83),4)</f>
        <v>#NUM!</v>
      </c>
    </row>
    <row r="85" spans="2:28" ht="12.75">
      <c r="B85"/>
      <c r="C85"/>
      <c r="D85"/>
      <c r="F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AA85" s="4">
        <f t="shared" si="1"/>
        <v>0</v>
      </c>
      <c r="AB85" s="24" t="e">
        <f>SMALL((I84,K84,M84,O84,Q84,S84,U84),1)+SMALL((I84,K84,M84,O84,Q84,S84,U84),2)+SMALL((I84,K84,M84,O84,Q84,S84,U84),3)+SMALL((I84,K84,M84,O84,Q84,S84,U84),4)</f>
        <v>#NUM!</v>
      </c>
    </row>
    <row r="86" spans="2:28" ht="12.75">
      <c r="B86"/>
      <c r="C86"/>
      <c r="D86"/>
      <c r="F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AA86" s="4">
        <f t="shared" si="1"/>
        <v>0</v>
      </c>
      <c r="AB86" s="24" t="e">
        <f>SMALL((I85,K85,M85,O85,Q85,S85,U85),1)+SMALL((I85,K85,M85,O85,Q85,S85,U85),2)+SMALL((I85,K85,M85,O85,Q85,S85,U85),3)+SMALL((I85,K85,M85,O85,Q85,S85,U85),4)</f>
        <v>#NUM!</v>
      </c>
    </row>
    <row r="87" spans="2:28" ht="12.75">
      <c r="B87"/>
      <c r="C87"/>
      <c r="D87"/>
      <c r="F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AA87" s="4">
        <f t="shared" si="1"/>
        <v>0</v>
      </c>
      <c r="AB87" s="24" t="e">
        <f>SMALL((I86,K86,M86,O86,Q86,S86,U86),1)+SMALL((I86,K86,M86,O86,Q86,S86,U86),2)+SMALL((I86,K86,M86,O86,Q86,S86,U86),3)+SMALL((I86,K86,M86,O86,Q86,S86,U86),4)</f>
        <v>#NUM!</v>
      </c>
    </row>
    <row r="88" spans="2:28" ht="12.75">
      <c r="B88"/>
      <c r="C88"/>
      <c r="D88"/>
      <c r="F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AA88" s="4">
        <f t="shared" si="1"/>
        <v>0</v>
      </c>
      <c r="AB88" s="24" t="e">
        <f>SMALL((I87,K87,M87,O87,Q87,S87,U87),1)+SMALL((I87,K87,M87,O87,Q87,S87,U87),2)+SMALL((I87,K87,M87,O87,Q87,S87,U87),3)+SMALL((I87,K87,M87,O87,Q87,S87,U87),4)</f>
        <v>#NUM!</v>
      </c>
    </row>
    <row r="89" spans="2:28" ht="12.75">
      <c r="B89"/>
      <c r="C89"/>
      <c r="D89"/>
      <c r="F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AA89" s="4">
        <f t="shared" si="1"/>
        <v>0</v>
      </c>
      <c r="AB89" s="24" t="e">
        <f>SMALL((I88,K88,M88,O88,Q88,S88,U88),1)+SMALL((I88,K88,M88,O88,Q88,S88,U88),2)+SMALL((I88,K88,M88,O88,Q88,S88,U88),3)+SMALL((I88,K88,M88,O88,Q88,S88,U88),4)</f>
        <v>#NUM!</v>
      </c>
    </row>
    <row r="90" spans="2:28" ht="12.75">
      <c r="B90"/>
      <c r="C90"/>
      <c r="D90"/>
      <c r="F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AA90" s="4">
        <f t="shared" si="1"/>
        <v>0</v>
      </c>
      <c r="AB90" s="24" t="e">
        <f>SMALL((I89,K89,M89,O89,Q89,S89,U89),1)+SMALL((I89,K89,M89,O89,Q89,S89,U89),2)+SMALL((I89,K89,M89,O89,Q89,S89,U89),3)+SMALL((I89,K89,M89,O89,Q89,S89,U89),4)</f>
        <v>#NUM!</v>
      </c>
    </row>
    <row r="91" ht="12.75">
      <c r="V91"/>
    </row>
  </sheetData>
  <printOptions/>
  <pageMargins left="0.51" right="0.56" top="0.36" bottom="0.38" header="0.5" footer="0.5"/>
  <pageSetup fitToHeight="2" horizontalDpi="600" verticalDpi="6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C92"/>
  <sheetViews>
    <sheetView workbookViewId="0" topLeftCell="A1">
      <selection activeCell="C33" sqref="C33"/>
    </sheetView>
  </sheetViews>
  <sheetFormatPr defaultColWidth="9.140625" defaultRowHeight="12.75"/>
  <cols>
    <col min="3" max="3" width="22.7109375" style="0" customWidth="1"/>
  </cols>
  <sheetData>
    <row r="4" spans="2:3" ht="12.75">
      <c r="B4" s="2">
        <v>411</v>
      </c>
      <c r="C4" t="s">
        <v>16</v>
      </c>
    </row>
    <row r="5" spans="2:3" ht="12.75">
      <c r="B5" s="2">
        <v>412</v>
      </c>
      <c r="C5" t="s">
        <v>19</v>
      </c>
    </row>
    <row r="6" spans="2:3" ht="12.75">
      <c r="B6" s="2">
        <v>413</v>
      </c>
      <c r="C6" t="s">
        <v>20</v>
      </c>
    </row>
    <row r="7" spans="2:3" ht="12.75">
      <c r="B7" s="2">
        <v>414</v>
      </c>
      <c r="C7" t="s">
        <v>119</v>
      </c>
    </row>
    <row r="8" spans="2:3" ht="12.75">
      <c r="B8" s="2">
        <v>415</v>
      </c>
      <c r="C8" t="s">
        <v>142</v>
      </c>
    </row>
    <row r="9" spans="2:3" ht="12.75">
      <c r="B9" s="2">
        <v>416</v>
      </c>
      <c r="C9" t="s">
        <v>121</v>
      </c>
    </row>
    <row r="10" spans="2:3" ht="12.75">
      <c r="B10" s="2">
        <v>417</v>
      </c>
      <c r="C10" t="s">
        <v>21</v>
      </c>
    </row>
    <row r="11" spans="2:3" ht="12.75">
      <c r="B11" s="2">
        <v>418</v>
      </c>
      <c r="C11" t="s">
        <v>22</v>
      </c>
    </row>
    <row r="12" spans="2:3" ht="12.75">
      <c r="B12" s="2">
        <v>419</v>
      </c>
      <c r="C12" t="s">
        <v>23</v>
      </c>
    </row>
    <row r="13" spans="2:3" ht="12.75">
      <c r="B13" s="2">
        <v>420</v>
      </c>
      <c r="C13" t="s">
        <v>24</v>
      </c>
    </row>
    <row r="14" spans="2:3" ht="12.75">
      <c r="B14" s="2">
        <v>421</v>
      </c>
      <c r="C14" t="s">
        <v>25</v>
      </c>
    </row>
    <row r="15" spans="2:3" ht="12.75">
      <c r="B15" s="2">
        <v>422</v>
      </c>
      <c r="C15" t="s">
        <v>26</v>
      </c>
    </row>
    <row r="16" spans="2:3" ht="12.75">
      <c r="B16" s="2">
        <v>423</v>
      </c>
      <c r="C16" t="s">
        <v>27</v>
      </c>
    </row>
    <row r="17" spans="2:3" ht="12.75">
      <c r="B17" s="2">
        <v>424</v>
      </c>
      <c r="C17" t="s">
        <v>28</v>
      </c>
    </row>
    <row r="18" spans="2:3" ht="12.75">
      <c r="B18" s="2">
        <v>425</v>
      </c>
      <c r="C18" t="s">
        <v>29</v>
      </c>
    </row>
    <row r="19" spans="2:3" ht="12.75">
      <c r="B19" s="2">
        <v>426</v>
      </c>
      <c r="C19" t="s">
        <v>30</v>
      </c>
    </row>
    <row r="20" spans="2:3" ht="12.75">
      <c r="B20" s="2">
        <v>427</v>
      </c>
      <c r="C20" t="s">
        <v>116</v>
      </c>
    </row>
    <row r="21" spans="2:3" ht="12.75">
      <c r="B21" s="2">
        <v>428</v>
      </c>
      <c r="C21" t="s">
        <v>75</v>
      </c>
    </row>
    <row r="22" spans="2:3" ht="12.75">
      <c r="B22" s="2">
        <v>429</v>
      </c>
      <c r="C22" t="s">
        <v>122</v>
      </c>
    </row>
    <row r="23" spans="2:3" ht="12.75">
      <c r="B23" s="2">
        <v>430</v>
      </c>
      <c r="C23" t="s">
        <v>31</v>
      </c>
    </row>
    <row r="24" spans="2:3" ht="12.75">
      <c r="B24" s="2">
        <v>431</v>
      </c>
      <c r="C24" t="s">
        <v>32</v>
      </c>
    </row>
    <row r="25" spans="2:3" ht="12.75">
      <c r="B25" s="2">
        <v>432</v>
      </c>
      <c r="C25" t="s">
        <v>33</v>
      </c>
    </row>
    <row r="26" spans="2:3" ht="12.75">
      <c r="B26" s="2">
        <v>433</v>
      </c>
      <c r="C26" t="s">
        <v>34</v>
      </c>
    </row>
    <row r="27" spans="2:3" ht="12.75">
      <c r="B27" s="2">
        <v>434</v>
      </c>
      <c r="C27" t="s">
        <v>123</v>
      </c>
    </row>
    <row r="28" spans="2:3" ht="12.75">
      <c r="B28" s="2">
        <v>435</v>
      </c>
      <c r="C28" t="s">
        <v>35</v>
      </c>
    </row>
    <row r="29" spans="2:3" ht="12.75">
      <c r="B29" s="2">
        <v>436</v>
      </c>
      <c r="C29" t="s">
        <v>36</v>
      </c>
    </row>
    <row r="30" spans="2:3" ht="12.75">
      <c r="B30" s="2">
        <v>437</v>
      </c>
      <c r="C30" t="s">
        <v>124</v>
      </c>
    </row>
    <row r="31" spans="2:3" ht="12.75">
      <c r="B31" s="2">
        <v>438</v>
      </c>
      <c r="C31" t="s">
        <v>37</v>
      </c>
    </row>
    <row r="32" spans="2:3" ht="12.75">
      <c r="B32" s="2">
        <v>439</v>
      </c>
      <c r="C32" t="s">
        <v>141</v>
      </c>
    </row>
    <row r="33" spans="2:3" ht="12.75">
      <c r="B33" s="2">
        <v>440</v>
      </c>
      <c r="C33" t="s">
        <v>39</v>
      </c>
    </row>
    <row r="34" spans="2:3" ht="12.75">
      <c r="B34" s="2">
        <v>441</v>
      </c>
      <c r="C34" t="s">
        <v>40</v>
      </c>
    </row>
    <row r="35" spans="2:3" ht="12.75">
      <c r="B35" s="2">
        <v>442</v>
      </c>
      <c r="C35" t="s">
        <v>41</v>
      </c>
    </row>
    <row r="36" spans="2:3" ht="12.75">
      <c r="B36" s="2">
        <v>443</v>
      </c>
      <c r="C36" t="s">
        <v>42</v>
      </c>
    </row>
    <row r="37" spans="2:3" ht="12.75">
      <c r="B37" s="2">
        <v>444</v>
      </c>
      <c r="C37" t="s">
        <v>145</v>
      </c>
    </row>
    <row r="38" spans="2:3" ht="12.75">
      <c r="B38" s="2">
        <v>445</v>
      </c>
      <c r="C38" t="s">
        <v>43</v>
      </c>
    </row>
    <row r="39" spans="2:3" ht="12.75">
      <c r="B39" s="2">
        <v>446</v>
      </c>
      <c r="C39" t="s">
        <v>73</v>
      </c>
    </row>
    <row r="40" spans="2:3" ht="12.75">
      <c r="B40" s="2">
        <v>447</v>
      </c>
      <c r="C40" t="s">
        <v>44</v>
      </c>
    </row>
    <row r="41" spans="2:3" ht="12.75">
      <c r="B41" s="2">
        <v>448</v>
      </c>
      <c r="C41" t="s">
        <v>45</v>
      </c>
    </row>
    <row r="42" spans="2:3" ht="12.75">
      <c r="B42" s="2">
        <v>449</v>
      </c>
      <c r="C42" t="s">
        <v>126</v>
      </c>
    </row>
    <row r="43" spans="2:3" ht="12.75">
      <c r="B43" s="2">
        <v>450</v>
      </c>
      <c r="C43" t="s">
        <v>46</v>
      </c>
    </row>
    <row r="44" spans="2:3" ht="12.75">
      <c r="B44" s="2">
        <v>451</v>
      </c>
      <c r="C44" t="s">
        <v>47</v>
      </c>
    </row>
    <row r="45" spans="2:3" ht="12.75">
      <c r="B45" s="2">
        <v>452</v>
      </c>
      <c r="C45" t="s">
        <v>48</v>
      </c>
    </row>
    <row r="46" spans="2:3" ht="12.75">
      <c r="B46" s="2">
        <v>453</v>
      </c>
      <c r="C46" t="s">
        <v>49</v>
      </c>
    </row>
    <row r="47" spans="2:3" ht="12.75">
      <c r="B47" s="2">
        <v>454</v>
      </c>
      <c r="C47" t="s">
        <v>127</v>
      </c>
    </row>
    <row r="48" spans="2:3" ht="12.75">
      <c r="B48" s="2">
        <v>455</v>
      </c>
      <c r="C48" t="s">
        <v>50</v>
      </c>
    </row>
    <row r="49" spans="2:3" ht="12.75">
      <c r="B49" s="2">
        <v>456</v>
      </c>
      <c r="C49" t="s">
        <v>51</v>
      </c>
    </row>
    <row r="50" spans="2:3" ht="12.75">
      <c r="B50" s="2">
        <v>457</v>
      </c>
      <c r="C50" t="s">
        <v>52</v>
      </c>
    </row>
    <row r="51" spans="2:3" ht="12.75">
      <c r="B51" s="2">
        <v>458</v>
      </c>
      <c r="C51" t="s">
        <v>53</v>
      </c>
    </row>
    <row r="52" spans="2:3" ht="12.75">
      <c r="B52" s="2">
        <v>459</v>
      </c>
      <c r="C52" t="s">
        <v>54</v>
      </c>
    </row>
    <row r="53" spans="2:3" ht="12.75">
      <c r="B53" s="2">
        <v>460</v>
      </c>
      <c r="C53" t="s">
        <v>55</v>
      </c>
    </row>
    <row r="54" spans="2:3" ht="12.75">
      <c r="B54" s="2">
        <v>461</v>
      </c>
      <c r="C54" t="s">
        <v>56</v>
      </c>
    </row>
    <row r="55" spans="2:3" ht="12.75">
      <c r="B55" s="2">
        <v>462</v>
      </c>
      <c r="C55" t="s">
        <v>57</v>
      </c>
    </row>
    <row r="56" spans="2:3" ht="12.75">
      <c r="B56" s="2">
        <v>463</v>
      </c>
      <c r="C56" t="s">
        <v>58</v>
      </c>
    </row>
    <row r="57" spans="2:3" ht="12.75">
      <c r="B57" s="2">
        <v>464</v>
      </c>
      <c r="C57" t="s">
        <v>59</v>
      </c>
    </row>
    <row r="58" spans="2:3" ht="12.75">
      <c r="B58" s="2">
        <v>465</v>
      </c>
      <c r="C58" t="s">
        <v>60</v>
      </c>
    </row>
    <row r="59" spans="2:3" ht="12.75">
      <c r="B59" s="2">
        <v>466</v>
      </c>
      <c r="C59" t="s">
        <v>77</v>
      </c>
    </row>
    <row r="60" spans="2:3" ht="12.75">
      <c r="B60" s="2">
        <v>467</v>
      </c>
      <c r="C60" t="s">
        <v>128</v>
      </c>
    </row>
    <row r="61" spans="2:3" ht="12.75">
      <c r="B61" s="2">
        <v>468</v>
      </c>
      <c r="C61" t="s">
        <v>61</v>
      </c>
    </row>
    <row r="62" spans="2:3" ht="12.75">
      <c r="B62" s="2">
        <v>469</v>
      </c>
      <c r="C62" t="s">
        <v>62</v>
      </c>
    </row>
    <row r="63" spans="2:3" ht="12.75">
      <c r="B63" s="2">
        <v>470</v>
      </c>
      <c r="C63" t="s">
        <v>63</v>
      </c>
    </row>
    <row r="64" spans="2:3" ht="12.75">
      <c r="B64" s="2">
        <v>471</v>
      </c>
      <c r="C64" t="s">
        <v>64</v>
      </c>
    </row>
    <row r="65" spans="2:3" ht="12.75">
      <c r="B65" s="2">
        <v>472</v>
      </c>
      <c r="C65" t="s">
        <v>15</v>
      </c>
    </row>
    <row r="66" spans="2:3" ht="12.75">
      <c r="B66" s="2">
        <v>473</v>
      </c>
      <c r="C66" t="s">
        <v>129</v>
      </c>
    </row>
    <row r="67" spans="2:3" ht="12.75">
      <c r="B67" s="2">
        <v>474</v>
      </c>
      <c r="C67" t="s">
        <v>130</v>
      </c>
    </row>
    <row r="68" spans="2:3" ht="12.75">
      <c r="B68" s="2">
        <v>475</v>
      </c>
      <c r="C68" t="s">
        <v>65</v>
      </c>
    </row>
    <row r="69" spans="2:3" ht="12.75">
      <c r="B69" s="2">
        <v>476</v>
      </c>
      <c r="C69" t="s">
        <v>66</v>
      </c>
    </row>
    <row r="70" spans="2:3" ht="12.75">
      <c r="B70" s="2">
        <v>477</v>
      </c>
      <c r="C70" t="s">
        <v>67</v>
      </c>
    </row>
    <row r="71" spans="2:3" ht="12.75">
      <c r="B71" s="2">
        <v>478</v>
      </c>
      <c r="C71" t="s">
        <v>68</v>
      </c>
    </row>
    <row r="72" spans="2:3" ht="12.75">
      <c r="B72" s="2">
        <v>479</v>
      </c>
      <c r="C72" t="s">
        <v>132</v>
      </c>
    </row>
    <row r="73" spans="2:3" ht="12.75">
      <c r="B73" s="2">
        <v>480</v>
      </c>
      <c r="C73" t="s">
        <v>74</v>
      </c>
    </row>
    <row r="74" spans="2:3" ht="12.75">
      <c r="B74" s="2">
        <v>481</v>
      </c>
      <c r="C74" t="s">
        <v>69</v>
      </c>
    </row>
    <row r="75" spans="2:3" ht="12.75">
      <c r="B75" s="2">
        <v>482</v>
      </c>
      <c r="C75" t="s">
        <v>70</v>
      </c>
    </row>
    <row r="76" spans="2:3" ht="12.75">
      <c r="B76" s="2">
        <v>483</v>
      </c>
      <c r="C76" t="s">
        <v>76</v>
      </c>
    </row>
    <row r="77" spans="2:3" ht="12.75">
      <c r="B77" s="2">
        <v>484</v>
      </c>
      <c r="C77" t="s">
        <v>71</v>
      </c>
    </row>
    <row r="78" spans="2:3" ht="12.75">
      <c r="B78" s="2">
        <v>485</v>
      </c>
      <c r="C78" t="s">
        <v>72</v>
      </c>
    </row>
    <row r="79" spans="2:3" ht="12.75">
      <c r="B79" s="2">
        <v>486</v>
      </c>
      <c r="C79" t="s">
        <v>131</v>
      </c>
    </row>
    <row r="80" spans="2:3" ht="12.75">
      <c r="B80" s="2">
        <v>487</v>
      </c>
      <c r="C80" t="s">
        <v>18</v>
      </c>
    </row>
    <row r="81" spans="2:3" ht="12.75">
      <c r="B81" s="2">
        <v>488</v>
      </c>
      <c r="C81" t="s">
        <v>17</v>
      </c>
    </row>
    <row r="82" spans="2:3" ht="12.75">
      <c r="B82" s="2">
        <v>489</v>
      </c>
      <c r="C82" t="s">
        <v>53</v>
      </c>
    </row>
    <row r="83" spans="2:3" ht="12.75">
      <c r="B83" s="2">
        <v>490</v>
      </c>
      <c r="C83" t="s">
        <v>143</v>
      </c>
    </row>
    <row r="84" spans="2:3" ht="12.75">
      <c r="B84" s="2">
        <v>491</v>
      </c>
      <c r="C84" t="s">
        <v>74</v>
      </c>
    </row>
    <row r="85" spans="2:3" ht="12.75">
      <c r="B85" s="2">
        <v>492</v>
      </c>
      <c r="C85" t="s">
        <v>33</v>
      </c>
    </row>
    <row r="86" spans="2:3" ht="12.75">
      <c r="B86" s="2">
        <v>493</v>
      </c>
      <c r="C86" t="s">
        <v>146</v>
      </c>
    </row>
    <row r="87" spans="2:3" ht="12.75">
      <c r="B87" s="2">
        <v>494</v>
      </c>
      <c r="C87" t="s">
        <v>147</v>
      </c>
    </row>
    <row r="88" spans="2:3" ht="12.75">
      <c r="B88" s="2">
        <v>495</v>
      </c>
      <c r="C88" t="s">
        <v>148</v>
      </c>
    </row>
    <row r="89" spans="2:3" ht="12.75">
      <c r="B89" s="2">
        <v>496</v>
      </c>
      <c r="C89" t="s">
        <v>149</v>
      </c>
    </row>
    <row r="90" ht="12.75">
      <c r="B90" s="2">
        <v>497</v>
      </c>
    </row>
    <row r="91" ht="12.75">
      <c r="B91" s="2">
        <v>498</v>
      </c>
    </row>
    <row r="92" ht="12.75">
      <c r="B92" s="2">
        <v>499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83"/>
  <sheetViews>
    <sheetView zoomScale="75" zoomScaleNormal="75" workbookViewId="0" topLeftCell="A3">
      <selection activeCell="D57" sqref="D57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1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" t="s">
        <v>118</v>
      </c>
      <c r="B1" s="46"/>
      <c r="C1" s="46"/>
      <c r="D1" s="46"/>
      <c r="E1" s="46"/>
      <c r="F1" s="46"/>
      <c r="G1" s="46"/>
      <c r="H1" s="46"/>
      <c r="K1" s="6" t="s">
        <v>78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79</v>
      </c>
      <c r="C3" s="5"/>
    </row>
    <row r="4" spans="1:14" ht="15" customHeight="1">
      <c r="A4" s="1" t="s">
        <v>80</v>
      </c>
      <c r="B4" s="1" t="s">
        <v>81</v>
      </c>
      <c r="C4" s="6" t="s">
        <v>82</v>
      </c>
      <c r="D4" s="6"/>
      <c r="E4" s="1" t="s">
        <v>83</v>
      </c>
      <c r="F4" s="1" t="s">
        <v>84</v>
      </c>
      <c r="G4" s="1" t="s">
        <v>85</v>
      </c>
      <c r="I4" s="1" t="s">
        <v>81</v>
      </c>
      <c r="J4" s="39" t="s">
        <v>82</v>
      </c>
      <c r="K4" s="40"/>
      <c r="L4" s="41" t="s">
        <v>83</v>
      </c>
      <c r="M4" s="41" t="s">
        <v>84</v>
      </c>
      <c r="N4" s="41" t="s">
        <v>85</v>
      </c>
    </row>
    <row r="5" spans="1:14" ht="15" customHeight="1">
      <c r="A5">
        <v>486</v>
      </c>
      <c r="B5" s="8">
        <v>1</v>
      </c>
      <c r="C5" s="11" t="str">
        <f>IF(A5="","",VLOOKUP(A5,Entrants!$B$4:$C$86,2))</f>
        <v>JOHN HERRON</v>
      </c>
      <c r="D5" s="2"/>
      <c r="E5" s="4">
        <v>0.015266203703703705</v>
      </c>
      <c r="F5" s="4">
        <v>0.003125</v>
      </c>
      <c r="G5" s="4">
        <f>SUM(E5-F5)</f>
        <v>0.012141203703703706</v>
      </c>
      <c r="H5" s="10"/>
      <c r="I5" s="8">
        <v>1</v>
      </c>
      <c r="J5" s="12" t="s">
        <v>129</v>
      </c>
      <c r="K5" s="13"/>
      <c r="L5" s="14">
        <v>0.016180555555555556</v>
      </c>
      <c r="M5" s="14">
        <v>0.0067708333333333336</v>
      </c>
      <c r="N5" s="14">
        <v>0.009409722222222222</v>
      </c>
    </row>
    <row r="6" spans="1:14" ht="15" customHeight="1">
      <c r="A6">
        <v>467</v>
      </c>
      <c r="B6" s="8">
        <v>2</v>
      </c>
      <c r="C6" s="11" t="str">
        <f>IF(A6="","",VLOOKUP(A6,Entrants!$B$4:$C$86,2))</f>
        <v>STACEY ROBINSON</v>
      </c>
      <c r="E6" s="4">
        <v>0.015381944444444443</v>
      </c>
      <c r="F6" s="4">
        <v>0.003125</v>
      </c>
      <c r="G6" s="4">
        <f aca="true" t="shared" si="0" ref="G6:G55">SUM(E6-F6)</f>
        <v>0.012256944444444442</v>
      </c>
      <c r="H6" s="10"/>
      <c r="I6" s="8">
        <v>2</v>
      </c>
      <c r="J6" s="12" t="s">
        <v>17</v>
      </c>
      <c r="K6" s="13"/>
      <c r="L6" s="14">
        <v>0.01587962962962963</v>
      </c>
      <c r="M6" s="14">
        <v>0.006423611111111112</v>
      </c>
      <c r="N6" s="14">
        <v>0.009456018518518516</v>
      </c>
    </row>
    <row r="7" spans="1:14" ht="15" customHeight="1">
      <c r="A7">
        <v>433</v>
      </c>
      <c r="B7" s="8">
        <v>3</v>
      </c>
      <c r="C7" s="11" t="str">
        <f>IF(A7="","",VLOOKUP(A7,Entrants!$B$4:$C$86,2))</f>
        <v>STEVE GILLESPIE</v>
      </c>
      <c r="D7" s="2"/>
      <c r="E7" s="4">
        <v>0.015462962962962963</v>
      </c>
      <c r="F7" s="4">
        <v>0.004513888888888889</v>
      </c>
      <c r="G7" s="4">
        <f t="shared" si="0"/>
        <v>0.010949074074074073</v>
      </c>
      <c r="H7" s="10"/>
      <c r="I7" s="8">
        <v>3</v>
      </c>
      <c r="J7" s="12" t="s">
        <v>43</v>
      </c>
      <c r="K7" s="16"/>
      <c r="L7" s="14">
        <v>0.015891203703703703</v>
      </c>
      <c r="M7" s="14">
        <v>0.006423611111111112</v>
      </c>
      <c r="N7" s="14">
        <v>0.00946759259259259</v>
      </c>
    </row>
    <row r="8" spans="1:14" ht="15" customHeight="1">
      <c r="A8">
        <v>457</v>
      </c>
      <c r="B8" s="8">
        <v>4</v>
      </c>
      <c r="C8" s="11" t="str">
        <f>IF(A8="","",VLOOKUP(A8,Entrants!$B$4:$C$86,2))</f>
        <v>BARRY METCALFE</v>
      </c>
      <c r="D8" s="2"/>
      <c r="E8" s="4">
        <v>0.015497685185185186</v>
      </c>
      <c r="F8" s="4">
        <v>0.004166666666666667</v>
      </c>
      <c r="G8" s="4">
        <f t="shared" si="0"/>
        <v>0.011331018518518518</v>
      </c>
      <c r="H8" s="10"/>
      <c r="I8" s="8">
        <v>4</v>
      </c>
      <c r="J8" s="13" t="s">
        <v>22</v>
      </c>
      <c r="K8" s="13"/>
      <c r="L8" s="14">
        <v>0.016076388888888887</v>
      </c>
      <c r="M8" s="14">
        <v>0.006423611111111112</v>
      </c>
      <c r="N8" s="14">
        <v>0.009652777777777774</v>
      </c>
    </row>
    <row r="9" spans="1:14" ht="15" customHeight="1">
      <c r="A9">
        <v>450</v>
      </c>
      <c r="B9" s="8">
        <v>5</v>
      </c>
      <c r="C9" s="11" t="str">
        <f>IF(A9="","",VLOOKUP(A9,Entrants!$B$4:$C$86,2))</f>
        <v>KERRY LOGAN</v>
      </c>
      <c r="E9" s="4">
        <v>0.015636574074074074</v>
      </c>
      <c r="F9" s="4">
        <v>0.002777777777777778</v>
      </c>
      <c r="G9" s="4">
        <f t="shared" si="0"/>
        <v>0.012858796296296295</v>
      </c>
      <c r="H9" s="10"/>
      <c r="I9" s="8">
        <v>5</v>
      </c>
      <c r="J9" s="12" t="s">
        <v>35</v>
      </c>
      <c r="K9" s="16"/>
      <c r="L9" s="14">
        <v>0.016087962962962964</v>
      </c>
      <c r="M9" s="14">
        <v>0.00625</v>
      </c>
      <c r="N9" s="14">
        <v>0.009837962962962963</v>
      </c>
    </row>
    <row r="10" spans="1:14" ht="15" customHeight="1">
      <c r="A10">
        <v>427</v>
      </c>
      <c r="B10" s="8">
        <v>6</v>
      </c>
      <c r="C10" s="11" t="str">
        <f>IF(A10="","",VLOOKUP(A10,Entrants!$B$4:$C$86,2))</f>
        <v>SHAUN DODD</v>
      </c>
      <c r="D10" s="2"/>
      <c r="E10" s="4">
        <v>0.01582175925925926</v>
      </c>
      <c r="F10" s="4">
        <v>0.0046875</v>
      </c>
      <c r="G10" s="4">
        <f t="shared" si="0"/>
        <v>0.01113425925925926</v>
      </c>
      <c r="H10" s="10"/>
      <c r="I10" s="8">
        <v>6</v>
      </c>
      <c r="J10" s="12" t="s">
        <v>60</v>
      </c>
      <c r="K10" s="13"/>
      <c r="L10" s="14">
        <v>0.01596064814814815</v>
      </c>
      <c r="M10" s="14">
        <v>0.005902777777777778</v>
      </c>
      <c r="N10" s="14">
        <v>0.010057870370370373</v>
      </c>
    </row>
    <row r="11" spans="1:14" ht="15" customHeight="1">
      <c r="A11">
        <v>422</v>
      </c>
      <c r="B11" s="8">
        <v>7</v>
      </c>
      <c r="C11" s="11" t="str">
        <f>IF(A11="","",VLOOKUP(A11,Entrants!$B$4:$C$86,2))</f>
        <v>JESS CUNNINGHAM</v>
      </c>
      <c r="E11" s="4">
        <v>0.015856481481481482</v>
      </c>
      <c r="F11" s="4">
        <v>0.001736111111111111</v>
      </c>
      <c r="G11" s="4">
        <f t="shared" si="0"/>
        <v>0.01412037037037037</v>
      </c>
      <c r="H11" s="10"/>
      <c r="I11" s="8">
        <v>7</v>
      </c>
      <c r="J11" s="12" t="s">
        <v>64</v>
      </c>
      <c r="K11" s="16"/>
      <c r="L11" s="14">
        <v>0.016412037037037037</v>
      </c>
      <c r="M11" s="14">
        <v>0.00625</v>
      </c>
      <c r="N11" s="14">
        <v>0.010162037037037037</v>
      </c>
    </row>
    <row r="12" spans="1:14" ht="15" customHeight="1">
      <c r="A12">
        <v>488</v>
      </c>
      <c r="B12" s="8">
        <v>8</v>
      </c>
      <c r="C12" s="11" t="str">
        <f>IF(A12="","",VLOOKUP(A12,Entrants!$B$4:$C$86,2))</f>
        <v>LIAM BAISTER</v>
      </c>
      <c r="D12" s="2"/>
      <c r="E12" s="4">
        <v>0.01587962962962963</v>
      </c>
      <c r="F12" s="4">
        <v>0.006423611111111112</v>
      </c>
      <c r="G12" s="4">
        <f t="shared" si="0"/>
        <v>0.009456018518518516</v>
      </c>
      <c r="H12" s="10"/>
      <c r="I12" s="8">
        <v>8</v>
      </c>
      <c r="J12" s="12" t="s">
        <v>62</v>
      </c>
      <c r="K12" s="6"/>
      <c r="L12" s="14">
        <v>0.016099537037037037</v>
      </c>
      <c r="M12" s="14">
        <v>0.005902777777777778</v>
      </c>
      <c r="N12" s="14">
        <v>0.01019675925925926</v>
      </c>
    </row>
    <row r="13" spans="1:14" ht="15" customHeight="1">
      <c r="A13">
        <v>445</v>
      </c>
      <c r="B13" s="8">
        <v>9</v>
      </c>
      <c r="C13" s="11" t="str">
        <f>IF(A13="","",VLOOKUP(A13,Entrants!$B$4:$C$86,2))</f>
        <v>GARY JONES</v>
      </c>
      <c r="E13" s="4">
        <v>0.015891203703703703</v>
      </c>
      <c r="F13" s="4">
        <v>0.006423611111111112</v>
      </c>
      <c r="G13" s="4">
        <f t="shared" si="0"/>
        <v>0.00946759259259259</v>
      </c>
      <c r="H13" s="10"/>
      <c r="I13" s="8">
        <v>9</v>
      </c>
      <c r="J13" s="12" t="s">
        <v>32</v>
      </c>
      <c r="K13" s="13"/>
      <c r="L13" s="14">
        <v>0.01613425925925926</v>
      </c>
      <c r="M13" s="14">
        <v>0.005729166666666667</v>
      </c>
      <c r="N13" s="14">
        <v>0.010405092592592594</v>
      </c>
    </row>
    <row r="14" spans="1:14" ht="15" customHeight="1">
      <c r="A14">
        <v>481</v>
      </c>
      <c r="B14" s="8">
        <v>10</v>
      </c>
      <c r="C14" s="11" t="str">
        <f>IF(A14="","",VLOOKUP(A14,Entrants!$B$4:$C$86,2))</f>
        <v>KEITH WILLSHIRE</v>
      </c>
      <c r="E14" s="4">
        <v>0.015949074074074074</v>
      </c>
      <c r="F14" s="4">
        <v>0.004861111111111111</v>
      </c>
      <c r="G14" s="4">
        <f t="shared" si="0"/>
        <v>0.011087962962962963</v>
      </c>
      <c r="H14" s="10"/>
      <c r="I14" s="8">
        <v>10</v>
      </c>
      <c r="J14" s="12" t="s">
        <v>39</v>
      </c>
      <c r="K14" s="13"/>
      <c r="L14" s="14">
        <v>0.015972222222222224</v>
      </c>
      <c r="M14" s="14">
        <v>0.005555555555555556</v>
      </c>
      <c r="N14" s="14">
        <v>0.010416666666666668</v>
      </c>
    </row>
    <row r="15" spans="1:14" ht="15" customHeight="1">
      <c r="A15">
        <v>465</v>
      </c>
      <c r="B15" s="8">
        <v>11</v>
      </c>
      <c r="C15" s="11" t="str">
        <f>IF(A15="","",VLOOKUP(A15,Entrants!$B$4:$C$86,2))</f>
        <v>ADAM ROBINSON</v>
      </c>
      <c r="E15" s="4">
        <v>0.01596064814814815</v>
      </c>
      <c r="F15" s="4">
        <v>0.005902777777777778</v>
      </c>
      <c r="G15" s="4">
        <f t="shared" si="0"/>
        <v>0.010057870370370373</v>
      </c>
      <c r="H15" s="10"/>
      <c r="I15" s="8">
        <v>11</v>
      </c>
      <c r="J15" s="12" t="s">
        <v>30</v>
      </c>
      <c r="K15" s="16"/>
      <c r="L15" s="14">
        <v>0.015983796296296295</v>
      </c>
      <c r="M15" s="14">
        <v>0.005555555555555556</v>
      </c>
      <c r="N15" s="14">
        <v>0.010428240740740738</v>
      </c>
    </row>
    <row r="16" spans="1:14" ht="15" customHeight="1">
      <c r="A16">
        <v>440</v>
      </c>
      <c r="B16" s="8">
        <v>12</v>
      </c>
      <c r="C16" s="11" t="str">
        <f>IF(A16="","",VLOOKUP(A16,Entrants!$B$4:$C$86,2))</f>
        <v>GARETH HOPE</v>
      </c>
      <c r="D16" s="2"/>
      <c r="E16" s="4">
        <v>0.015972222222222224</v>
      </c>
      <c r="F16" s="4">
        <v>0.005555555555555556</v>
      </c>
      <c r="G16" s="4">
        <f t="shared" si="0"/>
        <v>0.010416666666666668</v>
      </c>
      <c r="H16" s="10"/>
      <c r="I16" s="8">
        <v>12</v>
      </c>
      <c r="J16" s="12" t="s">
        <v>29</v>
      </c>
      <c r="K16" s="13"/>
      <c r="L16" s="14">
        <v>0.016041666666666666</v>
      </c>
      <c r="M16" s="14">
        <v>0.005555555555555556</v>
      </c>
      <c r="N16" s="14">
        <v>0.01048611111111111</v>
      </c>
    </row>
    <row r="17" spans="1:14" ht="15" customHeight="1">
      <c r="A17">
        <v>426</v>
      </c>
      <c r="B17" s="8">
        <v>13</v>
      </c>
      <c r="C17" s="11" t="str">
        <f>IF(A17="","",VLOOKUP(A17,Entrants!$B$4:$C$86,2))</f>
        <v>RALPH DICKINSON</v>
      </c>
      <c r="E17" s="4">
        <v>0.015983796296296295</v>
      </c>
      <c r="F17" s="4">
        <v>0.005555555555555556</v>
      </c>
      <c r="G17" s="4">
        <f t="shared" si="0"/>
        <v>0.010428240740740738</v>
      </c>
      <c r="H17" s="10"/>
      <c r="I17" s="8">
        <v>13</v>
      </c>
      <c r="J17" s="12" t="s">
        <v>61</v>
      </c>
      <c r="K17" s="13"/>
      <c r="L17" s="14">
        <v>0.016064814814814813</v>
      </c>
      <c r="M17" s="14">
        <v>0.005555555555555556</v>
      </c>
      <c r="N17" s="14">
        <v>0.010509259259259256</v>
      </c>
    </row>
    <row r="18" spans="1:14" ht="15" customHeight="1">
      <c r="A18">
        <v>462</v>
      </c>
      <c r="B18" s="8">
        <v>14</v>
      </c>
      <c r="C18" s="11" t="str">
        <f>IF(A18="","",VLOOKUP(A18,Entrants!$B$4:$C$86,2))</f>
        <v>LOUISE RAWLINSON</v>
      </c>
      <c r="D18" s="2"/>
      <c r="E18" s="4">
        <v>0.01601851851851852</v>
      </c>
      <c r="F18" s="4">
        <v>0.0026041666666666665</v>
      </c>
      <c r="G18" s="4">
        <f t="shared" si="0"/>
        <v>0.013414351851851853</v>
      </c>
      <c r="H18" s="10"/>
      <c r="I18" s="8">
        <v>14</v>
      </c>
      <c r="J18" s="12" t="s">
        <v>59</v>
      </c>
      <c r="K18" s="13"/>
      <c r="L18" s="14">
        <v>0.016122685185185184</v>
      </c>
      <c r="M18" s="14">
        <v>0.005555555555555556</v>
      </c>
      <c r="N18" s="14">
        <v>0.010567129629629628</v>
      </c>
    </row>
    <row r="19" spans="1:14" ht="15" customHeight="1">
      <c r="A19">
        <v>485</v>
      </c>
      <c r="B19" s="8">
        <v>15</v>
      </c>
      <c r="C19" s="11" t="str">
        <f>IF(A19="","",VLOOKUP(A19,Entrants!$B$4:$C$86,2))</f>
        <v>CATH YOUNG</v>
      </c>
      <c r="D19" s="2"/>
      <c r="E19" s="4">
        <v>0.016030092592592592</v>
      </c>
      <c r="F19" s="4">
        <v>0.004513888888888889</v>
      </c>
      <c r="G19" s="4">
        <f t="shared" si="0"/>
        <v>0.011516203703703702</v>
      </c>
      <c r="H19" s="10"/>
      <c r="I19" s="8">
        <v>15</v>
      </c>
      <c r="J19" s="13" t="s">
        <v>130</v>
      </c>
      <c r="K19" s="13"/>
      <c r="L19" s="14">
        <v>0.016516203703703703</v>
      </c>
      <c r="M19" s="14">
        <v>0.005902777777777778</v>
      </c>
      <c r="N19" s="14">
        <v>0.010613425925925925</v>
      </c>
    </row>
    <row r="20" spans="1:14" ht="15" customHeight="1">
      <c r="A20">
        <v>425</v>
      </c>
      <c r="B20" s="8">
        <v>16</v>
      </c>
      <c r="C20" s="11" t="str">
        <f>IF(A20="","",VLOOKUP(A20,Entrants!$B$4:$C$86,2))</f>
        <v>MALCOLM DARBYSHIRE</v>
      </c>
      <c r="D20" s="2"/>
      <c r="E20" s="4">
        <v>0.016041666666666666</v>
      </c>
      <c r="F20" s="4">
        <v>0.005555555555555556</v>
      </c>
      <c r="G20" s="4">
        <f t="shared" si="0"/>
        <v>0.01048611111111111</v>
      </c>
      <c r="H20" s="10"/>
      <c r="I20" s="8">
        <v>16</v>
      </c>
      <c r="J20" t="s">
        <v>67</v>
      </c>
      <c r="L20" s="4">
        <v>0.016168981481481482</v>
      </c>
      <c r="M20" s="4">
        <v>0.005555555555555556</v>
      </c>
      <c r="N20" s="4">
        <v>0.010613425925925925</v>
      </c>
    </row>
    <row r="21" spans="1:14" ht="15" customHeight="1">
      <c r="A21">
        <v>468</v>
      </c>
      <c r="B21" s="8">
        <v>17</v>
      </c>
      <c r="C21" s="11" t="str">
        <f>IF(A21="","",VLOOKUP(A21,Entrants!$B$4:$C$86,2))</f>
        <v>ALEX SEWELL</v>
      </c>
      <c r="E21" s="4">
        <v>0.016064814814814813</v>
      </c>
      <c r="F21" s="4">
        <v>0.005555555555555556</v>
      </c>
      <c r="G21" s="4">
        <f t="shared" si="0"/>
        <v>0.010509259259259256</v>
      </c>
      <c r="H21" s="10"/>
      <c r="I21" s="8">
        <v>17</v>
      </c>
      <c r="J21" s="13" t="s">
        <v>18</v>
      </c>
      <c r="K21" s="13"/>
      <c r="L21" s="14">
        <v>0.016099537037037037</v>
      </c>
      <c r="M21" s="14">
        <v>0.005208333333333333</v>
      </c>
      <c r="N21" s="14">
        <v>0.010891203703703705</v>
      </c>
    </row>
    <row r="22" spans="1:14" ht="15" customHeight="1">
      <c r="A22">
        <v>418</v>
      </c>
      <c r="B22" s="8">
        <v>18</v>
      </c>
      <c r="C22" s="11" t="str">
        <f>IF(A22="","",VLOOKUP(A22,Entrants!$B$4:$C$86,2))</f>
        <v>PETER BROWN</v>
      </c>
      <c r="D22" s="2"/>
      <c r="E22" s="4">
        <v>0.016076388888888887</v>
      </c>
      <c r="F22" s="4">
        <v>0.006423611111111112</v>
      </c>
      <c r="G22" s="4">
        <f t="shared" si="0"/>
        <v>0.009652777777777774</v>
      </c>
      <c r="H22" s="10"/>
      <c r="I22" s="8">
        <v>18</v>
      </c>
      <c r="J22" s="12" t="s">
        <v>34</v>
      </c>
      <c r="K22" s="13"/>
      <c r="L22" s="14">
        <v>0.015462962962962963</v>
      </c>
      <c r="M22" s="14">
        <v>0.004513888888888889</v>
      </c>
      <c r="N22" s="14">
        <v>0.010949074074074073</v>
      </c>
    </row>
    <row r="23" spans="1:14" ht="15" customHeight="1">
      <c r="A23">
        <v>435</v>
      </c>
      <c r="B23" s="8">
        <v>19</v>
      </c>
      <c r="C23" s="11" t="str">
        <f>IF(A23="","",VLOOKUP(A23,Entrants!$B$4:$C$86,2))</f>
        <v>ROB HALL</v>
      </c>
      <c r="D23" s="2"/>
      <c r="E23" s="4">
        <v>0.016087962962962964</v>
      </c>
      <c r="F23" s="4">
        <v>0.00625</v>
      </c>
      <c r="G23" s="4">
        <f t="shared" si="0"/>
        <v>0.009837962962962963</v>
      </c>
      <c r="H23" s="10"/>
      <c r="I23" s="8">
        <v>19</v>
      </c>
      <c r="J23" t="s">
        <v>23</v>
      </c>
      <c r="L23" s="14">
        <v>0.01622685185185185</v>
      </c>
      <c r="M23" s="14">
        <v>0.005208333333333333</v>
      </c>
      <c r="N23" s="14">
        <v>0.011018518518518518</v>
      </c>
    </row>
    <row r="24" spans="1:14" ht="15" customHeight="1">
      <c r="A24">
        <v>487</v>
      </c>
      <c r="B24" s="8">
        <v>20</v>
      </c>
      <c r="C24" s="11" t="str">
        <f>IF(A24="","",VLOOKUP(A24,Entrants!$B$4:$C$86,2))</f>
        <v>GED BAISTER</v>
      </c>
      <c r="E24" s="4">
        <v>0.016099537037037037</v>
      </c>
      <c r="F24" s="4">
        <v>0.005208333333333333</v>
      </c>
      <c r="G24" s="4">
        <f t="shared" si="0"/>
        <v>0.010891203703703705</v>
      </c>
      <c r="H24" s="10"/>
      <c r="I24" s="8">
        <v>20</v>
      </c>
      <c r="J24" s="12" t="s">
        <v>69</v>
      </c>
      <c r="K24" s="16"/>
      <c r="L24" s="14">
        <v>0.015949074074074074</v>
      </c>
      <c r="M24" s="14">
        <v>0.004861111111111111</v>
      </c>
      <c r="N24" s="14">
        <v>0.011087962962962963</v>
      </c>
    </row>
    <row r="25" spans="1:14" ht="15" customHeight="1">
      <c r="A25">
        <v>469</v>
      </c>
      <c r="B25" s="8">
        <v>21</v>
      </c>
      <c r="C25" s="11" t="str">
        <f>IF(A25="","",VLOOKUP(A25,Entrants!$B$4:$C$86,2))</f>
        <v>IAIN SINGER</v>
      </c>
      <c r="D25" s="2"/>
      <c r="E25" s="4">
        <v>0.016099537037037037</v>
      </c>
      <c r="F25" s="4">
        <v>0.005902777777777778</v>
      </c>
      <c r="G25" s="4">
        <f t="shared" si="0"/>
        <v>0.01019675925925926</v>
      </c>
      <c r="H25" s="10"/>
      <c r="I25" s="8">
        <v>21</v>
      </c>
      <c r="J25" s="13" t="s">
        <v>116</v>
      </c>
      <c r="K25" s="13"/>
      <c r="L25" s="14">
        <v>0.01582175925925926</v>
      </c>
      <c r="M25" s="14">
        <v>0.0046875</v>
      </c>
      <c r="N25" s="14">
        <v>0.01113425925925926</v>
      </c>
    </row>
    <row r="26" spans="1:14" ht="15" customHeight="1">
      <c r="A26">
        <v>464</v>
      </c>
      <c r="B26" s="8">
        <v>22</v>
      </c>
      <c r="C26" s="11" t="str">
        <f>IF(A26="","",VLOOKUP(A26,Entrants!$B$4:$C$86,2))</f>
        <v>DAVE ROBERTS</v>
      </c>
      <c r="D26" s="2"/>
      <c r="E26" s="4">
        <v>0.016122685185185184</v>
      </c>
      <c r="F26" s="4">
        <v>0.005555555555555556</v>
      </c>
      <c r="G26" s="4">
        <f t="shared" si="0"/>
        <v>0.010567129629629628</v>
      </c>
      <c r="H26" s="10"/>
      <c r="I26" s="8">
        <v>22</v>
      </c>
      <c r="J26" s="13" t="s">
        <v>51</v>
      </c>
      <c r="K26" s="13"/>
      <c r="L26" s="4">
        <v>0.01613425925925926</v>
      </c>
      <c r="M26" s="4">
        <v>0.004861111111111111</v>
      </c>
      <c r="N26" s="4">
        <v>0.01127314814814815</v>
      </c>
    </row>
    <row r="27" spans="1:14" ht="15" customHeight="1">
      <c r="A27">
        <v>456</v>
      </c>
      <c r="B27" s="8">
        <v>23</v>
      </c>
      <c r="C27" s="11" t="str">
        <f>IF(A27="","",VLOOKUP(A27,Entrants!$B$4:$C$86,2))</f>
        <v>TERRY MCCABE</v>
      </c>
      <c r="D27" s="2"/>
      <c r="E27" s="4">
        <v>0.01613425925925926</v>
      </c>
      <c r="F27" s="4">
        <v>0.004861111111111111</v>
      </c>
      <c r="G27" s="4">
        <f t="shared" si="0"/>
        <v>0.01127314814814815</v>
      </c>
      <c r="H27" s="10"/>
      <c r="I27" s="8">
        <v>23</v>
      </c>
      <c r="J27" s="12" t="s">
        <v>53</v>
      </c>
      <c r="K27" s="16"/>
      <c r="L27" s="14">
        <v>0.016180555555555556</v>
      </c>
      <c r="M27" s="14">
        <v>0.004861111111111111</v>
      </c>
      <c r="N27" s="14">
        <v>0.011319444444444444</v>
      </c>
    </row>
    <row r="28" spans="1:14" ht="15" customHeight="1">
      <c r="A28">
        <v>431</v>
      </c>
      <c r="B28" s="8">
        <v>24</v>
      </c>
      <c r="C28" s="11" t="str">
        <f>IF(A28="","",VLOOKUP(A28,Entrants!$B$4:$C$86,2))</f>
        <v>KEVIN FREEMAN</v>
      </c>
      <c r="D28" s="2"/>
      <c r="E28" s="4">
        <v>0.01613425925925926</v>
      </c>
      <c r="F28" s="4">
        <v>0.005729166666666667</v>
      </c>
      <c r="G28" s="4">
        <f t="shared" si="0"/>
        <v>0.010405092592592594</v>
      </c>
      <c r="H28" s="10"/>
      <c r="I28" s="8">
        <v>24</v>
      </c>
      <c r="J28" s="12" t="s">
        <v>52</v>
      </c>
      <c r="K28" s="16"/>
      <c r="L28" s="14">
        <v>0.015497685185185186</v>
      </c>
      <c r="M28" s="14">
        <v>0.004166666666666667</v>
      </c>
      <c r="N28" s="14">
        <v>0.011331018518518518</v>
      </c>
    </row>
    <row r="29" spans="1:14" ht="15" customHeight="1">
      <c r="A29">
        <v>437</v>
      </c>
      <c r="B29" s="8">
        <v>25</v>
      </c>
      <c r="C29" s="11" t="str">
        <f>IF(A29="","",VLOOKUP(A29,Entrants!$B$4:$C$86,2))</f>
        <v>BENJAMIN HEDLEY</v>
      </c>
      <c r="E29" s="4">
        <v>0.01615740740740741</v>
      </c>
      <c r="F29" s="4">
        <v>0.0046875</v>
      </c>
      <c r="G29" s="4">
        <f t="shared" si="0"/>
        <v>0.011469907407407408</v>
      </c>
      <c r="H29" s="10"/>
      <c r="I29" s="8">
        <v>25</v>
      </c>
      <c r="J29" s="12" t="s">
        <v>47</v>
      </c>
      <c r="K29" s="16"/>
      <c r="L29" s="14">
        <v>0.01628472222222222</v>
      </c>
      <c r="M29" s="14">
        <v>0.004861111111111111</v>
      </c>
      <c r="N29" s="14">
        <v>0.01142361111111111</v>
      </c>
    </row>
    <row r="30" spans="1:14" ht="15" customHeight="1">
      <c r="A30">
        <v>477</v>
      </c>
      <c r="B30" s="8">
        <v>26</v>
      </c>
      <c r="C30" s="11" t="str">
        <f>IF(A30="","",VLOOKUP(A30,Entrants!$B$4:$C$86,2))</f>
        <v>STEVE WALKER</v>
      </c>
      <c r="E30" s="4">
        <v>0.016168981481481482</v>
      </c>
      <c r="F30" s="4">
        <v>0.005555555555555556</v>
      </c>
      <c r="G30" s="4">
        <f t="shared" si="0"/>
        <v>0.010613425925925925</v>
      </c>
      <c r="H30" s="10"/>
      <c r="I30" s="8">
        <v>26</v>
      </c>
      <c r="J30" s="12" t="s">
        <v>120</v>
      </c>
      <c r="K30" s="13"/>
      <c r="L30" s="14">
        <v>0.016481481481481482</v>
      </c>
      <c r="M30" s="14">
        <v>0.0050347222222222225</v>
      </c>
      <c r="N30" s="14">
        <v>0.01144675925925926</v>
      </c>
    </row>
    <row r="31" spans="1:14" ht="15" customHeight="1">
      <c r="A31">
        <v>473</v>
      </c>
      <c r="B31" s="8">
        <v>27</v>
      </c>
      <c r="C31" s="11" t="str">
        <f>IF(A31="","",VLOOKUP(A31,Entrants!$B$4:$C$86,2))</f>
        <v>LEO TALBOT</v>
      </c>
      <c r="E31" s="4">
        <v>0.016180555555555556</v>
      </c>
      <c r="F31" s="4">
        <v>0.0067708333333333336</v>
      </c>
      <c r="G31" s="4">
        <f t="shared" si="0"/>
        <v>0.009409722222222222</v>
      </c>
      <c r="H31" s="10"/>
      <c r="I31" s="8">
        <v>27</v>
      </c>
      <c r="J31" s="12" t="s">
        <v>15</v>
      </c>
      <c r="K31" s="13"/>
      <c r="L31" s="14">
        <v>0.016481481481481482</v>
      </c>
      <c r="M31" s="14">
        <v>0.0050347222222222225</v>
      </c>
      <c r="N31" s="14">
        <v>0.01144675925925926</v>
      </c>
    </row>
    <row r="32" spans="1:14" ht="15" customHeight="1">
      <c r="A32">
        <v>489</v>
      </c>
      <c r="B32" s="8">
        <v>28</v>
      </c>
      <c r="C32" s="11" t="str">
        <f>IF(A32="","",VLOOKUP(A32,Entrants!$B$4:$C$86,2))</f>
        <v>HELEN MORRIS</v>
      </c>
      <c r="E32" s="4">
        <v>0.016180555555555556</v>
      </c>
      <c r="F32" s="4">
        <v>0.004861111111111111</v>
      </c>
      <c r="G32" s="4">
        <f t="shared" si="0"/>
        <v>0.011319444444444444</v>
      </c>
      <c r="H32" s="10"/>
      <c r="I32" s="8">
        <v>28</v>
      </c>
      <c r="J32" s="12" t="s">
        <v>124</v>
      </c>
      <c r="K32" s="13"/>
      <c r="L32" s="14">
        <v>0.01615740740740741</v>
      </c>
      <c r="M32" s="14">
        <v>0.0046875</v>
      </c>
      <c r="N32" s="14">
        <v>0.011469907407407408</v>
      </c>
    </row>
    <row r="33" spans="1:14" ht="15" customHeight="1">
      <c r="A33">
        <v>416</v>
      </c>
      <c r="B33" s="8">
        <v>29</v>
      </c>
      <c r="C33" s="11" t="str">
        <f>IF(A33="","",VLOOKUP(A33,Entrants!$B$4:$C$86,2))</f>
        <v>ANGIE BROWN</v>
      </c>
      <c r="D33" s="2"/>
      <c r="E33" s="4">
        <v>0.01621527777777778</v>
      </c>
      <c r="F33" s="4">
        <v>0.003125</v>
      </c>
      <c r="G33" s="4">
        <f t="shared" si="0"/>
        <v>0.01309027777777778</v>
      </c>
      <c r="H33" s="10"/>
      <c r="I33" s="8">
        <v>29</v>
      </c>
      <c r="J33" t="s">
        <v>72</v>
      </c>
      <c r="L33" s="4">
        <v>0.016030092592592592</v>
      </c>
      <c r="M33" s="4">
        <v>0.004513888888888889</v>
      </c>
      <c r="N33" s="4">
        <v>0.011516203703703702</v>
      </c>
    </row>
    <row r="34" spans="1:14" ht="15" customHeight="1">
      <c r="A34">
        <v>419</v>
      </c>
      <c r="B34" s="8">
        <v>30</v>
      </c>
      <c r="C34" s="11" t="str">
        <f>IF(A34="","",VLOOKUP(A34,Entrants!$B$4:$C$86,2))</f>
        <v>DAVE COX</v>
      </c>
      <c r="D34" s="2"/>
      <c r="E34" s="4">
        <v>0.01622685185185185</v>
      </c>
      <c r="F34" s="4">
        <v>0.005208333333333333</v>
      </c>
      <c r="G34" s="4">
        <f t="shared" si="0"/>
        <v>0.011018518518518518</v>
      </c>
      <c r="H34" s="10"/>
      <c r="I34" s="8">
        <v>30</v>
      </c>
      <c r="J34" s="12" t="s">
        <v>21</v>
      </c>
      <c r="K34" s="13"/>
      <c r="L34" s="14">
        <v>0.01636574074074074</v>
      </c>
      <c r="M34" s="14">
        <v>0.004513888888888889</v>
      </c>
      <c r="N34" s="14">
        <v>0.01185185185185185</v>
      </c>
    </row>
    <row r="35" spans="1:14" ht="15" customHeight="1">
      <c r="A35">
        <v>470</v>
      </c>
      <c r="B35" s="8">
        <v>31</v>
      </c>
      <c r="C35" s="11" t="str">
        <f>IF(A35="","",VLOOKUP(A35,Entrants!$B$4:$C$86,2))</f>
        <v>JOCELYN SMITH</v>
      </c>
      <c r="D35" s="2"/>
      <c r="E35" s="4">
        <v>0.016273148148148148</v>
      </c>
      <c r="F35" s="4">
        <v>0.001388888888888889</v>
      </c>
      <c r="G35" s="4">
        <f t="shared" si="0"/>
        <v>0.014884259259259259</v>
      </c>
      <c r="H35" s="10"/>
      <c r="I35" s="8">
        <v>31</v>
      </c>
      <c r="J35" s="13" t="s">
        <v>31</v>
      </c>
      <c r="K35" s="13"/>
      <c r="L35" s="14">
        <v>0.01673611111111111</v>
      </c>
      <c r="M35" s="14">
        <v>0.004861111111111111</v>
      </c>
      <c r="N35" s="14">
        <v>0.011875</v>
      </c>
    </row>
    <row r="36" spans="1:14" ht="15" customHeight="1">
      <c r="A36">
        <v>451</v>
      </c>
      <c r="B36" s="8">
        <v>32</v>
      </c>
      <c r="C36" s="11" t="str">
        <f>IF(A36="","",VLOOKUP(A36,Entrants!$B$4:$C$86,2))</f>
        <v>DAVID LOGAN</v>
      </c>
      <c r="E36" s="4">
        <v>0.01628472222222222</v>
      </c>
      <c r="F36" s="4">
        <v>0.004861111111111111</v>
      </c>
      <c r="G36" s="4">
        <f t="shared" si="0"/>
        <v>0.01142361111111111</v>
      </c>
      <c r="H36" s="10"/>
      <c r="I36" s="8">
        <v>32</v>
      </c>
      <c r="J36" t="s">
        <v>38</v>
      </c>
      <c r="L36" s="4">
        <v>0.016296296296296295</v>
      </c>
      <c r="M36" s="4">
        <v>0.004340277777777778</v>
      </c>
      <c r="N36" s="4">
        <v>0.011956018518518517</v>
      </c>
    </row>
    <row r="37" spans="1:14" ht="15" customHeight="1">
      <c r="A37">
        <v>439</v>
      </c>
      <c r="B37" s="8">
        <v>33</v>
      </c>
      <c r="C37" s="11" t="str">
        <f>IF(A37="","",VLOOKUP(A37,Entrants!$B$4:$C$86,2))</f>
        <v>AYNSLEY HERRON</v>
      </c>
      <c r="D37" s="2"/>
      <c r="E37" s="4">
        <v>0.016296296296296295</v>
      </c>
      <c r="F37" s="4">
        <v>0.004340277777777778</v>
      </c>
      <c r="G37" s="4">
        <f t="shared" si="0"/>
        <v>0.011956018518518517</v>
      </c>
      <c r="H37" s="10"/>
      <c r="I37" s="8">
        <v>33</v>
      </c>
      <c r="J37" t="s">
        <v>41</v>
      </c>
      <c r="L37" s="4">
        <v>0.01695601851851852</v>
      </c>
      <c r="M37" s="4">
        <v>0.004861111111111111</v>
      </c>
      <c r="N37" s="4">
        <v>0.012094907407407408</v>
      </c>
    </row>
    <row r="38" spans="1:14" ht="15" customHeight="1">
      <c r="A38">
        <v>452</v>
      </c>
      <c r="B38" s="8">
        <v>34</v>
      </c>
      <c r="C38" s="11" t="str">
        <f>IF(A38="","",VLOOKUP(A38,Entrants!$B$4:$C$86,2))</f>
        <v>JOHN MALLON</v>
      </c>
      <c r="D38" s="2"/>
      <c r="E38" s="4">
        <v>0.016307870370370372</v>
      </c>
      <c r="F38" s="4">
        <v>0.004166666666666667</v>
      </c>
      <c r="G38" s="4">
        <f t="shared" si="0"/>
        <v>0.012141203703703706</v>
      </c>
      <c r="H38" s="10"/>
      <c r="I38" s="8">
        <v>34</v>
      </c>
      <c r="J38" t="s">
        <v>48</v>
      </c>
      <c r="L38" s="14">
        <v>0.016307870370370372</v>
      </c>
      <c r="M38" s="14">
        <v>0.004166666666666667</v>
      </c>
      <c r="N38" s="14">
        <v>0.012141203703703706</v>
      </c>
    </row>
    <row r="39" spans="1:14" ht="15" customHeight="1">
      <c r="A39">
        <v>443</v>
      </c>
      <c r="B39" s="8">
        <v>35</v>
      </c>
      <c r="C39" s="11" t="str">
        <f>IF(A39="","",VLOOKUP(A39,Entrants!$B$4:$C$86,2))</f>
        <v>RON INGRAM</v>
      </c>
      <c r="E39" s="4">
        <v>0.016319444444444445</v>
      </c>
      <c r="F39" s="4">
        <v>0.003645833333333333</v>
      </c>
      <c r="G39" s="4">
        <f t="shared" si="0"/>
        <v>0.012673611111111113</v>
      </c>
      <c r="H39" s="10"/>
      <c r="I39" s="8">
        <v>35</v>
      </c>
      <c r="J39" s="12" t="s">
        <v>131</v>
      </c>
      <c r="K39" s="16"/>
      <c r="L39" s="14">
        <v>0.015266203703703705</v>
      </c>
      <c r="M39" s="14">
        <v>0.003125</v>
      </c>
      <c r="N39" s="14">
        <v>0.012141203703703706</v>
      </c>
    </row>
    <row r="40" spans="1:14" ht="15" customHeight="1">
      <c r="A40">
        <v>449</v>
      </c>
      <c r="B40" s="8">
        <v>36</v>
      </c>
      <c r="C40" s="11" t="str">
        <f>IF(A40="","",VLOOKUP(A40,Entrants!$B$4:$C$86,2))</f>
        <v>JULIE LEMIN</v>
      </c>
      <c r="E40" s="4">
        <v>0.01633101851851852</v>
      </c>
      <c r="F40" s="4">
        <v>0.003125</v>
      </c>
      <c r="G40" s="4">
        <f t="shared" si="0"/>
        <v>0.01320601851851852</v>
      </c>
      <c r="H40" s="10"/>
      <c r="I40" s="8">
        <v>36</v>
      </c>
      <c r="J40" s="13" t="s">
        <v>128</v>
      </c>
      <c r="K40" s="13"/>
      <c r="L40" s="14">
        <v>0.015381944444444443</v>
      </c>
      <c r="M40" s="14">
        <v>0.003125</v>
      </c>
      <c r="N40" s="14">
        <v>0.012256944444444442</v>
      </c>
    </row>
    <row r="41" spans="1:14" ht="15" customHeight="1">
      <c r="A41">
        <v>417</v>
      </c>
      <c r="B41" s="8">
        <v>37</v>
      </c>
      <c r="C41" s="11" t="str">
        <f>IF(A41="","",VLOOKUP(A41,Entrants!$B$4:$C$86,2))</f>
        <v>MICHAEL BROWN</v>
      </c>
      <c r="E41" s="4">
        <v>0.01636574074074074</v>
      </c>
      <c r="F41" s="4">
        <v>0.004513888888888889</v>
      </c>
      <c r="G41" s="4">
        <f t="shared" si="0"/>
        <v>0.01185185185185185</v>
      </c>
      <c r="H41" s="10"/>
      <c r="I41" s="8">
        <v>37</v>
      </c>
      <c r="J41" s="12" t="s">
        <v>16</v>
      </c>
      <c r="K41" s="13"/>
      <c r="L41" s="14">
        <v>0.0166087962962963</v>
      </c>
      <c r="M41" s="14">
        <v>0.004166666666666667</v>
      </c>
      <c r="N41" s="14">
        <v>0.012442129629629633</v>
      </c>
    </row>
    <row r="42" spans="1:14" ht="15" customHeight="1">
      <c r="A42">
        <v>421</v>
      </c>
      <c r="B42" s="8">
        <v>38</v>
      </c>
      <c r="C42" s="11" t="str">
        <f>IF(A42="","",VLOOKUP(A42,Entrants!$B$4:$C$86,2))</f>
        <v>PAULINE CUNNINGHAM</v>
      </c>
      <c r="E42" s="4">
        <v>0.016400462962962964</v>
      </c>
      <c r="F42" s="4">
        <v>0.001388888888888889</v>
      </c>
      <c r="G42" s="4">
        <f t="shared" si="0"/>
        <v>0.015011574074074075</v>
      </c>
      <c r="H42" s="10"/>
      <c r="I42" s="8">
        <v>38</v>
      </c>
      <c r="J42" s="12" t="s">
        <v>42</v>
      </c>
      <c r="K42" s="13"/>
      <c r="L42" s="14">
        <v>0.016319444444444445</v>
      </c>
      <c r="M42" s="14">
        <v>0.003645833333333333</v>
      </c>
      <c r="N42" s="14">
        <v>0.012673611111111113</v>
      </c>
    </row>
    <row r="43" spans="1:14" ht="15" customHeight="1">
      <c r="A43">
        <v>471</v>
      </c>
      <c r="B43" s="8">
        <v>39</v>
      </c>
      <c r="C43" s="11" t="str">
        <f>IF(A43="","",VLOOKUP(A43,Entrants!$B$4:$C$86,2))</f>
        <v>DALE SMITH</v>
      </c>
      <c r="E43" s="4">
        <v>0.016412037037037037</v>
      </c>
      <c r="F43" s="4">
        <v>0.00625</v>
      </c>
      <c r="G43" s="4">
        <f t="shared" si="0"/>
        <v>0.010162037037037037</v>
      </c>
      <c r="H43" s="10"/>
      <c r="I43" s="8">
        <v>39</v>
      </c>
      <c r="J43" t="s">
        <v>122</v>
      </c>
      <c r="L43" s="14">
        <v>0.016527777777777777</v>
      </c>
      <c r="M43" s="14">
        <v>0.0038194444444444443</v>
      </c>
      <c r="N43" s="14">
        <v>0.012708333333333332</v>
      </c>
    </row>
    <row r="44" spans="1:14" ht="15" customHeight="1">
      <c r="A44">
        <v>434</v>
      </c>
      <c r="B44" s="8">
        <v>40</v>
      </c>
      <c r="C44" s="11" t="str">
        <f>IF(A44="","",VLOOKUP(A44,Entrants!$B$4:$C$86,2))</f>
        <v>TRISH GOODWIN</v>
      </c>
      <c r="E44" s="4">
        <v>0.016469907407407405</v>
      </c>
      <c r="F44" s="4">
        <v>0.001388888888888889</v>
      </c>
      <c r="G44" s="4">
        <f t="shared" si="0"/>
        <v>0.015081018518518516</v>
      </c>
      <c r="H44" s="10"/>
      <c r="I44" s="8">
        <v>40</v>
      </c>
      <c r="J44" s="12" t="s">
        <v>46</v>
      </c>
      <c r="K44" s="13"/>
      <c r="L44" s="14">
        <v>0.015636574074074074</v>
      </c>
      <c r="M44" s="14">
        <v>0.002777777777777778</v>
      </c>
      <c r="N44" s="14">
        <v>0.012858796296296295</v>
      </c>
    </row>
    <row r="45" spans="1:14" ht="15" customHeight="1">
      <c r="A45">
        <v>415</v>
      </c>
      <c r="B45" s="8">
        <v>41</v>
      </c>
      <c r="C45" s="11" t="str">
        <f>IF(A45="","",VLOOKUP(A45,Entrants!$B$4:$C$86,2))</f>
        <v>DAVE BRADLEY</v>
      </c>
      <c r="E45" s="4">
        <v>0.016481481481481482</v>
      </c>
      <c r="F45" s="4">
        <v>0.0050347222222222225</v>
      </c>
      <c r="G45" s="4">
        <f t="shared" si="0"/>
        <v>0.01144675925925926</v>
      </c>
      <c r="H45" s="10"/>
      <c r="I45" s="8">
        <v>41</v>
      </c>
      <c r="J45" s="12" t="s">
        <v>121</v>
      </c>
      <c r="K45" s="13"/>
      <c r="L45" s="14">
        <v>0.01621527777777778</v>
      </c>
      <c r="M45" s="14">
        <v>0.003125</v>
      </c>
      <c r="N45" s="14">
        <v>0.01309027777777778</v>
      </c>
    </row>
    <row r="46" spans="1:14" ht="15" customHeight="1">
      <c r="A46">
        <v>472</v>
      </c>
      <c r="B46" s="8">
        <v>42</v>
      </c>
      <c r="C46" s="11" t="str">
        <f>IF(A46="","",VLOOKUP(A46,Entrants!$B$4:$C$86,2))</f>
        <v>ADAM SMITH</v>
      </c>
      <c r="E46" s="4">
        <v>0.016481481481481482</v>
      </c>
      <c r="F46" s="4">
        <v>0.0050347222222222225</v>
      </c>
      <c r="G46" s="4">
        <f t="shared" si="0"/>
        <v>0.01144675925925926</v>
      </c>
      <c r="H46" s="10"/>
      <c r="I46" s="8">
        <v>42</v>
      </c>
      <c r="J46" s="12" t="s">
        <v>126</v>
      </c>
      <c r="K46" s="16"/>
      <c r="L46" s="14">
        <v>0.01633101851851852</v>
      </c>
      <c r="M46" s="14">
        <v>0.003125</v>
      </c>
      <c r="N46" s="14">
        <v>0.01320601851851852</v>
      </c>
    </row>
    <row r="47" spans="1:14" ht="15" customHeight="1">
      <c r="A47">
        <v>474</v>
      </c>
      <c r="B47" s="8">
        <v>43</v>
      </c>
      <c r="C47" s="11" t="str">
        <f>IF(A47="","",VLOOKUP(A47,Entrants!$B$4:$C$86,2))</f>
        <v>PAUL TURNBULL</v>
      </c>
      <c r="D47" s="8"/>
      <c r="E47" s="4">
        <v>0.016516203703703703</v>
      </c>
      <c r="F47" s="14">
        <v>0.005902777777777778</v>
      </c>
      <c r="G47" s="4">
        <f t="shared" si="0"/>
        <v>0.010613425925925925</v>
      </c>
      <c r="H47" s="10"/>
      <c r="I47" s="8">
        <v>43</v>
      </c>
      <c r="J47" s="12" t="s">
        <v>57</v>
      </c>
      <c r="K47" s="16"/>
      <c r="L47" s="14">
        <v>0.01601851851851852</v>
      </c>
      <c r="M47" s="14">
        <v>0.0026041666666666665</v>
      </c>
      <c r="N47" s="14">
        <v>0.013414351851851853</v>
      </c>
    </row>
    <row r="48" spans="1:14" ht="15" customHeight="1">
      <c r="A48">
        <v>429</v>
      </c>
      <c r="B48" s="8">
        <v>44</v>
      </c>
      <c r="C48" s="11" t="str">
        <f>IF(A48="","",VLOOKUP(A48,Entrants!$B$4:$C$86,2))</f>
        <v>JANE EASTHAM</v>
      </c>
      <c r="E48" s="14">
        <v>0.016527777777777777</v>
      </c>
      <c r="F48" s="14">
        <v>0.0038194444444444443</v>
      </c>
      <c r="G48" s="4">
        <f t="shared" si="0"/>
        <v>0.012708333333333332</v>
      </c>
      <c r="H48" s="10"/>
      <c r="I48" s="8">
        <v>44</v>
      </c>
      <c r="J48" s="13" t="s">
        <v>55</v>
      </c>
      <c r="K48" s="13"/>
      <c r="L48" s="14">
        <v>0.01810185185185185</v>
      </c>
      <c r="M48" s="14">
        <v>0.004166666666666667</v>
      </c>
      <c r="N48" s="14">
        <v>0.013935185185185186</v>
      </c>
    </row>
    <row r="49" spans="1:14" ht="15" customHeight="1">
      <c r="A49">
        <v>482</v>
      </c>
      <c r="B49" s="8">
        <v>45</v>
      </c>
      <c r="C49" s="11" t="str">
        <f>IF(A49="","",VLOOKUP(A49,Entrants!$B$4:$C$86,2))</f>
        <v>CHRISTINE WILLSHIRE</v>
      </c>
      <c r="D49" s="8"/>
      <c r="E49" s="14">
        <v>0.01659722222222222</v>
      </c>
      <c r="F49" s="14">
        <v>0.0010416666666666667</v>
      </c>
      <c r="G49" s="4">
        <f t="shared" si="0"/>
        <v>0.015555555555555555</v>
      </c>
      <c r="H49" s="10"/>
      <c r="I49" s="8">
        <v>45</v>
      </c>
      <c r="J49" s="12" t="s">
        <v>26</v>
      </c>
      <c r="K49" s="13"/>
      <c r="L49" s="14">
        <v>0.015856481481481482</v>
      </c>
      <c r="M49" s="14">
        <v>0.001736111111111111</v>
      </c>
      <c r="N49" s="14">
        <v>0.01412037037037037</v>
      </c>
    </row>
    <row r="50" spans="1:14" ht="15" customHeight="1">
      <c r="A50">
        <v>411</v>
      </c>
      <c r="B50" s="8">
        <v>46</v>
      </c>
      <c r="C50" s="11" t="str">
        <f>IF(A50="","",VLOOKUP(A50,Entrants!$B$4:$C$86,2))</f>
        <v>JAY ANCZAK</v>
      </c>
      <c r="D50" s="8"/>
      <c r="E50" s="14">
        <v>0.0166087962962963</v>
      </c>
      <c r="F50" s="14">
        <v>0.004166666666666667</v>
      </c>
      <c r="G50" s="4">
        <f t="shared" si="0"/>
        <v>0.012442129629629633</v>
      </c>
      <c r="H50" s="10"/>
      <c r="I50" s="8">
        <v>46</v>
      </c>
      <c r="J50" t="s">
        <v>63</v>
      </c>
      <c r="L50" s="4">
        <v>0.016273148148148148</v>
      </c>
      <c r="M50" s="4">
        <v>0.001388888888888889</v>
      </c>
      <c r="N50" s="4">
        <v>0.014884259259259259</v>
      </c>
    </row>
    <row r="51" spans="1:14" ht="15" customHeight="1">
      <c r="A51">
        <v>478</v>
      </c>
      <c r="B51" s="8">
        <v>47</v>
      </c>
      <c r="C51" s="11" t="str">
        <f>IF(A51="","",VLOOKUP(A51,Entrants!$B$4:$C$86,2))</f>
        <v>SUE WALKER</v>
      </c>
      <c r="D51" s="8"/>
      <c r="E51" s="14">
        <v>0.0166087962962963</v>
      </c>
      <c r="F51" s="14">
        <v>0.001388888888888889</v>
      </c>
      <c r="G51" s="4">
        <f t="shared" si="0"/>
        <v>0.01521990740740741</v>
      </c>
      <c r="H51" s="10"/>
      <c r="I51" s="8">
        <v>47</v>
      </c>
      <c r="J51" s="12" t="s">
        <v>25</v>
      </c>
      <c r="K51" s="16"/>
      <c r="L51" s="14">
        <v>0.016400462962962964</v>
      </c>
      <c r="M51" s="14">
        <v>0.001388888888888889</v>
      </c>
      <c r="N51" s="14">
        <v>0.015011574074074075</v>
      </c>
    </row>
    <row r="52" spans="1:14" ht="15" customHeight="1">
      <c r="A52">
        <v>430</v>
      </c>
      <c r="B52" s="8">
        <v>48</v>
      </c>
      <c r="C52" s="11" t="str">
        <f>IF(A52="","",VLOOKUP(A52,Entrants!$B$4:$C$86,2))</f>
        <v>JOE FRAZER</v>
      </c>
      <c r="D52" s="2"/>
      <c r="E52" s="14">
        <v>0.01673611111111111</v>
      </c>
      <c r="F52" s="14">
        <v>0.004861111111111111</v>
      </c>
      <c r="G52" s="4">
        <f t="shared" si="0"/>
        <v>0.011875</v>
      </c>
      <c r="I52" s="8">
        <v>48</v>
      </c>
      <c r="J52" t="s">
        <v>49</v>
      </c>
      <c r="L52" s="4">
        <v>0.016944444444444443</v>
      </c>
      <c r="M52" s="4">
        <v>0.0019097222222222222</v>
      </c>
      <c r="N52" s="4">
        <v>0.01503472222222222</v>
      </c>
    </row>
    <row r="53" spans="1:14" ht="15" customHeight="1">
      <c r="A53">
        <v>453</v>
      </c>
      <c r="B53" s="8">
        <v>49</v>
      </c>
      <c r="C53" s="11" t="str">
        <f>IF(A53="","",VLOOKUP(A53,Entrants!$B$4:$C$86,2))</f>
        <v>VICTORIA MALLON</v>
      </c>
      <c r="D53" s="2"/>
      <c r="E53" s="14">
        <v>0.016944444444444443</v>
      </c>
      <c r="F53" s="14">
        <v>0.0019097222222222222</v>
      </c>
      <c r="G53" s="4">
        <f t="shared" si="0"/>
        <v>0.01503472222222222</v>
      </c>
      <c r="I53" s="8">
        <v>49</v>
      </c>
      <c r="J53" s="12" t="s">
        <v>123</v>
      </c>
      <c r="K53" s="16"/>
      <c r="L53" s="14">
        <v>0.016469907407407405</v>
      </c>
      <c r="M53" s="14">
        <v>0.001388888888888889</v>
      </c>
      <c r="N53" s="14">
        <v>0.015081018518518516</v>
      </c>
    </row>
    <row r="54" spans="1:14" ht="15" customHeight="1">
      <c r="A54">
        <v>442</v>
      </c>
      <c r="B54" s="8">
        <v>50</v>
      </c>
      <c r="C54" s="11" t="str">
        <f>IF(A54="","",VLOOKUP(A54,Entrants!$B$4:$C$86,2))</f>
        <v>KIRSTY HUNTINGTON</v>
      </c>
      <c r="D54" s="2"/>
      <c r="E54" s="14">
        <v>0.01695601851851852</v>
      </c>
      <c r="F54" s="14">
        <v>0.004861111111111111</v>
      </c>
      <c r="G54" s="4">
        <f t="shared" si="0"/>
        <v>0.012094907407407408</v>
      </c>
      <c r="I54" s="8">
        <v>50</v>
      </c>
      <c r="J54" s="16" t="s">
        <v>68</v>
      </c>
      <c r="K54" s="16"/>
      <c r="L54" s="14">
        <v>0.0166087962962963</v>
      </c>
      <c r="M54" s="14">
        <v>0.001388888888888889</v>
      </c>
      <c r="N54" s="14">
        <v>0.01521990740740741</v>
      </c>
    </row>
    <row r="55" spans="1:14" ht="15" customHeight="1">
      <c r="A55">
        <v>460</v>
      </c>
      <c r="B55" s="8">
        <v>51</v>
      </c>
      <c r="C55" s="11" t="str">
        <f>IF(A55="","",VLOOKUP(A55,Entrants!$B$4:$C$86,2))</f>
        <v>JOHN PATTERSON</v>
      </c>
      <c r="D55" s="2"/>
      <c r="E55" s="14">
        <v>0.01810185185185185</v>
      </c>
      <c r="F55" s="14">
        <v>0.004166666666666667</v>
      </c>
      <c r="G55" s="4">
        <f t="shared" si="0"/>
        <v>0.013935185185185186</v>
      </c>
      <c r="I55" s="8">
        <v>51</v>
      </c>
      <c r="J55" s="12" t="s">
        <v>70</v>
      </c>
      <c r="K55" s="16"/>
      <c r="L55" s="14">
        <v>0.01659722222222222</v>
      </c>
      <c r="M55" s="14">
        <v>0.0010416666666666667</v>
      </c>
      <c r="N55" s="14">
        <v>0.015555555555555555</v>
      </c>
    </row>
    <row r="56" spans="2:9" ht="15" customHeight="1">
      <c r="B56" s="8"/>
      <c r="C56" s="11">
        <f>IF(A56="","",VLOOKUP(A56,Entrants!$B$4:$C$86,2))</f>
      </c>
      <c r="D56" s="2"/>
      <c r="E56" s="14"/>
      <c r="F56" s="14"/>
      <c r="G56" s="4"/>
      <c r="I56" s="8"/>
    </row>
    <row r="57" spans="2:10" ht="15" customHeight="1">
      <c r="B57" s="8"/>
      <c r="C57" s="11">
        <f>IF(A57="","",VLOOKUP(A57,Entrants!$B$4:$C$86,2))</f>
      </c>
      <c r="D57" s="2"/>
      <c r="E57" s="14"/>
      <c r="F57" s="14"/>
      <c r="G57" s="4"/>
      <c r="I57" s="8"/>
    </row>
    <row r="58" spans="2:10" ht="15" customHeight="1">
      <c r="B58" s="8"/>
      <c r="C58" s="11">
        <f>IF(A58="","",VLOOKUP(A58,Entrants!$B$4:$C$86,2))</f>
      </c>
      <c r="D58" s="2"/>
      <c r="E58" s="14"/>
      <c r="F58" s="14"/>
      <c r="G58" s="4"/>
      <c r="I58" s="8"/>
    </row>
    <row r="59" spans="2:14" ht="15" customHeight="1">
      <c r="B59" s="8"/>
      <c r="C59" s="11">
        <f>IF(A59="","",VLOOKUP(A59,Entrants!$B$4:$C$86,2))</f>
      </c>
      <c r="D59" s="2"/>
      <c r="E59" s="14"/>
      <c r="F59" s="14"/>
      <c r="G59" s="4"/>
      <c r="I59" s="8"/>
      <c r="J59" s="13" t="s">
        <v>88</v>
      </c>
      <c r="K59" s="13"/>
      <c r="L59" s="14"/>
      <c r="M59" s="14"/>
      <c r="N59" s="14"/>
    </row>
    <row r="60" spans="2:10" ht="15">
      <c r="B60" s="8"/>
      <c r="C60" s="11">
        <f>IF(A60="","",VLOOKUP(A60,Entrants!$B$4:$C$86,2))</f>
      </c>
      <c r="D60" s="11"/>
      <c r="E60" s="14"/>
      <c r="F60" s="14"/>
      <c r="G60" s="4"/>
      <c r="I60" s="8"/>
    </row>
    <row r="61" spans="2:10" ht="12.75">
      <c r="B61" s="2"/>
      <c r="C61" s="11">
        <f>IF(A61="","",VLOOKUP(A61,Entrants!$B$4:$C$86,2))</f>
      </c>
      <c r="D61" s="2"/>
      <c r="E61" s="3"/>
      <c r="F61" s="3"/>
      <c r="G61" s="4"/>
    </row>
    <row r="62" spans="2:10" ht="12.75">
      <c r="B62" s="2"/>
      <c r="C62" s="11">
        <f>IF(A62="","",VLOOKUP(A62,Entrants!$B$4:$C$86,2))</f>
      </c>
      <c r="D62" s="2"/>
      <c r="E62" s="3"/>
      <c r="F62" s="3"/>
      <c r="G62" s="4"/>
    </row>
    <row r="63" spans="2:10" ht="12.75">
      <c r="B63" s="2"/>
      <c r="C63" s="11">
        <f>IF(A63="","",VLOOKUP(A63,Entrants!$B$4:$C$86,2))</f>
      </c>
      <c r="D63" s="2"/>
      <c r="E63" s="3"/>
      <c r="F63" s="3"/>
      <c r="G63" s="4"/>
    </row>
    <row r="64" spans="2:10" ht="12.75">
      <c r="B64" s="2"/>
      <c r="C64" s="11">
        <f>IF(A64="","",VLOOKUP(A64,Entrants!$B$4:$C$86,2))</f>
      </c>
      <c r="D64" s="2"/>
      <c r="E64" s="3"/>
      <c r="F64" s="3"/>
      <c r="G64" s="4"/>
    </row>
    <row r="65" spans="2:10" ht="12.75">
      <c r="B65" s="2"/>
      <c r="C65" s="11">
        <f>IF(A65="","",VLOOKUP(A65,Entrants!$B$4:$C$86,2))</f>
      </c>
      <c r="D65" s="2"/>
      <c r="E65" s="3"/>
      <c r="F65" s="3"/>
      <c r="G65" s="4"/>
    </row>
    <row r="66" spans="2:10" ht="12.75">
      <c r="B66" s="2"/>
      <c r="C66" s="11">
        <f>IF(A66="","",VLOOKUP(A66,Entrants!$B$4:$C$86,2))</f>
      </c>
      <c r="D66" s="2"/>
      <c r="E66" s="3"/>
      <c r="F66" s="3"/>
      <c r="G66" s="4"/>
    </row>
    <row r="67" spans="2:10" ht="12.75">
      <c r="B67" s="2"/>
      <c r="C67" s="11">
        <f>IF(A67="","",VLOOKUP(A67,Entrants!$B$4:$C$86,2))</f>
      </c>
      <c r="D67" s="2"/>
      <c r="E67" s="3"/>
      <c r="F67" s="3"/>
      <c r="G67" s="4"/>
    </row>
    <row r="68" spans="2:10" ht="12.75">
      <c r="B68" s="2"/>
      <c r="C68" s="11">
        <f>IF(A68="","",VLOOKUP(A68,Entrants!$B$4:$C$86,2))</f>
      </c>
      <c r="D68" s="2"/>
      <c r="E68" s="3"/>
      <c r="F68" s="3"/>
      <c r="G68" s="4"/>
    </row>
    <row r="69" spans="2:10" ht="12.75">
      <c r="B69" s="2"/>
      <c r="C69" s="11">
        <f>IF(A69="","",VLOOKUP(A69,Entrants!$B$4:$C$86,2))</f>
      </c>
      <c r="D69" s="2"/>
      <c r="E69" s="3"/>
      <c r="F69" s="3"/>
      <c r="G69" s="4"/>
    </row>
    <row r="70" spans="2:10" ht="12.75">
      <c r="B70" s="2"/>
      <c r="C70" s="11">
        <f>IF(A70="","",VLOOKUP(A70,Entrants!$B$4:$C$86,2))</f>
      </c>
      <c r="D70" s="2"/>
      <c r="E70" s="3"/>
      <c r="F70" s="3"/>
      <c r="G70" s="4"/>
    </row>
    <row r="71" spans="2:10" ht="12.75">
      <c r="B71" s="2"/>
      <c r="C71" s="11">
        <f>IF(A71="","",VLOOKUP(A71,Entrants!$B$4:$C$86,2))</f>
      </c>
      <c r="D71" s="2"/>
      <c r="E71" s="3"/>
      <c r="F71" s="3"/>
      <c r="G71" s="4"/>
    </row>
    <row r="72" spans="3:10" ht="12.75">
      <c r="C72" s="11">
        <f>IF(A72="","",VLOOKUP(A72,Entrants!$B$4:$C$86,2))</f>
      </c>
      <c r="D72" s="2"/>
      <c r="E72" s="3"/>
      <c r="F72" s="3"/>
      <c r="G72" s="4"/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</sheetData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9"/>
  <sheetViews>
    <sheetView zoomScale="70" zoomScaleNormal="70" workbookViewId="0" topLeftCell="A1">
      <selection activeCell="P19" sqref="P19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6.7109375" style="0" customWidth="1"/>
    <col min="10" max="10" width="11.7109375" style="0" customWidth="1"/>
    <col min="11" max="11" width="14.28125" style="0" customWidth="1"/>
    <col min="12" max="12" width="12.00390625" style="0" customWidth="1"/>
    <col min="13" max="13" width="10.8515625" style="0" customWidth="1"/>
  </cols>
  <sheetData>
    <row r="1" spans="1:12" ht="20.25">
      <c r="A1" s="7" t="s">
        <v>140</v>
      </c>
      <c r="B1" s="7"/>
      <c r="C1" s="7"/>
      <c r="D1" s="7"/>
      <c r="E1" s="7"/>
      <c r="F1" s="7"/>
      <c r="G1" s="7"/>
      <c r="H1" s="7"/>
      <c r="I1" s="7"/>
      <c r="K1" s="6" t="s">
        <v>86</v>
      </c>
      <c r="L1" s="6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79</v>
      </c>
      <c r="G4" s="2"/>
    </row>
    <row r="5" spans="1:14" ht="12.75">
      <c r="A5" s="1" t="s">
        <v>80</v>
      </c>
      <c r="B5" s="1" t="s">
        <v>81</v>
      </c>
      <c r="C5" s="6" t="s">
        <v>82</v>
      </c>
      <c r="D5" s="6"/>
      <c r="E5" s="1" t="s">
        <v>83</v>
      </c>
      <c r="F5" s="1" t="s">
        <v>84</v>
      </c>
      <c r="G5" s="1" t="s">
        <v>85</v>
      </c>
      <c r="I5" s="1" t="s">
        <v>81</v>
      </c>
      <c r="J5" s="6" t="s">
        <v>82</v>
      </c>
      <c r="K5" s="6"/>
      <c r="L5" s="1" t="s">
        <v>83</v>
      </c>
      <c r="M5" s="1" t="s">
        <v>84</v>
      </c>
      <c r="N5" s="1" t="s">
        <v>85</v>
      </c>
    </row>
    <row r="6" spans="1:14" ht="15">
      <c r="A6">
        <v>430</v>
      </c>
      <c r="B6" s="8">
        <v>1</v>
      </c>
      <c r="C6" s="11" t="str">
        <f>IF(A6="","",VLOOKUP(A6,Entrants!$B$4:$C$86,2))</f>
        <v>JOE FRAZER</v>
      </c>
      <c r="D6" s="2"/>
      <c r="E6" s="4">
        <v>0.01554398148148148</v>
      </c>
      <c r="F6" s="4">
        <v>0.004340277777777778</v>
      </c>
      <c r="G6" s="4">
        <f aca="true" t="shared" si="0" ref="G6:G45">E6-F6</f>
        <v>0.011203703703703702</v>
      </c>
      <c r="H6" s="10"/>
      <c r="I6" s="8">
        <v>1</v>
      </c>
      <c r="J6" s="11" t="s">
        <v>129</v>
      </c>
      <c r="L6" s="4">
        <v>0.015949074074074074</v>
      </c>
      <c r="M6" s="4">
        <v>0.0067708333333333336</v>
      </c>
      <c r="N6" s="4">
        <f aca="true" t="shared" si="1" ref="N6:N45">L6-M6</f>
        <v>0.00917824074074074</v>
      </c>
    </row>
    <row r="7" spans="1:14" ht="15">
      <c r="A7">
        <v>442</v>
      </c>
      <c r="B7" s="8">
        <v>2</v>
      </c>
      <c r="C7" s="11" t="str">
        <f>IF(A7="","",VLOOKUP(A7,Entrants!$B$4:$C$86,2))</f>
        <v>KIRSTY HUNTINGTON</v>
      </c>
      <c r="E7" s="4">
        <v>0.015555555555555553</v>
      </c>
      <c r="F7" s="4">
        <v>0.004513888888888889</v>
      </c>
      <c r="G7" s="4">
        <f t="shared" si="0"/>
        <v>0.011041666666666665</v>
      </c>
      <c r="H7" s="10"/>
      <c r="I7" s="8">
        <v>2</v>
      </c>
      <c r="J7" s="11" t="s">
        <v>43</v>
      </c>
      <c r="K7" s="2"/>
      <c r="L7" s="4">
        <v>0.016041666666666666</v>
      </c>
      <c r="M7" s="4">
        <v>0.0067708333333333336</v>
      </c>
      <c r="N7" s="4">
        <f t="shared" si="1"/>
        <v>0.009270833333333332</v>
      </c>
    </row>
    <row r="8" spans="1:14" ht="15">
      <c r="A8">
        <v>465</v>
      </c>
      <c r="B8" s="8">
        <v>3</v>
      </c>
      <c r="C8" s="11" t="str">
        <f>IF(A8="","",VLOOKUP(A8,Entrants!$B$4:$C$86,2))</f>
        <v>ADAM ROBINSON</v>
      </c>
      <c r="D8" s="2"/>
      <c r="E8" s="4">
        <v>0.015787037037037037</v>
      </c>
      <c r="F8" s="4">
        <v>0.005902777777777778</v>
      </c>
      <c r="G8" s="4">
        <f t="shared" si="0"/>
        <v>0.00988425925925926</v>
      </c>
      <c r="H8" s="10"/>
      <c r="I8" s="8">
        <v>3</v>
      </c>
      <c r="J8" s="11" t="s">
        <v>17</v>
      </c>
      <c r="L8" s="4">
        <v>0.016273148148148148</v>
      </c>
      <c r="M8" s="4">
        <v>0.0067708333333333336</v>
      </c>
      <c r="N8" s="4">
        <f t="shared" si="1"/>
        <v>0.009502314814814814</v>
      </c>
    </row>
    <row r="9" spans="1:14" ht="15">
      <c r="A9">
        <v>457</v>
      </c>
      <c r="B9" s="8">
        <v>4</v>
      </c>
      <c r="C9" s="11" t="str">
        <f>IF(A9="","",VLOOKUP(A9,Entrants!$B$4:$C$86,2))</f>
        <v>BARRY METCALFE</v>
      </c>
      <c r="D9" s="2"/>
      <c r="E9" s="4">
        <v>0.015810185185185184</v>
      </c>
      <c r="F9" s="4">
        <v>0.0050347222222222225</v>
      </c>
      <c r="G9" s="4">
        <f t="shared" si="0"/>
        <v>0.010775462962962962</v>
      </c>
      <c r="H9" s="10"/>
      <c r="I9" s="8">
        <v>4</v>
      </c>
      <c r="J9" s="11" t="s">
        <v>22</v>
      </c>
      <c r="K9" s="2"/>
      <c r="L9" s="4">
        <v>0.016145833333333335</v>
      </c>
      <c r="M9" s="4">
        <v>0.006423611111111112</v>
      </c>
      <c r="N9" s="4">
        <f t="shared" si="1"/>
        <v>0.009722222222222222</v>
      </c>
    </row>
    <row r="10" spans="1:14" ht="15">
      <c r="A10">
        <v>464</v>
      </c>
      <c r="B10" s="8">
        <v>5</v>
      </c>
      <c r="C10" s="11" t="str">
        <f>IF(A10="","",VLOOKUP(A10,Entrants!$B$4:$C$86,2))</f>
        <v>DAVE ROBERTS</v>
      </c>
      <c r="E10" s="4">
        <v>0.015902777777777776</v>
      </c>
      <c r="F10" s="4">
        <v>0.005555555555555556</v>
      </c>
      <c r="G10" s="4">
        <f t="shared" si="0"/>
        <v>0.01034722222222222</v>
      </c>
      <c r="H10" s="10"/>
      <c r="I10" s="8">
        <v>5</v>
      </c>
      <c r="J10" s="11" t="s">
        <v>60</v>
      </c>
      <c r="L10" s="4">
        <v>0.015787037037037037</v>
      </c>
      <c r="M10" s="4">
        <v>0.005902777777777778</v>
      </c>
      <c r="N10" s="4">
        <f t="shared" si="1"/>
        <v>0.00988425925925926</v>
      </c>
    </row>
    <row r="11" spans="1:14" ht="15">
      <c r="A11">
        <v>431</v>
      </c>
      <c r="B11" s="8">
        <v>6</v>
      </c>
      <c r="C11" s="11" t="str">
        <f>IF(A11="","",VLOOKUP(A11,Entrants!$B$4:$C$86,2))</f>
        <v>KEVIN FREEMAN</v>
      </c>
      <c r="D11" s="2"/>
      <c r="E11" s="4">
        <v>0.015914351851851853</v>
      </c>
      <c r="F11" s="4">
        <v>0.005729166666666667</v>
      </c>
      <c r="G11" s="4">
        <f t="shared" si="0"/>
        <v>0.010185185185185186</v>
      </c>
      <c r="H11" s="10"/>
      <c r="I11" s="8">
        <v>6</v>
      </c>
      <c r="J11" s="11" t="s">
        <v>35</v>
      </c>
      <c r="L11" s="4">
        <v>0.01615740740740741</v>
      </c>
      <c r="M11" s="4">
        <v>0.00625</v>
      </c>
      <c r="N11" s="4">
        <f t="shared" si="1"/>
        <v>0.009907407407407408</v>
      </c>
    </row>
    <row r="12" spans="1:14" ht="15">
      <c r="A12">
        <v>462</v>
      </c>
      <c r="B12" s="8">
        <v>7</v>
      </c>
      <c r="C12" s="11" t="str">
        <f>IF(A12="","",VLOOKUP(A12,Entrants!$B$4:$C$86,2))</f>
        <v>LOUISE RAWLINSON</v>
      </c>
      <c r="E12" s="4">
        <v>0.0159375</v>
      </c>
      <c r="F12" s="4">
        <v>0.0026041666666666665</v>
      </c>
      <c r="G12" s="4">
        <f t="shared" si="0"/>
        <v>0.013333333333333334</v>
      </c>
      <c r="H12" s="10"/>
      <c r="I12" s="8">
        <v>7</v>
      </c>
      <c r="J12" s="11" t="s">
        <v>62</v>
      </c>
      <c r="L12" s="4">
        <v>0.016076388888888887</v>
      </c>
      <c r="M12" s="4">
        <v>0.005902777777777778</v>
      </c>
      <c r="N12" s="4">
        <f t="shared" si="1"/>
        <v>0.010173611111111109</v>
      </c>
    </row>
    <row r="13" spans="1:14" ht="15">
      <c r="A13">
        <v>473</v>
      </c>
      <c r="B13" s="8">
        <v>8</v>
      </c>
      <c r="C13" s="11" t="str">
        <f>IF(A13="","",VLOOKUP(A13,Entrants!$B$4:$C$86,2))</f>
        <v>LEO TALBOT</v>
      </c>
      <c r="D13" s="2"/>
      <c r="E13" s="4">
        <v>0.015949074074074074</v>
      </c>
      <c r="F13" s="4">
        <v>0.0067708333333333336</v>
      </c>
      <c r="G13" s="4">
        <f t="shared" si="0"/>
        <v>0.00917824074074074</v>
      </c>
      <c r="H13" s="10"/>
      <c r="I13" s="8">
        <v>8</v>
      </c>
      <c r="J13" s="11" t="s">
        <v>32</v>
      </c>
      <c r="L13" s="4">
        <v>0.015914351851851853</v>
      </c>
      <c r="M13" s="4">
        <v>0.005729166666666667</v>
      </c>
      <c r="N13" s="4">
        <f t="shared" si="1"/>
        <v>0.010185185185185186</v>
      </c>
    </row>
    <row r="14" spans="1:14" ht="15">
      <c r="A14">
        <v>477</v>
      </c>
      <c r="B14" s="8">
        <v>9</v>
      </c>
      <c r="C14" s="11" t="str">
        <f>IF(A14="","",VLOOKUP(A14,Entrants!$B$4:$C$86,2))</f>
        <v>STEVE WALKER</v>
      </c>
      <c r="E14" s="4">
        <v>0.01596064814814815</v>
      </c>
      <c r="F14" s="4">
        <v>0.005555555555555556</v>
      </c>
      <c r="G14" s="4">
        <f t="shared" si="0"/>
        <v>0.010405092592592594</v>
      </c>
      <c r="H14" s="10"/>
      <c r="I14" s="8">
        <v>9</v>
      </c>
      <c r="J14" s="11" t="s">
        <v>59</v>
      </c>
      <c r="K14" s="2"/>
      <c r="L14" s="4">
        <v>0.015902777777777776</v>
      </c>
      <c r="M14" s="4">
        <v>0.005555555555555556</v>
      </c>
      <c r="N14" s="4">
        <f t="shared" si="1"/>
        <v>0.01034722222222222</v>
      </c>
    </row>
    <row r="15" spans="1:14" ht="15">
      <c r="A15">
        <v>451</v>
      </c>
      <c r="B15" s="8">
        <v>10</v>
      </c>
      <c r="C15" s="11" t="str">
        <f>IF(A15="","",VLOOKUP(A15,Entrants!$B$4:$C$86,2))</f>
        <v>DAVID LOGAN</v>
      </c>
      <c r="E15" s="4">
        <v>0.015983796296296295</v>
      </c>
      <c r="F15" s="4">
        <v>0.004861111111111111</v>
      </c>
      <c r="G15" s="4">
        <f t="shared" si="0"/>
        <v>0.011122685185185183</v>
      </c>
      <c r="H15" s="10"/>
      <c r="I15" s="8">
        <v>10</v>
      </c>
      <c r="J15" s="11" t="s">
        <v>67</v>
      </c>
      <c r="K15" s="2"/>
      <c r="L15" s="4">
        <v>0.01596064814814815</v>
      </c>
      <c r="M15" s="4">
        <v>0.005555555555555556</v>
      </c>
      <c r="N15" s="4">
        <f t="shared" si="1"/>
        <v>0.010405092592592594</v>
      </c>
    </row>
    <row r="16" spans="1:14" ht="15">
      <c r="A16">
        <v>485</v>
      </c>
      <c r="B16" s="8">
        <v>11</v>
      </c>
      <c r="C16" s="11" t="str">
        <f>IF(A16="","",VLOOKUP(A16,Entrants!$B$4:$C$86,2))</f>
        <v>CATH YOUNG</v>
      </c>
      <c r="E16" s="4">
        <v>0.01599537037037037</v>
      </c>
      <c r="F16" s="4">
        <v>0.004513888888888889</v>
      </c>
      <c r="G16" s="4">
        <f t="shared" si="0"/>
        <v>0.011481481481481481</v>
      </c>
      <c r="H16" s="10"/>
      <c r="I16" s="8">
        <v>11</v>
      </c>
      <c r="J16" s="11" t="s">
        <v>30</v>
      </c>
      <c r="K16" s="2"/>
      <c r="L16" s="4">
        <v>0.01611111111111111</v>
      </c>
      <c r="M16" s="4">
        <v>0.005555555555555556</v>
      </c>
      <c r="N16" s="4">
        <f t="shared" si="1"/>
        <v>0.010555555555555554</v>
      </c>
    </row>
    <row r="17" spans="1:14" ht="15">
      <c r="A17">
        <v>456</v>
      </c>
      <c r="B17" s="8">
        <v>12</v>
      </c>
      <c r="C17" s="11" t="str">
        <f>IF(A17="","",VLOOKUP(A17,Entrants!$B$4:$C$86,2))</f>
        <v>TERRY MCCABE</v>
      </c>
      <c r="D17" s="2"/>
      <c r="E17" s="4">
        <v>0.01601851851851852</v>
      </c>
      <c r="F17" s="4">
        <v>0.004861111111111111</v>
      </c>
      <c r="G17" s="4">
        <f t="shared" si="0"/>
        <v>0.011157407407407408</v>
      </c>
      <c r="H17" s="10"/>
      <c r="I17" s="8">
        <v>12</v>
      </c>
      <c r="J17" s="11" t="s">
        <v>29</v>
      </c>
      <c r="L17" s="4">
        <v>0.016238425925925924</v>
      </c>
      <c r="M17" s="4">
        <v>0.005555555555555556</v>
      </c>
      <c r="N17" s="4">
        <f t="shared" si="1"/>
        <v>0.010682870370370367</v>
      </c>
    </row>
    <row r="18" spans="1:14" ht="15">
      <c r="A18">
        <v>445</v>
      </c>
      <c r="B18" s="8">
        <v>13</v>
      </c>
      <c r="C18" s="11" t="str">
        <f>IF(A18="","",VLOOKUP(A18,Entrants!$B$4:$C$86,2))</f>
        <v>GARY JONES</v>
      </c>
      <c r="E18" s="4">
        <v>0.016041666666666666</v>
      </c>
      <c r="F18" s="4">
        <v>0.0067708333333333336</v>
      </c>
      <c r="G18" s="4">
        <f t="shared" si="0"/>
        <v>0.009270833333333332</v>
      </c>
      <c r="H18" s="10"/>
      <c r="I18" s="8">
        <v>13</v>
      </c>
      <c r="J18" s="11" t="s">
        <v>52</v>
      </c>
      <c r="K18" s="2"/>
      <c r="L18" s="4">
        <v>0.015810185185185184</v>
      </c>
      <c r="M18" s="4">
        <v>0.0050347222222222225</v>
      </c>
      <c r="N18" s="4">
        <f t="shared" si="1"/>
        <v>0.010775462962962962</v>
      </c>
    </row>
    <row r="19" spans="1:14" ht="15">
      <c r="A19">
        <v>469</v>
      </c>
      <c r="B19" s="8">
        <v>14</v>
      </c>
      <c r="C19" s="11" t="str">
        <f>IF(A19="","",VLOOKUP(A19,Entrants!$B$4:$C$86,2))</f>
        <v>IAIN SINGER</v>
      </c>
      <c r="D19" s="2"/>
      <c r="E19" s="4">
        <v>0.016076388888888887</v>
      </c>
      <c r="F19" s="4">
        <v>0.005902777777777778</v>
      </c>
      <c r="G19" s="4">
        <f t="shared" si="0"/>
        <v>0.010173611111111109</v>
      </c>
      <c r="H19" s="10"/>
      <c r="I19" s="8">
        <v>14</v>
      </c>
      <c r="J19" s="11" t="s">
        <v>34</v>
      </c>
      <c r="K19" s="2"/>
      <c r="L19" s="4">
        <v>0.016203703703703703</v>
      </c>
      <c r="M19" s="4">
        <v>0.005381944444444445</v>
      </c>
      <c r="N19" s="4">
        <f t="shared" si="1"/>
        <v>0.010821759259259257</v>
      </c>
    </row>
    <row r="20" spans="1:14" ht="15">
      <c r="A20">
        <v>427</v>
      </c>
      <c r="B20" s="8">
        <v>15</v>
      </c>
      <c r="C20" s="11" t="str">
        <f>IF(A20="","",VLOOKUP(A20,Entrants!$B$4:$C$86,2))</f>
        <v>SHAUN DODD</v>
      </c>
      <c r="D20" s="2"/>
      <c r="E20" s="4">
        <v>0.01611111111111111</v>
      </c>
      <c r="F20" s="4">
        <v>0.005208333333333333</v>
      </c>
      <c r="G20" s="4">
        <f t="shared" si="0"/>
        <v>0.010902777777777779</v>
      </c>
      <c r="H20" s="10"/>
      <c r="I20" s="8">
        <v>15</v>
      </c>
      <c r="J20" s="11" t="s">
        <v>116</v>
      </c>
      <c r="K20" s="2"/>
      <c r="L20" s="4">
        <v>0.01611111111111111</v>
      </c>
      <c r="M20" s="4">
        <v>0.005208333333333333</v>
      </c>
      <c r="N20" s="4">
        <f t="shared" si="1"/>
        <v>0.010902777777777779</v>
      </c>
    </row>
    <row r="21" spans="1:14" ht="15">
      <c r="A21">
        <v>426</v>
      </c>
      <c r="B21" s="8">
        <v>16</v>
      </c>
      <c r="C21" s="11" t="str">
        <f>IF(A21="","",VLOOKUP(A21,Entrants!$B$4:$C$86,2))</f>
        <v>RALPH DICKINSON</v>
      </c>
      <c r="D21" s="2"/>
      <c r="E21" s="4">
        <v>0.01611111111111111</v>
      </c>
      <c r="F21" s="4">
        <v>0.005555555555555556</v>
      </c>
      <c r="G21" s="4">
        <f t="shared" si="0"/>
        <v>0.010555555555555554</v>
      </c>
      <c r="H21" s="10"/>
      <c r="I21" s="8">
        <v>16</v>
      </c>
      <c r="J21" s="11" t="s">
        <v>41</v>
      </c>
      <c r="K21" s="2"/>
      <c r="L21" s="4">
        <v>0.015555555555555553</v>
      </c>
      <c r="M21" s="4">
        <v>0.004513888888888889</v>
      </c>
      <c r="N21" s="4">
        <f t="shared" si="1"/>
        <v>0.011041666666666665</v>
      </c>
    </row>
    <row r="22" spans="1:14" ht="15">
      <c r="A22">
        <v>472</v>
      </c>
      <c r="B22" s="8">
        <v>17</v>
      </c>
      <c r="C22" s="11" t="str">
        <f>IF(A22="","",VLOOKUP(A22,Entrants!$B$4:$C$86,2))</f>
        <v>ADAM SMITH</v>
      </c>
      <c r="E22" s="4">
        <v>0.016122685185185184</v>
      </c>
      <c r="F22" s="4">
        <v>0.0050347222222222225</v>
      </c>
      <c r="G22" s="4">
        <f t="shared" si="0"/>
        <v>0.011087962962962963</v>
      </c>
      <c r="H22" s="10"/>
      <c r="I22" s="8">
        <v>17</v>
      </c>
      <c r="J22" s="11" t="s">
        <v>15</v>
      </c>
      <c r="K22" s="2"/>
      <c r="L22" s="4">
        <v>0.016122685185185184</v>
      </c>
      <c r="M22" s="4">
        <v>0.0050347222222222225</v>
      </c>
      <c r="N22" s="4">
        <f t="shared" si="1"/>
        <v>0.011087962962962963</v>
      </c>
    </row>
    <row r="23" spans="1:14" ht="15">
      <c r="A23">
        <v>489</v>
      </c>
      <c r="B23" s="8">
        <v>18</v>
      </c>
      <c r="C23" s="11" t="str">
        <f>IF(A23="","",VLOOKUP(A23,Entrants!$B$4:$C$86,2))</f>
        <v>HELEN MORRIS</v>
      </c>
      <c r="D23" s="2"/>
      <c r="E23" s="4">
        <v>0.01613425925925926</v>
      </c>
      <c r="F23" s="4">
        <v>0.004861111111111111</v>
      </c>
      <c r="G23" s="4">
        <f t="shared" si="0"/>
        <v>0.01127314814814815</v>
      </c>
      <c r="H23" s="10"/>
      <c r="I23" s="8">
        <v>18</v>
      </c>
      <c r="J23" s="11" t="s">
        <v>69</v>
      </c>
      <c r="K23" s="2"/>
      <c r="L23" s="4">
        <v>0.016307870370370372</v>
      </c>
      <c r="M23" s="4">
        <v>0.005208333333333333</v>
      </c>
      <c r="N23" s="4">
        <f t="shared" si="1"/>
        <v>0.01109953703703704</v>
      </c>
    </row>
    <row r="24" spans="1:14" ht="15">
      <c r="A24">
        <v>467</v>
      </c>
      <c r="B24" s="8">
        <v>19</v>
      </c>
      <c r="C24" s="11" t="str">
        <f>IF(A24="","",VLOOKUP(A24,Entrants!$B$4:$C$86,2))</f>
        <v>STACEY ROBINSON</v>
      </c>
      <c r="D24" s="2"/>
      <c r="E24" s="4">
        <v>0.016145833333333335</v>
      </c>
      <c r="F24" s="4">
        <v>0.004166666666666667</v>
      </c>
      <c r="G24" s="4">
        <f t="shared" si="0"/>
        <v>0.01197916666666667</v>
      </c>
      <c r="H24" s="10"/>
      <c r="I24" s="8">
        <v>19</v>
      </c>
      <c r="J24" s="11" t="s">
        <v>47</v>
      </c>
      <c r="L24" s="4">
        <v>0.015983796296296295</v>
      </c>
      <c r="M24" s="4">
        <v>0.004861111111111111</v>
      </c>
      <c r="N24" s="4">
        <f t="shared" si="1"/>
        <v>0.011122685185185183</v>
      </c>
    </row>
    <row r="25" spans="1:14" ht="15">
      <c r="A25">
        <v>418</v>
      </c>
      <c r="B25" s="8">
        <v>20</v>
      </c>
      <c r="C25" s="11" t="str">
        <f>IF(A25="","",VLOOKUP(A25,Entrants!$B$4:$C$86,2))</f>
        <v>PETER BROWN</v>
      </c>
      <c r="E25" s="4">
        <v>0.016145833333333335</v>
      </c>
      <c r="F25" s="4">
        <v>0.006423611111111112</v>
      </c>
      <c r="G25" s="4">
        <f t="shared" si="0"/>
        <v>0.009722222222222222</v>
      </c>
      <c r="H25" s="10"/>
      <c r="I25" s="8">
        <v>20</v>
      </c>
      <c r="J25" s="11" t="s">
        <v>51</v>
      </c>
      <c r="L25" s="4">
        <v>0.01601851851851852</v>
      </c>
      <c r="M25" s="4">
        <v>0.004861111111111111</v>
      </c>
      <c r="N25" s="4">
        <f t="shared" si="1"/>
        <v>0.011157407407407408</v>
      </c>
    </row>
    <row r="26" spans="1:14" ht="15">
      <c r="A26">
        <v>435</v>
      </c>
      <c r="B26" s="8">
        <v>21</v>
      </c>
      <c r="C26" s="11" t="str">
        <f>IF(A26="","",VLOOKUP(A26,Entrants!$B$4:$C$86,2))</f>
        <v>ROB HALL</v>
      </c>
      <c r="D26" s="2"/>
      <c r="E26" s="4">
        <v>0.01615740740740741</v>
      </c>
      <c r="F26" s="4">
        <v>0.00625</v>
      </c>
      <c r="G26" s="4">
        <f t="shared" si="0"/>
        <v>0.009907407407407408</v>
      </c>
      <c r="H26" s="10"/>
      <c r="I26" s="8">
        <v>21</v>
      </c>
      <c r="J26" s="11" t="s">
        <v>31</v>
      </c>
      <c r="K26" s="2"/>
      <c r="L26" s="4">
        <v>0.01554398148148148</v>
      </c>
      <c r="M26" s="4">
        <v>0.004340277777777778</v>
      </c>
      <c r="N26" s="4">
        <f t="shared" si="1"/>
        <v>0.011203703703703702</v>
      </c>
    </row>
    <row r="27" spans="1:14" ht="15">
      <c r="A27">
        <v>416</v>
      </c>
      <c r="B27" s="8">
        <v>22</v>
      </c>
      <c r="C27" s="11" t="str">
        <f>IF(A27="","",VLOOKUP(A27,Entrants!$B$4:$C$86,2))</f>
        <v>ANGIE BROWN</v>
      </c>
      <c r="D27" s="2"/>
      <c r="E27" s="4">
        <v>0.01615740740740741</v>
      </c>
      <c r="F27" s="4">
        <v>0.003125</v>
      </c>
      <c r="G27" s="4">
        <f t="shared" si="0"/>
        <v>0.01303240740740741</v>
      </c>
      <c r="H27" s="10"/>
      <c r="I27" s="8">
        <v>22</v>
      </c>
      <c r="J27" s="11" t="s">
        <v>142</v>
      </c>
      <c r="L27" s="4">
        <v>0.01625</v>
      </c>
      <c r="M27" s="4">
        <v>0.0050347222222222225</v>
      </c>
      <c r="N27" s="4">
        <f t="shared" si="1"/>
        <v>0.011215277777777779</v>
      </c>
    </row>
    <row r="28" spans="1:14" ht="15">
      <c r="A28">
        <v>460</v>
      </c>
      <c r="B28" s="8">
        <v>23</v>
      </c>
      <c r="C28" s="11" t="str">
        <f>IF(A28="","",VLOOKUP(A28,Entrants!$B$4:$C$86,2))</f>
        <v>JOHN PATTERSON</v>
      </c>
      <c r="D28" s="2"/>
      <c r="E28" s="4">
        <v>0.016168981481481482</v>
      </c>
      <c r="F28" s="4">
        <v>0.002777777777777778</v>
      </c>
      <c r="G28" s="4">
        <f t="shared" si="0"/>
        <v>0.013391203703703704</v>
      </c>
      <c r="H28" s="10"/>
      <c r="I28" s="8">
        <v>23</v>
      </c>
      <c r="J28" s="11" t="s">
        <v>53</v>
      </c>
      <c r="L28" s="4">
        <v>0.01613425925925926</v>
      </c>
      <c r="M28" s="4">
        <v>0.004861111111111111</v>
      </c>
      <c r="N28" s="4">
        <f t="shared" si="1"/>
        <v>0.01127314814814815</v>
      </c>
    </row>
    <row r="29" spans="1:14" ht="15">
      <c r="A29">
        <v>439</v>
      </c>
      <c r="B29" s="8">
        <v>24</v>
      </c>
      <c r="C29" s="11" t="str">
        <f>IF(A29="","",VLOOKUP(A29,Entrants!$B$4:$C$86,2))</f>
        <v>AYNSLEY HERRON</v>
      </c>
      <c r="D29" s="2"/>
      <c r="E29" s="4">
        <v>0.016180555555555556</v>
      </c>
      <c r="F29" s="4">
        <v>0.004340277777777778</v>
      </c>
      <c r="G29" s="4">
        <f t="shared" si="0"/>
        <v>0.011840277777777778</v>
      </c>
      <c r="H29" s="10"/>
      <c r="I29" s="8">
        <v>24</v>
      </c>
      <c r="J29" s="11" t="s">
        <v>39</v>
      </c>
      <c r="L29" s="4">
        <v>0.016898148148148148</v>
      </c>
      <c r="M29" s="4">
        <v>0.005555555555555556</v>
      </c>
      <c r="N29" s="4">
        <f t="shared" si="1"/>
        <v>0.011342592592592592</v>
      </c>
    </row>
    <row r="30" spans="1:14" ht="15">
      <c r="A30">
        <v>433</v>
      </c>
      <c r="B30" s="8">
        <v>25</v>
      </c>
      <c r="C30" s="11" t="str">
        <f>IF(A30="","",VLOOKUP(A30,Entrants!$B$4:$C$86,2))</f>
        <v>STEVE GILLESPIE</v>
      </c>
      <c r="E30" s="4">
        <v>0.016203703703703703</v>
      </c>
      <c r="F30" s="4">
        <v>0.005381944444444445</v>
      </c>
      <c r="G30" s="4">
        <f t="shared" si="0"/>
        <v>0.010821759259259257</v>
      </c>
      <c r="H30" s="10"/>
      <c r="I30" s="8">
        <v>25</v>
      </c>
      <c r="J30" s="11" t="s">
        <v>72</v>
      </c>
      <c r="L30" s="4">
        <v>0.01599537037037037</v>
      </c>
      <c r="M30" s="4">
        <v>0.004513888888888889</v>
      </c>
      <c r="N30" s="4">
        <f t="shared" si="1"/>
        <v>0.011481481481481481</v>
      </c>
    </row>
    <row r="31" spans="1:14" ht="15">
      <c r="A31">
        <v>450</v>
      </c>
      <c r="B31" s="8">
        <v>26</v>
      </c>
      <c r="C31" s="11" t="str">
        <f>IF(A31="","",VLOOKUP(A31,Entrants!$B$4:$C$86,2))</f>
        <v>KERRY LOGAN</v>
      </c>
      <c r="E31" s="4">
        <v>0.01622685185185185</v>
      </c>
      <c r="F31" s="4">
        <v>0.003472222222222222</v>
      </c>
      <c r="G31" s="4">
        <f t="shared" si="0"/>
        <v>0.012754629629629628</v>
      </c>
      <c r="H31" s="10"/>
      <c r="I31" s="8">
        <v>26</v>
      </c>
      <c r="J31" s="11" t="s">
        <v>141</v>
      </c>
      <c r="K31" s="2"/>
      <c r="L31" s="4">
        <v>0.016180555555555556</v>
      </c>
      <c r="M31" s="4">
        <v>0.004340277777777778</v>
      </c>
      <c r="N31" s="4">
        <f t="shared" si="1"/>
        <v>0.011840277777777778</v>
      </c>
    </row>
    <row r="32" spans="1:14" ht="15">
      <c r="A32">
        <v>425</v>
      </c>
      <c r="B32" s="8">
        <v>27</v>
      </c>
      <c r="C32" s="11" t="str">
        <f>IF(A32="","",VLOOKUP(A32,Entrants!$B$4:$C$86,2))</f>
        <v>MALCOLM DARBYSHIRE</v>
      </c>
      <c r="E32" s="4">
        <v>0.016238425925925924</v>
      </c>
      <c r="F32" s="4">
        <v>0.005555555555555556</v>
      </c>
      <c r="G32" s="4">
        <f t="shared" si="0"/>
        <v>0.010682870370370367</v>
      </c>
      <c r="H32" s="10"/>
      <c r="I32" s="8">
        <v>27</v>
      </c>
      <c r="J32" s="11" t="s">
        <v>131</v>
      </c>
      <c r="L32" s="4">
        <v>0.016400462962962964</v>
      </c>
      <c r="M32" s="4">
        <v>0.004513888888888889</v>
      </c>
      <c r="N32" s="4">
        <f t="shared" si="1"/>
        <v>0.011886574074074074</v>
      </c>
    </row>
    <row r="33" spans="1:14" ht="15">
      <c r="A33">
        <v>415</v>
      </c>
      <c r="B33" s="8">
        <v>28</v>
      </c>
      <c r="C33" s="11" t="str">
        <f>IF(A33="","",VLOOKUP(A33,Entrants!$B$4:$C$86,2))</f>
        <v>DAVE BRADLEY</v>
      </c>
      <c r="E33" s="4">
        <v>0.01625</v>
      </c>
      <c r="F33" s="4">
        <v>0.0050347222222222225</v>
      </c>
      <c r="G33" s="4">
        <f t="shared" si="0"/>
        <v>0.011215277777777779</v>
      </c>
      <c r="H33" s="10"/>
      <c r="I33" s="8">
        <v>28</v>
      </c>
      <c r="J33" s="11" t="s">
        <v>128</v>
      </c>
      <c r="K33" s="2"/>
      <c r="L33" s="4">
        <v>0.016145833333333335</v>
      </c>
      <c r="M33" s="4">
        <v>0.004166666666666667</v>
      </c>
      <c r="N33" s="4">
        <f t="shared" si="1"/>
        <v>0.01197916666666667</v>
      </c>
    </row>
    <row r="34" spans="1:14" ht="15">
      <c r="A34">
        <v>488</v>
      </c>
      <c r="B34" s="8">
        <v>29</v>
      </c>
      <c r="C34" s="11" t="str">
        <f>IF(A34="","",VLOOKUP(A34,Entrants!$B$4:$C$86,2))</f>
        <v>LIAM BAISTER</v>
      </c>
      <c r="D34" s="2"/>
      <c r="E34" s="4">
        <v>0.016273148148148148</v>
      </c>
      <c r="F34" s="4">
        <v>0.0067708333333333336</v>
      </c>
      <c r="G34" s="4">
        <f t="shared" si="0"/>
        <v>0.009502314814814814</v>
      </c>
      <c r="H34" s="10"/>
      <c r="I34" s="8">
        <v>29</v>
      </c>
      <c r="J34" s="11" t="s">
        <v>21</v>
      </c>
      <c r="L34" s="4">
        <v>0.016747685185185185</v>
      </c>
      <c r="M34" s="4">
        <v>0.004513888888888889</v>
      </c>
      <c r="N34" s="4">
        <f t="shared" si="1"/>
        <v>0.012233796296296295</v>
      </c>
    </row>
    <row r="35" spans="1:14" ht="15">
      <c r="A35">
        <v>482</v>
      </c>
      <c r="B35" s="8">
        <v>30</v>
      </c>
      <c r="C35" s="11" t="str">
        <f>IF(A35="","",VLOOKUP(A35,Entrants!$B$4:$C$86,2))</f>
        <v>CHRISTINE WILLSHIRE</v>
      </c>
      <c r="D35" s="2"/>
      <c r="E35" s="4">
        <v>0.01628472222222222</v>
      </c>
      <c r="F35" s="4">
        <v>0.0006944444444444445</v>
      </c>
      <c r="G35" s="4">
        <f t="shared" si="0"/>
        <v>0.015590277777777778</v>
      </c>
      <c r="H35" s="10"/>
      <c r="I35" s="8">
        <v>30</v>
      </c>
      <c r="J35" s="11" t="s">
        <v>48</v>
      </c>
      <c r="K35" s="2"/>
      <c r="L35" s="4">
        <v>0.016435185185185188</v>
      </c>
      <c r="M35" s="4">
        <v>0.004166666666666667</v>
      </c>
      <c r="N35" s="4">
        <f t="shared" si="1"/>
        <v>0.012268518518518522</v>
      </c>
    </row>
    <row r="36" spans="1:14" ht="15">
      <c r="A36">
        <v>481</v>
      </c>
      <c r="B36" s="8">
        <v>31</v>
      </c>
      <c r="C36" s="11" t="str">
        <f>IF(A36="","",VLOOKUP(A36,Entrants!$B$4:$C$86,2))</f>
        <v>KEITH WILLSHIRE</v>
      </c>
      <c r="D36" s="2"/>
      <c r="E36" s="4">
        <v>0.016307870370370372</v>
      </c>
      <c r="F36" s="4">
        <v>0.005208333333333333</v>
      </c>
      <c r="G36" s="4">
        <f t="shared" si="0"/>
        <v>0.01109953703703704</v>
      </c>
      <c r="I36" s="8">
        <v>31</v>
      </c>
      <c r="J36" s="11" t="s">
        <v>46</v>
      </c>
      <c r="L36" s="4">
        <v>0.01622685185185185</v>
      </c>
      <c r="M36" s="4">
        <v>0.003472222222222222</v>
      </c>
      <c r="N36" s="4">
        <f t="shared" si="1"/>
        <v>0.012754629629629628</v>
      </c>
    </row>
    <row r="37" spans="1:14" ht="15">
      <c r="A37">
        <v>449</v>
      </c>
      <c r="B37" s="8">
        <v>32</v>
      </c>
      <c r="C37" s="11" t="str">
        <f>IF(A37="","",VLOOKUP(A37,Entrants!$B$4:$C$86,2))</f>
        <v>JULIE LEMIN</v>
      </c>
      <c r="E37" s="4">
        <v>0.016342592592592593</v>
      </c>
      <c r="F37" s="4">
        <v>0.003125</v>
      </c>
      <c r="G37" s="4">
        <f t="shared" si="0"/>
        <v>0.013217592592592593</v>
      </c>
      <c r="H37" s="10"/>
      <c r="I37" s="8">
        <v>32</v>
      </c>
      <c r="J37" s="11" t="s">
        <v>121</v>
      </c>
      <c r="K37" s="2"/>
      <c r="L37" s="4">
        <v>0.01615740740740741</v>
      </c>
      <c r="M37" s="4">
        <v>0.003125</v>
      </c>
      <c r="N37" s="4">
        <f t="shared" si="1"/>
        <v>0.01303240740740741</v>
      </c>
    </row>
    <row r="38" spans="1:14" ht="15">
      <c r="A38">
        <v>486</v>
      </c>
      <c r="B38" s="8">
        <v>33</v>
      </c>
      <c r="C38" s="11" t="str">
        <f>IF(A38="","",VLOOKUP(A38,Entrants!$B$4:$C$86,2))</f>
        <v>JOHN HERRON</v>
      </c>
      <c r="D38" s="2"/>
      <c r="E38" s="4">
        <v>0.016400462962962964</v>
      </c>
      <c r="F38" s="4">
        <v>0.004513888888888889</v>
      </c>
      <c r="G38" s="4">
        <f t="shared" si="0"/>
        <v>0.011886574074074074</v>
      </c>
      <c r="H38" s="10"/>
      <c r="I38" s="8">
        <v>33</v>
      </c>
      <c r="J38" s="11" t="s">
        <v>42</v>
      </c>
      <c r="L38" s="4">
        <v>0.016840277777777777</v>
      </c>
      <c r="M38" s="4">
        <v>0.003645833333333333</v>
      </c>
      <c r="N38" s="4">
        <f t="shared" si="1"/>
        <v>0.013194444444444444</v>
      </c>
    </row>
    <row r="39" spans="1:14" ht="15">
      <c r="A39">
        <v>452</v>
      </c>
      <c r="B39" s="8">
        <v>34</v>
      </c>
      <c r="C39" s="11" t="str">
        <f>IF(A39="","",VLOOKUP(A39,Entrants!$B$4:$C$86,2))</f>
        <v>JOHN MALLON</v>
      </c>
      <c r="D39" s="2"/>
      <c r="E39" s="4">
        <v>0.016435185185185188</v>
      </c>
      <c r="F39" s="4">
        <v>0.004166666666666667</v>
      </c>
      <c r="G39" s="4">
        <f t="shared" si="0"/>
        <v>0.012268518518518522</v>
      </c>
      <c r="H39" s="10"/>
      <c r="I39" s="8">
        <v>34</v>
      </c>
      <c r="J39" s="11" t="s">
        <v>126</v>
      </c>
      <c r="K39" s="2"/>
      <c r="L39" s="4">
        <v>0.016342592592592593</v>
      </c>
      <c r="M39" s="4">
        <v>0.003125</v>
      </c>
      <c r="N39" s="4">
        <f t="shared" si="1"/>
        <v>0.013217592592592593</v>
      </c>
    </row>
    <row r="40" spans="1:14" ht="15">
      <c r="A40">
        <v>478</v>
      </c>
      <c r="B40" s="8">
        <v>35</v>
      </c>
      <c r="C40" s="11" t="str">
        <f>IF(A40="","",VLOOKUP(A40,Entrants!$B$4:$C$86,2))</f>
        <v>SUE WALKER</v>
      </c>
      <c r="E40" s="4">
        <v>0.016493055555555556</v>
      </c>
      <c r="F40" s="4">
        <v>0.0008680555555555555</v>
      </c>
      <c r="G40" s="4">
        <f t="shared" si="0"/>
        <v>0.015625</v>
      </c>
      <c r="H40" s="10"/>
      <c r="I40" s="8">
        <v>35</v>
      </c>
      <c r="J40" s="11" t="s">
        <v>57</v>
      </c>
      <c r="K40" s="2"/>
      <c r="L40" s="4">
        <v>0.0159375</v>
      </c>
      <c r="M40" s="4">
        <v>0.0026041666666666665</v>
      </c>
      <c r="N40" s="4">
        <f t="shared" si="1"/>
        <v>0.013333333333333334</v>
      </c>
    </row>
    <row r="41" spans="1:14" ht="15">
      <c r="A41">
        <v>470</v>
      </c>
      <c r="B41" s="8">
        <v>36</v>
      </c>
      <c r="C41" s="11" t="str">
        <f>IF(A41="","",VLOOKUP(A41,Entrants!$B$4:$C$86,2))</f>
        <v>JOCELYN SMITH</v>
      </c>
      <c r="E41" s="4">
        <v>0.016631944444444446</v>
      </c>
      <c r="F41" s="4">
        <v>0.001388888888888889</v>
      </c>
      <c r="G41" s="4">
        <f t="shared" si="0"/>
        <v>0.015243055555555557</v>
      </c>
      <c r="H41" s="10"/>
      <c r="I41" s="8">
        <v>36</v>
      </c>
      <c r="J41" s="11" t="s">
        <v>55</v>
      </c>
      <c r="K41" s="2"/>
      <c r="L41" s="4">
        <v>0.016168981481481482</v>
      </c>
      <c r="M41" s="4">
        <v>0.002777777777777778</v>
      </c>
      <c r="N41" s="4">
        <f t="shared" si="1"/>
        <v>0.013391203703703704</v>
      </c>
    </row>
    <row r="42" spans="1:14" ht="15">
      <c r="A42">
        <v>434</v>
      </c>
      <c r="B42" s="8">
        <v>37</v>
      </c>
      <c r="C42" s="11" t="str">
        <f>IF(A42="","",VLOOKUP(A42,Entrants!$B$4:$C$86,2))</f>
        <v>TRISH GOODWIN</v>
      </c>
      <c r="E42" s="4">
        <v>0.016655092592592593</v>
      </c>
      <c r="F42" s="4">
        <v>0.001388888888888889</v>
      </c>
      <c r="G42" s="4">
        <f t="shared" si="0"/>
        <v>0.015266203703703704</v>
      </c>
      <c r="H42" s="10"/>
      <c r="I42" s="8">
        <v>37</v>
      </c>
      <c r="J42" s="11" t="s">
        <v>63</v>
      </c>
      <c r="L42" s="4">
        <v>0.016631944444444446</v>
      </c>
      <c r="M42" s="4">
        <v>0.001388888888888889</v>
      </c>
      <c r="N42" s="4">
        <f t="shared" si="1"/>
        <v>0.015243055555555557</v>
      </c>
    </row>
    <row r="43" spans="1:14" ht="15">
      <c r="A43">
        <v>417</v>
      </c>
      <c r="B43" s="8">
        <v>38</v>
      </c>
      <c r="C43" s="11" t="str">
        <f>IF(A43="","",VLOOKUP(A43,Entrants!$B$4:$C$86,2))</f>
        <v>MICHAEL BROWN</v>
      </c>
      <c r="E43" s="4">
        <v>0.016747685185185185</v>
      </c>
      <c r="F43" s="4">
        <v>0.004513888888888889</v>
      </c>
      <c r="G43" s="4">
        <f t="shared" si="0"/>
        <v>0.012233796296296295</v>
      </c>
      <c r="H43" s="10"/>
      <c r="I43" s="8">
        <v>38</v>
      </c>
      <c r="J43" s="11" t="s">
        <v>123</v>
      </c>
      <c r="L43" s="4">
        <v>0.016655092592592593</v>
      </c>
      <c r="M43" s="4">
        <v>0.001388888888888889</v>
      </c>
      <c r="N43" s="4">
        <f t="shared" si="1"/>
        <v>0.015266203703703704</v>
      </c>
    </row>
    <row r="44" spans="1:14" ht="15">
      <c r="A44">
        <v>443</v>
      </c>
      <c r="B44" s="8">
        <v>39</v>
      </c>
      <c r="C44" s="11" t="str">
        <f>IF(A44="","",VLOOKUP(A44,Entrants!$B$4:$C$86,2))</f>
        <v>RON INGRAM</v>
      </c>
      <c r="E44" s="4">
        <v>0.016840277777777777</v>
      </c>
      <c r="F44" s="4">
        <v>0.003645833333333333</v>
      </c>
      <c r="G44" s="4">
        <f t="shared" si="0"/>
        <v>0.013194444444444444</v>
      </c>
      <c r="H44" s="10"/>
      <c r="I44" s="8">
        <v>39</v>
      </c>
      <c r="J44" s="11" t="s">
        <v>70</v>
      </c>
      <c r="K44" s="2"/>
      <c r="L44" s="4">
        <v>0.01628472222222222</v>
      </c>
      <c r="M44" s="4">
        <v>0.0006944444444444445</v>
      </c>
      <c r="N44" s="4">
        <f t="shared" si="1"/>
        <v>0.015590277777777778</v>
      </c>
    </row>
    <row r="45" spans="1:14" ht="15">
      <c r="A45">
        <v>440</v>
      </c>
      <c r="B45" s="8">
        <v>40</v>
      </c>
      <c r="C45" s="11" t="str">
        <f>IF(A45="","",VLOOKUP(A45,Entrants!$B$4:$C$86,2))</f>
        <v>GARETH HOPE</v>
      </c>
      <c r="E45" s="4">
        <v>0.016898148148148148</v>
      </c>
      <c r="F45" s="4">
        <v>0.005555555555555556</v>
      </c>
      <c r="G45" s="4">
        <f t="shared" si="0"/>
        <v>0.011342592592592592</v>
      </c>
      <c r="H45" s="10"/>
      <c r="I45" s="8">
        <v>40</v>
      </c>
      <c r="J45" s="11" t="s">
        <v>68</v>
      </c>
      <c r="K45" s="2"/>
      <c r="L45" s="4">
        <v>0.016493055555555556</v>
      </c>
      <c r="M45" s="4">
        <v>0.0008680555555555555</v>
      </c>
      <c r="N45" s="4">
        <f t="shared" si="1"/>
        <v>0.015625</v>
      </c>
    </row>
    <row r="46" spans="2:14" ht="15">
      <c r="B46" s="8"/>
      <c r="C46" s="11">
        <f>IF(A46="","",VLOOKUP(A46,Entrants!$B$4:$C$86,2))</f>
      </c>
      <c r="E46" s="4"/>
      <c r="F46" s="4"/>
      <c r="G46" s="4"/>
      <c r="I46" s="8"/>
      <c r="J46" s="11">
        <f>IF(H46="","",VLOOKUP(H46,Entrants!$B$4:$C$86,2))</f>
      </c>
      <c r="L46" s="4"/>
      <c r="M46" s="9"/>
      <c r="N46" s="4"/>
    </row>
    <row r="47" spans="2:14" ht="15">
      <c r="B47" s="8"/>
      <c r="C47" s="11">
        <f>IF(A47="","",VLOOKUP(A47,Entrants!$B$4:$C$86,2))</f>
      </c>
      <c r="E47" s="4"/>
      <c r="F47" s="4"/>
      <c r="G47" s="4"/>
      <c r="H47" s="10"/>
      <c r="I47" s="8"/>
      <c r="J47" s="11">
        <f>IF(H47="","",VLOOKUP(H47,Entrants!$B$4:$C$86,2))</f>
      </c>
      <c r="K47" s="2"/>
      <c r="L47" s="4"/>
      <c r="M47" s="4"/>
      <c r="N47" s="4"/>
    </row>
    <row r="48" spans="2:14" ht="15">
      <c r="B48" s="8"/>
      <c r="C48" s="11">
        <f>IF(A48="","",VLOOKUP(A48,Entrants!$B$4:$C$86,2))</f>
      </c>
      <c r="D48" s="8"/>
      <c r="E48" s="4"/>
      <c r="F48" s="9"/>
      <c r="G48" s="4"/>
      <c r="H48" s="10"/>
      <c r="I48" s="8"/>
      <c r="J48" s="11">
        <f>IF(H48="","",VLOOKUP(H48,Entrants!$B$4:$C$86,2))</f>
      </c>
      <c r="L48" s="4"/>
      <c r="M48" s="4"/>
      <c r="N48" s="4"/>
    </row>
    <row r="49" spans="2:14" ht="15">
      <c r="B49" s="8"/>
      <c r="C49" s="11">
        <f>IF(A49="","",VLOOKUP(A49,Entrants!$B$4:$C$86,2))</f>
      </c>
      <c r="E49" s="4"/>
      <c r="F49" s="9"/>
      <c r="G49" s="4"/>
      <c r="H49" s="10"/>
      <c r="I49" s="8"/>
      <c r="J49" s="11">
        <f>IF(H49="","",VLOOKUP(H49,Entrants!$B$4:$C$86,2))</f>
      </c>
      <c r="L49" s="4"/>
      <c r="M49" s="4"/>
      <c r="N49" s="4"/>
    </row>
    <row r="50" spans="2:14" ht="15">
      <c r="B50" s="8"/>
      <c r="C50" s="11">
        <f>IF(A50="","",VLOOKUP(A50,Entrants!$B$4:$C$86,2))</f>
      </c>
      <c r="D50" s="8"/>
      <c r="E50" s="4"/>
      <c r="F50" s="9"/>
      <c r="G50" s="4"/>
      <c r="H50" s="10"/>
      <c r="I50" s="8"/>
      <c r="J50" s="11">
        <f>IF(H50="","",VLOOKUP(H50,Entrants!$B$4:$C$86,2))</f>
      </c>
      <c r="L50" s="4"/>
      <c r="M50" s="4"/>
      <c r="N50" s="4"/>
    </row>
    <row r="51" spans="2:14" ht="15">
      <c r="B51" s="8"/>
      <c r="C51" s="11">
        <f>IF(A51="","",VLOOKUP(A51,Entrants!$B$4:$C$86,2))</f>
      </c>
      <c r="D51" s="8"/>
      <c r="E51" s="4"/>
      <c r="F51" s="9"/>
      <c r="G51" s="4"/>
      <c r="H51" s="10"/>
      <c r="I51" s="8"/>
      <c r="J51" s="11">
        <f>IF(H51="","",VLOOKUP(H51,Entrants!$B$4:$C$86,2))</f>
      </c>
      <c r="K51" s="8"/>
      <c r="L51" s="4"/>
      <c r="M51" s="9"/>
      <c r="N51" s="4"/>
    </row>
    <row r="52" spans="2:14" ht="15">
      <c r="B52" s="8"/>
      <c r="C52" s="11">
        <f>IF(A52="","",VLOOKUP(A52,Entrants!$B$4:$C$86,2))</f>
      </c>
      <c r="D52" s="8"/>
      <c r="E52" s="4"/>
      <c r="F52" s="9"/>
      <c r="G52" s="4"/>
      <c r="H52" s="10"/>
      <c r="I52" s="8"/>
      <c r="J52" s="11">
        <f>IF(H52="","",VLOOKUP(H52,Entrants!$B$4:$C$86,2))</f>
      </c>
      <c r="K52" s="2"/>
      <c r="L52" s="4"/>
      <c r="M52" s="4"/>
      <c r="N52" s="4"/>
    </row>
    <row r="53" spans="2:14" ht="15">
      <c r="B53" s="8"/>
      <c r="C53" s="11">
        <f>IF(A53="","",VLOOKUP(A53,Entrants!$B$4:$C$86,2))</f>
      </c>
      <c r="E53" s="4"/>
      <c r="F53" s="9"/>
      <c r="G53" s="4"/>
      <c r="H53" s="10"/>
      <c r="I53" s="8"/>
      <c r="J53" s="11">
        <f>IF(H53="","",VLOOKUP(H53,Entrants!$B$4:$C$86,2))</f>
      </c>
      <c r="K53" s="2"/>
      <c r="L53" s="4"/>
      <c r="M53" s="4"/>
      <c r="N53" s="4"/>
    </row>
    <row r="54" spans="2:14" ht="15">
      <c r="B54" s="8"/>
      <c r="C54" s="11">
        <f>IF(A54="","",VLOOKUP(A54,Entrants!$B$4:$C$86,2))</f>
      </c>
      <c r="D54" s="13"/>
      <c r="E54" s="4"/>
      <c r="F54" s="9"/>
      <c r="G54" s="4"/>
      <c r="H54" s="10"/>
      <c r="I54" s="8"/>
      <c r="J54" s="11">
        <f>IF(H54="","",VLOOKUP(H54,Entrants!$B$4:$C$86,2))</f>
      </c>
      <c r="L54" s="4"/>
      <c r="M54" s="4"/>
      <c r="N54" s="4"/>
    </row>
    <row r="55" spans="2:14" ht="15">
      <c r="B55" s="8"/>
      <c r="C55" s="11">
        <f>IF(A55="","",VLOOKUP(A55,Entrants!$B$4:$C$86,2))</f>
      </c>
      <c r="E55" s="4"/>
      <c r="F55" s="9"/>
      <c r="G55" s="4"/>
      <c r="H55" s="10"/>
      <c r="I55" s="8"/>
      <c r="J55" s="11">
        <f>IF(H55="","",VLOOKUP(H55,Entrants!$B$4:$C$86,2))</f>
      </c>
      <c r="L55" s="4"/>
      <c r="M55" s="4"/>
      <c r="N55" s="4"/>
    </row>
    <row r="56" spans="2:14" ht="15">
      <c r="B56" s="8"/>
      <c r="C56" s="11">
        <f>IF(A56="","",VLOOKUP(A56,Entrants!$B$4:$C$86,2))</f>
      </c>
      <c r="D56" s="13"/>
      <c r="E56" s="4"/>
      <c r="F56" s="9"/>
      <c r="G56" s="4"/>
      <c r="H56" s="10"/>
      <c r="I56" s="8"/>
      <c r="J56" s="11">
        <f>IF(H56="","",VLOOKUP(H56,Entrants!$B$4:$C$86,2))</f>
      </c>
      <c r="K56" s="2"/>
      <c r="L56" s="4"/>
      <c r="M56" s="4"/>
      <c r="N56" s="4"/>
    </row>
    <row r="57" spans="2:14" ht="12.75">
      <c r="B57" s="2"/>
      <c r="E57" s="3"/>
      <c r="F57" s="3"/>
      <c r="G57" s="4"/>
      <c r="I57" s="2"/>
      <c r="N57" s="4"/>
    </row>
    <row r="58" spans="2:14" ht="12.75">
      <c r="B58" s="2"/>
      <c r="E58" s="3"/>
      <c r="F58" s="3"/>
      <c r="G58" s="4"/>
      <c r="I58" s="2"/>
      <c r="N58" s="4"/>
    </row>
    <row r="59" spans="2:14" ht="12.75">
      <c r="B59" s="2"/>
      <c r="C59" s="2"/>
      <c r="D59" s="2"/>
      <c r="E59" s="3"/>
      <c r="F59" s="3"/>
      <c r="G59" s="4"/>
      <c r="I59" s="2"/>
      <c r="N59" s="4"/>
    </row>
  </sheetData>
  <printOptions/>
  <pageMargins left="0.75" right="1.61" top="0.44" bottom="0.56" header="0.5" footer="0.5"/>
  <pageSetup fitToWidth="2" fitToHeight="1" horizontalDpi="360" verticalDpi="360" orientation="portrait" paperSize="9" scale="9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90"/>
  <sheetViews>
    <sheetView zoomScale="75" zoomScaleNormal="75" workbookViewId="0" topLeftCell="A2">
      <selection activeCell="I46" sqref="I46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0.421875" style="0" customWidth="1"/>
    <col min="5" max="5" width="11.28125" style="0" customWidth="1"/>
    <col min="6" max="6" width="10.140625" style="0" customWidth="1"/>
    <col min="7" max="7" width="19.00390625" style="0" customWidth="1"/>
    <col min="8" max="8" width="10.4218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144</v>
      </c>
      <c r="B1" s="5"/>
      <c r="C1" s="5"/>
      <c r="D1" s="5"/>
      <c r="E1" s="5"/>
      <c r="F1" s="5"/>
      <c r="G1" s="5"/>
      <c r="H1" s="5"/>
      <c r="I1" s="7"/>
      <c r="J1" s="11"/>
      <c r="K1" s="6" t="s">
        <v>87</v>
      </c>
      <c r="L1" s="6"/>
    </row>
    <row r="2" spans="1:7" ht="12.75">
      <c r="A2" s="1" t="s">
        <v>79</v>
      </c>
      <c r="G2" s="2"/>
    </row>
    <row r="3" spans="1:14" ht="12.75">
      <c r="A3" s="1" t="s">
        <v>80</v>
      </c>
      <c r="B3" s="1" t="s">
        <v>81</v>
      </c>
      <c r="C3" s="6" t="s">
        <v>82</v>
      </c>
      <c r="D3" s="6"/>
      <c r="E3" s="1" t="s">
        <v>83</v>
      </c>
      <c r="F3" s="1" t="s">
        <v>84</v>
      </c>
      <c r="G3" s="1" t="s">
        <v>85</v>
      </c>
      <c r="I3" s="1" t="s">
        <v>81</v>
      </c>
      <c r="J3" s="6" t="s">
        <v>82</v>
      </c>
      <c r="K3" s="6"/>
      <c r="L3" s="1" t="s">
        <v>83</v>
      </c>
      <c r="M3" s="1" t="s">
        <v>84</v>
      </c>
      <c r="N3" s="1" t="s">
        <v>85</v>
      </c>
    </row>
    <row r="4" spans="1:14" ht="15">
      <c r="A4">
        <v>439</v>
      </c>
      <c r="B4" s="8">
        <v>1</v>
      </c>
      <c r="C4" s="11" t="str">
        <f>IF(A4="","",VLOOKUP(A4,Entrants!$B$4:$C$86,2))</f>
        <v>AYNSLEY HERRON</v>
      </c>
      <c r="D4" s="2"/>
      <c r="E4" s="4">
        <v>0.016030092592592592</v>
      </c>
      <c r="F4" s="4">
        <v>0.004340277777777778</v>
      </c>
      <c r="G4" s="4">
        <f>E4-F4</f>
        <v>0.011689814814814814</v>
      </c>
      <c r="H4" s="10"/>
      <c r="I4" s="8">
        <v>1</v>
      </c>
      <c r="J4" s="12" t="s">
        <v>129</v>
      </c>
      <c r="K4" s="16"/>
      <c r="L4" s="14">
        <v>0.016469907407407405</v>
      </c>
      <c r="M4" s="14">
        <v>0.007118055555555555</v>
      </c>
      <c r="N4" s="14">
        <v>0.00935185185185185</v>
      </c>
    </row>
    <row r="5" spans="1:14" ht="15">
      <c r="A5">
        <v>444</v>
      </c>
      <c r="B5" s="8">
        <v>2</v>
      </c>
      <c r="C5" s="11" t="str">
        <f>IF(A5="","",VLOOKUP(A5,Entrants!$B$4:$C$86,2))</f>
        <v>KIRSTY JOHNSON</v>
      </c>
      <c r="E5" s="4">
        <v>0.016030092592592592</v>
      </c>
      <c r="F5" s="4">
        <v>0.003298611111111111</v>
      </c>
      <c r="G5" s="4">
        <f aca="true" t="shared" si="0" ref="G5:G45">E5-F5</f>
        <v>0.01273148148148148</v>
      </c>
      <c r="H5" s="10"/>
      <c r="I5" s="8">
        <v>2</v>
      </c>
      <c r="J5" s="12" t="s">
        <v>43</v>
      </c>
      <c r="K5" s="13"/>
      <c r="L5" s="14">
        <v>0.01625</v>
      </c>
      <c r="M5" s="14">
        <v>0.0067708333333333336</v>
      </c>
      <c r="N5" s="14">
        <v>0.009479166666666667</v>
      </c>
    </row>
    <row r="6" spans="1:14" ht="15">
      <c r="A6">
        <v>433</v>
      </c>
      <c r="B6" s="8">
        <v>3</v>
      </c>
      <c r="C6" s="11" t="str">
        <f>IF(A6="","",VLOOKUP(A6,Entrants!$B$4:$C$86,2))</f>
        <v>STEVE GILLESPIE</v>
      </c>
      <c r="D6" s="2"/>
      <c r="E6" s="4">
        <v>0.016145833333333335</v>
      </c>
      <c r="F6" s="4">
        <v>0.005381944444444445</v>
      </c>
      <c r="G6" s="4">
        <f t="shared" si="0"/>
        <v>0.010763888888888889</v>
      </c>
      <c r="H6" s="10"/>
      <c r="I6" s="8">
        <v>3</v>
      </c>
      <c r="J6" s="12" t="s">
        <v>74</v>
      </c>
      <c r="K6" s="13"/>
      <c r="L6" s="14">
        <v>0.01667824074074074</v>
      </c>
      <c r="M6" s="14">
        <v>0.006944444444444444</v>
      </c>
      <c r="N6" s="14">
        <v>0.009733796296296296</v>
      </c>
    </row>
    <row r="7" spans="1:14" ht="15">
      <c r="A7">
        <v>485</v>
      </c>
      <c r="B7" s="8">
        <v>4</v>
      </c>
      <c r="C7" s="11" t="str">
        <f>IF(A7="","",VLOOKUP(A7,Entrants!$B$4:$C$86,2))</f>
        <v>CATH YOUNG</v>
      </c>
      <c r="D7" s="2"/>
      <c r="E7" s="4">
        <v>0.016168981481481482</v>
      </c>
      <c r="F7" s="4">
        <v>0.004513888888888889</v>
      </c>
      <c r="G7" s="4">
        <f t="shared" si="0"/>
        <v>0.011655092592592592</v>
      </c>
      <c r="H7" s="10"/>
      <c r="I7" s="8">
        <v>4</v>
      </c>
      <c r="J7" s="12" t="s">
        <v>20</v>
      </c>
      <c r="K7" s="16"/>
      <c r="L7" s="14">
        <v>0.016550925925925924</v>
      </c>
      <c r="M7" s="14">
        <v>0.0067708333333333336</v>
      </c>
      <c r="N7" s="14">
        <v>0.00978009259259259</v>
      </c>
    </row>
    <row r="8" spans="1:14" ht="15">
      <c r="A8">
        <v>472</v>
      </c>
      <c r="B8" s="8">
        <v>5</v>
      </c>
      <c r="C8" s="11" t="str">
        <f>IF(A8="","",VLOOKUP(A8,Entrants!$B$4:$C$86,2))</f>
        <v>ADAM SMITH</v>
      </c>
      <c r="E8" s="4">
        <v>0.016203703703703703</v>
      </c>
      <c r="F8" s="4">
        <v>0.0050347222222222225</v>
      </c>
      <c r="G8" s="4">
        <f t="shared" si="0"/>
        <v>0.011168981481481481</v>
      </c>
      <c r="H8" s="10"/>
      <c r="I8" s="8">
        <v>5</v>
      </c>
      <c r="J8" s="12" t="s">
        <v>22</v>
      </c>
      <c r="K8" s="13"/>
      <c r="L8" s="14">
        <v>0.016203703703703703</v>
      </c>
      <c r="M8" s="14">
        <v>0.006423611111111112</v>
      </c>
      <c r="N8" s="14">
        <v>0.00978009259259259</v>
      </c>
    </row>
    <row r="9" spans="1:14" ht="15">
      <c r="A9">
        <v>418</v>
      </c>
      <c r="B9" s="8">
        <v>6</v>
      </c>
      <c r="C9" s="11" t="str">
        <f>IF(A9="","",VLOOKUP(A9,Entrants!$B$4:$C$86,2))</f>
        <v>PETER BROWN</v>
      </c>
      <c r="D9" s="2"/>
      <c r="E9" s="4">
        <v>0.016203703703703703</v>
      </c>
      <c r="F9" s="4">
        <v>0.006423611111111112</v>
      </c>
      <c r="G9" s="4">
        <f t="shared" si="0"/>
        <v>0.00978009259259259</v>
      </c>
      <c r="H9" s="10"/>
      <c r="I9" s="8">
        <v>6</v>
      </c>
      <c r="J9" s="12" t="s">
        <v>32</v>
      </c>
      <c r="K9" s="13"/>
      <c r="L9" s="14">
        <v>0.01650462962962963</v>
      </c>
      <c r="M9" s="14">
        <v>0.006076388888888889</v>
      </c>
      <c r="N9" s="14">
        <v>0.010428240740740741</v>
      </c>
    </row>
    <row r="10" spans="1:14" ht="15">
      <c r="A10">
        <v>416</v>
      </c>
      <c r="B10" s="8">
        <v>7</v>
      </c>
      <c r="C10" s="11" t="str">
        <f>IF(A10="","",VLOOKUP(A10,Entrants!$B$4:$C$86,2))</f>
        <v>ANGIE BROWN</v>
      </c>
      <c r="E10" s="4">
        <v>0.016238425925925924</v>
      </c>
      <c r="F10" s="4">
        <v>0.003125</v>
      </c>
      <c r="G10" s="4">
        <f t="shared" si="0"/>
        <v>0.013113425925925924</v>
      </c>
      <c r="H10" s="10"/>
      <c r="I10" s="8">
        <v>7</v>
      </c>
      <c r="J10" s="12" t="s">
        <v>64</v>
      </c>
      <c r="K10" s="16"/>
      <c r="L10" s="14">
        <v>0.01671296296296296</v>
      </c>
      <c r="M10" s="14">
        <v>0.00625</v>
      </c>
      <c r="N10" s="14">
        <v>0.01046296296296296</v>
      </c>
    </row>
    <row r="11" spans="1:14" ht="15">
      <c r="A11">
        <v>445</v>
      </c>
      <c r="B11" s="8">
        <v>8</v>
      </c>
      <c r="C11" s="11" t="str">
        <f>IF(A11="","",VLOOKUP(A11,Entrants!$B$4:$C$86,2))</f>
        <v>GARY JONES</v>
      </c>
      <c r="D11" s="2"/>
      <c r="E11" s="4">
        <v>0.01625</v>
      </c>
      <c r="F11" s="4">
        <v>0.0067708333333333336</v>
      </c>
      <c r="G11" s="4">
        <f t="shared" si="0"/>
        <v>0.009479166666666667</v>
      </c>
      <c r="H11" s="10"/>
      <c r="I11" s="8">
        <v>8</v>
      </c>
      <c r="J11" s="12" t="s">
        <v>62</v>
      </c>
      <c r="K11" s="16"/>
      <c r="L11" s="14">
        <v>0.016412037037037037</v>
      </c>
      <c r="M11" s="14">
        <v>0.005902777777777778</v>
      </c>
      <c r="N11" s="14">
        <v>0.01050925925925926</v>
      </c>
    </row>
    <row r="12" spans="1:14" ht="15">
      <c r="A12">
        <v>474</v>
      </c>
      <c r="B12" s="8">
        <v>9</v>
      </c>
      <c r="C12" s="11" t="str">
        <f>IF(A12="","",VLOOKUP(A12,Entrants!$B$4:$C$86,2))</f>
        <v>PAUL TURNBULL</v>
      </c>
      <c r="E12" s="4">
        <v>0.01628472222222222</v>
      </c>
      <c r="F12" s="4">
        <v>0.005729166666666667</v>
      </c>
      <c r="G12" s="4">
        <f t="shared" si="0"/>
        <v>0.010555555555555554</v>
      </c>
      <c r="H12" s="10"/>
      <c r="I12" s="8">
        <v>9</v>
      </c>
      <c r="J12" s="12" t="s">
        <v>130</v>
      </c>
      <c r="K12" s="13"/>
      <c r="L12" s="14">
        <v>0.01628472222222222</v>
      </c>
      <c r="M12" s="14">
        <v>0.005729166666666667</v>
      </c>
      <c r="N12" s="14">
        <v>0.010555555555555554</v>
      </c>
    </row>
    <row r="13" spans="1:14" ht="15">
      <c r="A13">
        <v>477</v>
      </c>
      <c r="B13" s="8">
        <v>10</v>
      </c>
      <c r="C13" s="11" t="str">
        <f>IF(A13="","",VLOOKUP(A13,Entrants!$B$4:$C$86,2))</f>
        <v>STEVE WALKER</v>
      </c>
      <c r="E13" s="4">
        <v>0.016296296296296295</v>
      </c>
      <c r="F13" s="4">
        <v>0.005729166666666667</v>
      </c>
      <c r="G13" s="4">
        <f t="shared" si="0"/>
        <v>0.010567129629629628</v>
      </c>
      <c r="H13" s="10"/>
      <c r="I13" s="8">
        <v>10</v>
      </c>
      <c r="J13" s="13" t="s">
        <v>67</v>
      </c>
      <c r="K13" s="13"/>
      <c r="L13" s="14">
        <v>0.016296296296296295</v>
      </c>
      <c r="M13" s="14">
        <v>0.005729166666666667</v>
      </c>
      <c r="N13" s="14">
        <v>0.010567129629629628</v>
      </c>
    </row>
    <row r="14" spans="1:14" ht="15">
      <c r="A14">
        <v>489</v>
      </c>
      <c r="B14" s="8">
        <v>11</v>
      </c>
      <c r="C14" s="11" t="str">
        <f>IF(A14="","",VLOOKUP(A14,Entrants!$B$4:$C$86,2))</f>
        <v>HELEN MORRIS</v>
      </c>
      <c r="E14" s="4">
        <v>0.016296296296296295</v>
      </c>
      <c r="F14" s="4">
        <v>0.004861111111111111</v>
      </c>
      <c r="G14" s="4">
        <f t="shared" si="0"/>
        <v>0.011435185185185184</v>
      </c>
      <c r="H14" s="10"/>
      <c r="I14" s="8">
        <v>11</v>
      </c>
      <c r="J14" s="12" t="s">
        <v>59</v>
      </c>
      <c r="K14" s="13"/>
      <c r="L14" s="14">
        <v>0.016585648148148148</v>
      </c>
      <c r="M14" s="14">
        <v>0.005902777777777778</v>
      </c>
      <c r="N14" s="14">
        <v>0.01068287037037037</v>
      </c>
    </row>
    <row r="15" spans="1:14" ht="15">
      <c r="A15">
        <v>457</v>
      </c>
      <c r="B15" s="8">
        <v>12</v>
      </c>
      <c r="C15" s="11" t="str">
        <f>IF(A15="","",VLOOKUP(A15,Entrants!$B$4:$C$86,2))</f>
        <v>BARRY METCALFE</v>
      </c>
      <c r="D15" s="2"/>
      <c r="E15" s="4">
        <v>0.016319444444444445</v>
      </c>
      <c r="F15" s="4">
        <v>0.005555555555555556</v>
      </c>
      <c r="G15" s="4">
        <f t="shared" si="0"/>
        <v>0.010763888888888889</v>
      </c>
      <c r="H15" s="10"/>
      <c r="I15" s="8">
        <v>12</v>
      </c>
      <c r="J15" s="12" t="s">
        <v>52</v>
      </c>
      <c r="K15" s="13"/>
      <c r="L15" s="14">
        <v>0.016319444444444445</v>
      </c>
      <c r="M15" s="14">
        <v>0.005555555555555556</v>
      </c>
      <c r="N15" s="14">
        <v>0.010763888888888889</v>
      </c>
    </row>
    <row r="16" spans="1:14" ht="15">
      <c r="A16">
        <v>427</v>
      </c>
      <c r="B16" s="8">
        <v>13</v>
      </c>
      <c r="C16" s="11" t="str">
        <f>IF(A16="","",VLOOKUP(A16,Entrants!$B$4:$C$86,2))</f>
        <v>SHAUN DODD</v>
      </c>
      <c r="E16" s="4">
        <v>0.01633101851851852</v>
      </c>
      <c r="F16" s="4">
        <v>0.005208333333333333</v>
      </c>
      <c r="G16" s="4">
        <f t="shared" si="0"/>
        <v>0.011122685185185187</v>
      </c>
      <c r="H16" s="10"/>
      <c r="I16" s="8">
        <v>13</v>
      </c>
      <c r="J16" s="13" t="s">
        <v>34</v>
      </c>
      <c r="K16" s="13"/>
      <c r="L16" s="14">
        <v>0.016145833333333335</v>
      </c>
      <c r="M16" s="14">
        <v>0.005381944444444445</v>
      </c>
      <c r="N16" s="14">
        <v>0.010763888888888889</v>
      </c>
    </row>
    <row r="17" spans="1:14" ht="15">
      <c r="A17">
        <v>451</v>
      </c>
      <c r="B17" s="8">
        <v>14</v>
      </c>
      <c r="C17" s="11" t="str">
        <f>IF(A17="","",VLOOKUP(A17,Entrants!$B$4:$C$86,2))</f>
        <v>DAVID LOGAN</v>
      </c>
      <c r="D17" s="2"/>
      <c r="E17" s="4">
        <v>0.016354166666666666</v>
      </c>
      <c r="F17" s="4">
        <v>0.0050347222222222225</v>
      </c>
      <c r="G17" s="4">
        <f t="shared" si="0"/>
        <v>0.011319444444444444</v>
      </c>
      <c r="H17" s="10"/>
      <c r="I17" s="8">
        <v>14</v>
      </c>
      <c r="J17" s="12" t="s">
        <v>30</v>
      </c>
      <c r="K17" s="16"/>
      <c r="L17" s="14">
        <v>0.016493055555555556</v>
      </c>
      <c r="M17" s="14">
        <v>0.005555555555555556</v>
      </c>
      <c r="N17" s="14">
        <v>0.0109375</v>
      </c>
    </row>
    <row r="18" spans="1:14" ht="15">
      <c r="A18">
        <v>456</v>
      </c>
      <c r="B18" s="8">
        <v>15</v>
      </c>
      <c r="C18" s="11" t="str">
        <f>IF(A18="","",VLOOKUP(A18,Entrants!$B$4:$C$86,2))</f>
        <v>TERRY MCCABE</v>
      </c>
      <c r="D18" s="2"/>
      <c r="E18" s="4">
        <v>0.01636574074074074</v>
      </c>
      <c r="F18" s="4">
        <v>0.004861111111111111</v>
      </c>
      <c r="G18" s="4">
        <f t="shared" si="0"/>
        <v>0.011504629629629629</v>
      </c>
      <c r="H18" s="10"/>
      <c r="I18" s="8">
        <v>15</v>
      </c>
      <c r="J18" s="12" t="s">
        <v>29</v>
      </c>
      <c r="K18" s="16"/>
      <c r="L18" s="14">
        <v>0.01664351851851852</v>
      </c>
      <c r="M18" s="14">
        <v>0.005555555555555556</v>
      </c>
      <c r="N18" s="14">
        <v>0.011087962962962963</v>
      </c>
    </row>
    <row r="19" spans="1:14" ht="15">
      <c r="A19">
        <v>442</v>
      </c>
      <c r="B19" s="8">
        <v>16</v>
      </c>
      <c r="C19" s="11" t="str">
        <f>IF(A19="","",VLOOKUP(A19,Entrants!$B$4:$C$86,2))</f>
        <v>KIRSTY HUNTINGTON</v>
      </c>
      <c r="D19" s="2"/>
      <c r="E19" s="4">
        <v>0.01636574074074074</v>
      </c>
      <c r="F19" s="4">
        <v>0.005208333333333333</v>
      </c>
      <c r="G19" s="4">
        <f t="shared" si="0"/>
        <v>0.011157407407407408</v>
      </c>
      <c r="H19" s="10"/>
      <c r="I19" s="8">
        <v>16</v>
      </c>
      <c r="J19" s="12" t="s">
        <v>116</v>
      </c>
      <c r="K19" s="16"/>
      <c r="L19" s="14">
        <v>0.01633101851851852</v>
      </c>
      <c r="M19" s="14">
        <v>0.005208333333333333</v>
      </c>
      <c r="N19" s="14">
        <v>0.011122685185185187</v>
      </c>
    </row>
    <row r="20" spans="1:14" ht="15">
      <c r="A20">
        <v>419</v>
      </c>
      <c r="B20" s="8">
        <v>17</v>
      </c>
      <c r="C20" s="11" t="str">
        <f>IF(A20="","",VLOOKUP(A20,Entrants!$B$4:$C$86,2))</f>
        <v>DAVE COX</v>
      </c>
      <c r="E20" s="4">
        <v>0.016377314814814813</v>
      </c>
      <c r="F20" s="4">
        <v>0.005208333333333333</v>
      </c>
      <c r="G20" s="4">
        <f t="shared" si="0"/>
        <v>0.011168981481481481</v>
      </c>
      <c r="H20" s="10"/>
      <c r="I20" s="8">
        <v>17</v>
      </c>
      <c r="J20" s="13" t="s">
        <v>41</v>
      </c>
      <c r="K20" s="13"/>
      <c r="L20" s="14">
        <v>0.01636574074074074</v>
      </c>
      <c r="M20" s="14">
        <v>0.005208333333333333</v>
      </c>
      <c r="N20" s="14">
        <v>0.011157407407407408</v>
      </c>
    </row>
    <row r="21" spans="1:14" ht="15">
      <c r="A21">
        <v>469</v>
      </c>
      <c r="B21" s="8">
        <v>18</v>
      </c>
      <c r="C21" s="11" t="str">
        <f>IF(A21="","",VLOOKUP(A21,Entrants!$B$4:$C$86,2))</f>
        <v>IAIN SINGER</v>
      </c>
      <c r="D21" s="2"/>
      <c r="E21" s="4">
        <v>0.016412037037037037</v>
      </c>
      <c r="F21" s="4">
        <v>0.005902777777777778</v>
      </c>
      <c r="G21" s="4">
        <f t="shared" si="0"/>
        <v>0.01050925925925926</v>
      </c>
      <c r="H21" s="10"/>
      <c r="I21" s="8">
        <v>18</v>
      </c>
      <c r="J21" s="12" t="s">
        <v>23</v>
      </c>
      <c r="K21" s="13"/>
      <c r="L21" s="14">
        <v>0.016377314814814813</v>
      </c>
      <c r="M21" s="14">
        <v>0.005208333333333333</v>
      </c>
      <c r="N21" s="14">
        <v>0.011168981481481481</v>
      </c>
    </row>
    <row r="22" spans="1:14" ht="15">
      <c r="A22">
        <v>417</v>
      </c>
      <c r="B22" s="8">
        <v>19</v>
      </c>
      <c r="C22" s="11" t="str">
        <f>IF(A22="","",VLOOKUP(A22,Entrants!$B$4:$C$86,2))</f>
        <v>MICHAEL BROWN</v>
      </c>
      <c r="D22" s="2"/>
      <c r="E22" s="4">
        <v>0.01644675925925926</v>
      </c>
      <c r="F22" s="4">
        <v>0.004513888888888889</v>
      </c>
      <c r="G22" s="4">
        <f t="shared" si="0"/>
        <v>0.011932870370370371</v>
      </c>
      <c r="H22" s="10"/>
      <c r="I22" s="8">
        <v>19</v>
      </c>
      <c r="J22" s="12" t="s">
        <v>15</v>
      </c>
      <c r="K22" s="13"/>
      <c r="L22" s="14">
        <v>0.016203703703703703</v>
      </c>
      <c r="M22" s="14">
        <v>0.0050347222222222225</v>
      </c>
      <c r="N22" s="14">
        <v>0.011168981481481481</v>
      </c>
    </row>
    <row r="23" spans="1:14" ht="15">
      <c r="A23">
        <v>473</v>
      </c>
      <c r="B23" s="8">
        <v>20</v>
      </c>
      <c r="C23" s="11" t="str">
        <f>IF(A23="","",VLOOKUP(A23,Entrants!$B$4:$C$86,2))</f>
        <v>LEO TALBOT</v>
      </c>
      <c r="E23" s="4">
        <v>0.016469907407407405</v>
      </c>
      <c r="F23" s="4">
        <v>0.007118055555555555</v>
      </c>
      <c r="G23" s="4">
        <f t="shared" si="0"/>
        <v>0.00935185185185185</v>
      </c>
      <c r="H23" s="10"/>
      <c r="I23" s="8">
        <v>20</v>
      </c>
      <c r="J23" s="12" t="s">
        <v>47</v>
      </c>
      <c r="K23" s="13"/>
      <c r="L23" s="14">
        <v>0.016354166666666666</v>
      </c>
      <c r="M23" s="14">
        <v>0.0050347222222222225</v>
      </c>
      <c r="N23" s="14">
        <v>0.011319444444444444</v>
      </c>
    </row>
    <row r="24" spans="1:14" ht="15">
      <c r="A24">
        <v>426</v>
      </c>
      <c r="B24" s="8">
        <v>21</v>
      </c>
      <c r="C24" s="11" t="str">
        <f>IF(A24="","",VLOOKUP(A24,Entrants!$B$4:$C$86,2))</f>
        <v>RALPH DICKINSON</v>
      </c>
      <c r="D24" s="2"/>
      <c r="E24" s="4">
        <v>0.016493055555555556</v>
      </c>
      <c r="F24" s="4">
        <v>0.005555555555555556</v>
      </c>
      <c r="G24" s="4">
        <f t="shared" si="0"/>
        <v>0.0109375</v>
      </c>
      <c r="H24" s="10"/>
      <c r="I24" s="8">
        <v>21</v>
      </c>
      <c r="J24" s="12" t="s">
        <v>53</v>
      </c>
      <c r="K24" s="16"/>
      <c r="L24" s="14">
        <v>0.016296296296296295</v>
      </c>
      <c r="M24" s="14">
        <v>0.004861111111111111</v>
      </c>
      <c r="N24" s="14">
        <v>0.011435185185185184</v>
      </c>
    </row>
    <row r="25" spans="1:14" ht="15">
      <c r="A25">
        <v>431</v>
      </c>
      <c r="B25" s="8">
        <v>22</v>
      </c>
      <c r="C25" s="11" t="str">
        <f>IF(A25="","",VLOOKUP(A25,Entrants!$B$4:$C$86,2))</f>
        <v>KEVIN FREEMAN</v>
      </c>
      <c r="D25" s="2"/>
      <c r="E25" s="4">
        <v>0.01650462962962963</v>
      </c>
      <c r="F25" s="4">
        <v>0.006076388888888889</v>
      </c>
      <c r="G25" s="4">
        <f t="shared" si="0"/>
        <v>0.010428240740740741</v>
      </c>
      <c r="H25" s="10"/>
      <c r="I25" s="8">
        <v>22</v>
      </c>
      <c r="J25" s="12" t="s">
        <v>69</v>
      </c>
      <c r="K25" s="13"/>
      <c r="L25" s="14">
        <v>0.016689814814814817</v>
      </c>
      <c r="M25" s="14">
        <v>0.005208333333333333</v>
      </c>
      <c r="N25" s="14">
        <v>0.011481481481481485</v>
      </c>
    </row>
    <row r="26" spans="1:14" ht="15">
      <c r="A26">
        <v>452</v>
      </c>
      <c r="B26" s="8">
        <v>23</v>
      </c>
      <c r="C26" s="11" t="str">
        <f>IF(A26="","",VLOOKUP(A26,Entrants!$B$4:$C$86,2))</f>
        <v>JOHN MALLON</v>
      </c>
      <c r="D26" s="2"/>
      <c r="E26" s="4">
        <v>0.01653935185185185</v>
      </c>
      <c r="F26" s="4">
        <v>0.004166666666666667</v>
      </c>
      <c r="G26" s="4">
        <f t="shared" si="0"/>
        <v>0.012372685185185184</v>
      </c>
      <c r="H26" s="10"/>
      <c r="I26" s="8">
        <v>23</v>
      </c>
      <c r="J26" s="12" t="s">
        <v>51</v>
      </c>
      <c r="K26" s="13"/>
      <c r="L26" s="14">
        <v>0.01636574074074074</v>
      </c>
      <c r="M26" s="14">
        <v>0.004861111111111111</v>
      </c>
      <c r="N26" s="14">
        <v>0.011504629629629629</v>
      </c>
    </row>
    <row r="27" spans="1:14" ht="15">
      <c r="A27">
        <v>413</v>
      </c>
      <c r="B27" s="8">
        <v>24</v>
      </c>
      <c r="C27" s="11" t="str">
        <f>IF(A27="","",VLOOKUP(A27,Entrants!$B$4:$C$86,2))</f>
        <v>ROBBIE BARKLEY</v>
      </c>
      <c r="D27" s="2"/>
      <c r="E27" s="4">
        <v>0.016550925925925924</v>
      </c>
      <c r="F27" s="4">
        <v>0.0067708333333333336</v>
      </c>
      <c r="G27" s="4">
        <f t="shared" si="0"/>
        <v>0.00978009259259259</v>
      </c>
      <c r="H27" s="10"/>
      <c r="I27" s="8">
        <v>24</v>
      </c>
      <c r="J27" s="12" t="s">
        <v>39</v>
      </c>
      <c r="K27" s="13"/>
      <c r="L27" s="14">
        <v>0.01709490740740741</v>
      </c>
      <c r="M27" s="14">
        <v>0.005555555555555556</v>
      </c>
      <c r="N27" s="14">
        <v>0.011539351851851853</v>
      </c>
    </row>
    <row r="28" spans="1:14" ht="15">
      <c r="A28">
        <v>490</v>
      </c>
      <c r="B28" s="8">
        <v>25</v>
      </c>
      <c r="C28" s="11" t="str">
        <f>IF(A28="","",VLOOKUP(A28,Entrants!$B$4:$C$86,2))</f>
        <v>LYNNE MARR</v>
      </c>
      <c r="E28" s="4">
        <v>0.0165625</v>
      </c>
      <c r="F28" s="4">
        <v>0.004513888888888889</v>
      </c>
      <c r="G28" s="4">
        <f t="shared" si="0"/>
        <v>0.01204861111111111</v>
      </c>
      <c r="H28" s="10"/>
      <c r="I28" s="8">
        <v>25</v>
      </c>
      <c r="J28" s="12" t="s">
        <v>31</v>
      </c>
      <c r="K28" s="13"/>
      <c r="L28" s="14">
        <v>0.016828703703703703</v>
      </c>
      <c r="M28" s="14">
        <v>0.005208333333333333</v>
      </c>
      <c r="N28" s="14">
        <v>0.011620370370370371</v>
      </c>
    </row>
    <row r="29" spans="1:14" ht="15">
      <c r="A29">
        <v>464</v>
      </c>
      <c r="B29" s="8">
        <v>26</v>
      </c>
      <c r="C29" s="11" t="str">
        <f>IF(A29="","",VLOOKUP(A29,Entrants!$B$4:$C$86,2))</f>
        <v>DAVE ROBERTS</v>
      </c>
      <c r="E29" s="4">
        <v>0.016585648148148148</v>
      </c>
      <c r="F29" s="4">
        <v>0.005902777777777778</v>
      </c>
      <c r="G29" s="4">
        <f t="shared" si="0"/>
        <v>0.01068287037037037</v>
      </c>
      <c r="H29" s="10"/>
      <c r="I29" s="8">
        <v>26</v>
      </c>
      <c r="J29" s="13" t="s">
        <v>72</v>
      </c>
      <c r="K29" s="13"/>
      <c r="L29" s="14">
        <v>0.016168981481481482</v>
      </c>
      <c r="M29" s="14">
        <v>0.004513888888888889</v>
      </c>
      <c r="N29" s="14">
        <v>0.011655092592592592</v>
      </c>
    </row>
    <row r="30" spans="1:14" ht="15">
      <c r="A30">
        <v>482</v>
      </c>
      <c r="B30" s="8">
        <v>27</v>
      </c>
      <c r="C30" s="11" t="str">
        <f>IF(A30="","",VLOOKUP(A30,Entrants!$B$4:$C$86,2))</f>
        <v>CHRISTINE WILLSHIRE</v>
      </c>
      <c r="E30" s="4">
        <v>0.01659722222222222</v>
      </c>
      <c r="F30" s="4">
        <v>0.0006944444444444445</v>
      </c>
      <c r="G30" s="4">
        <f t="shared" si="0"/>
        <v>0.015902777777777776</v>
      </c>
      <c r="H30" s="10"/>
      <c r="I30" s="8">
        <v>27</v>
      </c>
      <c r="J30" s="12" t="s">
        <v>38</v>
      </c>
      <c r="K30" s="16"/>
      <c r="L30" s="14">
        <v>0.016030092592592592</v>
      </c>
      <c r="M30" s="14">
        <v>0.004340277777777778</v>
      </c>
      <c r="N30" s="14">
        <v>0.011689814814814814</v>
      </c>
    </row>
    <row r="31" spans="1:14" ht="15">
      <c r="A31">
        <v>462</v>
      </c>
      <c r="B31" s="8">
        <v>28</v>
      </c>
      <c r="C31" s="11" t="str">
        <f>IF(A31="","",VLOOKUP(A31,Entrants!$B$4:$C$86,2))</f>
        <v>LOUISE RAWLINSON</v>
      </c>
      <c r="E31" s="4">
        <v>0.016620370370370372</v>
      </c>
      <c r="F31" s="4">
        <v>0.002951388888888889</v>
      </c>
      <c r="G31" s="4">
        <f t="shared" si="0"/>
        <v>0.013668981481481483</v>
      </c>
      <c r="H31" s="10"/>
      <c r="I31" s="8">
        <v>28</v>
      </c>
      <c r="J31" s="12" t="s">
        <v>21</v>
      </c>
      <c r="K31" s="13"/>
      <c r="L31" s="14">
        <v>0.01644675925925926</v>
      </c>
      <c r="M31" s="14">
        <v>0.004513888888888889</v>
      </c>
      <c r="N31" s="14">
        <v>0.011932870370370371</v>
      </c>
    </row>
    <row r="32" spans="1:14" ht="15">
      <c r="A32">
        <v>425</v>
      </c>
      <c r="B32" s="8">
        <v>29</v>
      </c>
      <c r="C32" s="11" t="str">
        <f>IF(A32="","",VLOOKUP(A32,Entrants!$B$4:$C$86,2))</f>
        <v>MALCOLM DARBYSHIRE</v>
      </c>
      <c r="D32" s="2"/>
      <c r="E32" s="4">
        <v>0.01664351851851852</v>
      </c>
      <c r="F32" s="4">
        <v>0.005555555555555556</v>
      </c>
      <c r="G32" s="4">
        <f t="shared" si="0"/>
        <v>0.011087962962962963</v>
      </c>
      <c r="H32" s="10"/>
      <c r="I32" s="8">
        <v>29</v>
      </c>
      <c r="J32" s="12" t="s">
        <v>143</v>
      </c>
      <c r="K32" s="16"/>
      <c r="L32" s="14">
        <v>0.0165625</v>
      </c>
      <c r="M32" s="14">
        <v>0.004513888888888889</v>
      </c>
      <c r="N32" s="14">
        <v>0.01204861111111111</v>
      </c>
    </row>
    <row r="33" spans="1:14" ht="15">
      <c r="A33">
        <v>478</v>
      </c>
      <c r="B33" s="8">
        <v>30</v>
      </c>
      <c r="C33" s="11" t="str">
        <f>IF(A33="","",VLOOKUP(A33,Entrants!$B$4:$C$86,2))</f>
        <v>SUE WALKER</v>
      </c>
      <c r="D33" s="2"/>
      <c r="E33" s="4">
        <v>0.01664351851851852</v>
      </c>
      <c r="F33" s="4">
        <v>0.0008680555555555555</v>
      </c>
      <c r="G33" s="4">
        <f t="shared" si="0"/>
        <v>0.015775462962962963</v>
      </c>
      <c r="H33" s="10"/>
      <c r="I33" s="8">
        <v>30</v>
      </c>
      <c r="J33" s="13" t="s">
        <v>120</v>
      </c>
      <c r="K33" s="13"/>
      <c r="L33" s="14">
        <v>0.01709490740740741</v>
      </c>
      <c r="M33" s="14">
        <v>0.0050347222222222225</v>
      </c>
      <c r="N33" s="14">
        <v>0.012060185185185188</v>
      </c>
    </row>
    <row r="34" spans="1:14" ht="15">
      <c r="A34">
        <v>491</v>
      </c>
      <c r="B34" s="8">
        <v>31</v>
      </c>
      <c r="C34" s="11" t="str">
        <f>IF(A34="","",VLOOKUP(A34,Entrants!$B$4:$C$86,2))</f>
        <v>PAUL WHALLEY</v>
      </c>
      <c r="D34" s="2"/>
      <c r="E34" s="4">
        <v>0.01667824074074074</v>
      </c>
      <c r="F34" s="4">
        <v>0.006944444444444444</v>
      </c>
      <c r="G34" s="4">
        <f t="shared" si="0"/>
        <v>0.009733796296296296</v>
      </c>
      <c r="H34" s="10"/>
      <c r="I34" s="8">
        <v>31</v>
      </c>
      <c r="J34" s="12" t="s">
        <v>131</v>
      </c>
      <c r="K34" s="16"/>
      <c r="L34" s="14">
        <v>0.016770833333333332</v>
      </c>
      <c r="M34" s="14">
        <v>0.004513888888888889</v>
      </c>
      <c r="N34" s="14">
        <v>0.012256944444444442</v>
      </c>
    </row>
    <row r="35" spans="1:14" ht="15">
      <c r="A35">
        <v>481</v>
      </c>
      <c r="B35" s="8">
        <v>32</v>
      </c>
      <c r="C35" s="11" t="str">
        <f>IF(A35="","",VLOOKUP(A35,Entrants!$B$4:$C$86,2))</f>
        <v>KEITH WILLSHIRE</v>
      </c>
      <c r="E35" s="4">
        <v>0.016689814814814817</v>
      </c>
      <c r="F35" s="4">
        <v>0.005208333333333333</v>
      </c>
      <c r="G35" s="4">
        <f t="shared" si="0"/>
        <v>0.011481481481481485</v>
      </c>
      <c r="H35" s="10"/>
      <c r="I35" s="8">
        <v>32</v>
      </c>
      <c r="J35" s="12" t="s">
        <v>124</v>
      </c>
      <c r="K35" s="13"/>
      <c r="L35" s="14">
        <v>0.016979166666666667</v>
      </c>
      <c r="M35" s="14">
        <v>0.0046875</v>
      </c>
      <c r="N35" s="14">
        <v>0.012291666666666666</v>
      </c>
    </row>
    <row r="36" spans="1:14" ht="15">
      <c r="A36">
        <v>471</v>
      </c>
      <c r="B36" s="8">
        <v>33</v>
      </c>
      <c r="C36" s="11" t="str">
        <f>IF(A36="","",VLOOKUP(A36,Entrants!$B$4:$C$86,2))</f>
        <v>DALE SMITH</v>
      </c>
      <c r="D36" s="2"/>
      <c r="E36" s="4">
        <v>0.01671296296296296</v>
      </c>
      <c r="F36" s="4">
        <v>0.00625</v>
      </c>
      <c r="G36" s="4">
        <f t="shared" si="0"/>
        <v>0.01046296296296296</v>
      </c>
      <c r="H36" s="10"/>
      <c r="I36" s="8">
        <v>33</v>
      </c>
      <c r="J36" s="13" t="s">
        <v>48</v>
      </c>
      <c r="K36" s="13"/>
      <c r="L36" s="14">
        <v>0.01653935185185185</v>
      </c>
      <c r="M36" s="14">
        <v>0.004166666666666667</v>
      </c>
      <c r="N36" s="14">
        <v>0.012372685185185184</v>
      </c>
    </row>
    <row r="37" spans="1:14" ht="15">
      <c r="A37">
        <v>443</v>
      </c>
      <c r="B37" s="8">
        <v>34</v>
      </c>
      <c r="C37" s="11" t="str">
        <f>IF(A37="","",VLOOKUP(A37,Entrants!$B$4:$C$86,2))</f>
        <v>RON INGRAM</v>
      </c>
      <c r="D37" s="2"/>
      <c r="E37" s="4">
        <v>0.01673611111111111</v>
      </c>
      <c r="F37" s="4">
        <v>0.003645833333333333</v>
      </c>
      <c r="G37" s="4">
        <f t="shared" si="0"/>
        <v>0.013090277777777779</v>
      </c>
      <c r="H37" s="10"/>
      <c r="I37" s="8">
        <v>34</v>
      </c>
      <c r="J37" s="12" t="s">
        <v>125</v>
      </c>
      <c r="K37" s="13"/>
      <c r="L37" s="14">
        <v>0.016030092592592592</v>
      </c>
      <c r="M37" s="14">
        <v>0.003298611111111111</v>
      </c>
      <c r="N37" s="14">
        <v>0.01273148148148148</v>
      </c>
    </row>
    <row r="38" spans="1:14" ht="15">
      <c r="A38">
        <v>486</v>
      </c>
      <c r="B38" s="8">
        <v>35</v>
      </c>
      <c r="C38" s="11" t="str">
        <f>IF(A38="","",VLOOKUP(A38,Entrants!$B$4:$C$86,2))</f>
        <v>JOHN HERRON</v>
      </c>
      <c r="E38" s="4">
        <v>0.016770833333333332</v>
      </c>
      <c r="F38" s="4">
        <v>0.004513888888888889</v>
      </c>
      <c r="G38" s="4">
        <f t="shared" si="0"/>
        <v>0.012256944444444442</v>
      </c>
      <c r="H38" s="10"/>
      <c r="I38" s="8">
        <v>35</v>
      </c>
      <c r="J38" s="12" t="s">
        <v>128</v>
      </c>
      <c r="K38" s="13"/>
      <c r="L38" s="14">
        <v>0.017152777777777777</v>
      </c>
      <c r="M38" s="14">
        <v>0.004166666666666667</v>
      </c>
      <c r="N38" s="14">
        <v>0.012986111111111111</v>
      </c>
    </row>
    <row r="39" spans="1:14" ht="15">
      <c r="A39">
        <v>430</v>
      </c>
      <c r="B39" s="8">
        <v>36</v>
      </c>
      <c r="C39" s="11" t="str">
        <f>IF(A39="","",VLOOKUP(A39,Entrants!$B$4:$C$86,2))</f>
        <v>JOE FRAZER</v>
      </c>
      <c r="E39" s="4">
        <v>0.016828703703703703</v>
      </c>
      <c r="F39" s="4">
        <v>0.005208333333333333</v>
      </c>
      <c r="G39" s="4">
        <f t="shared" si="0"/>
        <v>0.011620370370370371</v>
      </c>
      <c r="H39" s="10"/>
      <c r="I39" s="8">
        <v>36</v>
      </c>
      <c r="J39" s="12" t="s">
        <v>42</v>
      </c>
      <c r="K39" s="13"/>
      <c r="L39" s="14">
        <v>0.01673611111111111</v>
      </c>
      <c r="M39" s="14">
        <v>0.003645833333333333</v>
      </c>
      <c r="N39" s="14">
        <v>0.013090277777777779</v>
      </c>
    </row>
    <row r="40" spans="1:14" ht="15">
      <c r="A40">
        <v>434</v>
      </c>
      <c r="B40" s="8">
        <v>37</v>
      </c>
      <c r="C40" s="11" t="str">
        <f>IF(A40="","",VLOOKUP(A40,Entrants!$B$4:$C$86,2))</f>
        <v>TRISH GOODWIN</v>
      </c>
      <c r="E40" s="4">
        <v>0.01685185185185185</v>
      </c>
      <c r="F40" s="4">
        <v>0.001388888888888889</v>
      </c>
      <c r="G40" s="4">
        <f t="shared" si="0"/>
        <v>0.015462962962962961</v>
      </c>
      <c r="H40" s="10"/>
      <c r="I40" s="8">
        <v>37</v>
      </c>
      <c r="J40" s="16" t="s">
        <v>121</v>
      </c>
      <c r="K40" s="16"/>
      <c r="L40" s="14">
        <v>0.016238425925925924</v>
      </c>
      <c r="M40" s="14">
        <v>0.003125</v>
      </c>
      <c r="N40" s="14">
        <v>0.013113425925925924</v>
      </c>
    </row>
    <row r="41" spans="1:14" ht="15">
      <c r="A41">
        <v>437</v>
      </c>
      <c r="B41" s="8">
        <v>38</v>
      </c>
      <c r="C41" s="11" t="str">
        <f>IF(A41="","",VLOOKUP(A41,Entrants!$B$4:$C$86,2))</f>
        <v>BENJAMIN HEDLEY</v>
      </c>
      <c r="E41" s="4">
        <v>0.016979166666666667</v>
      </c>
      <c r="F41" s="4">
        <v>0.0046875</v>
      </c>
      <c r="G41" s="4">
        <f t="shared" si="0"/>
        <v>0.012291666666666666</v>
      </c>
      <c r="H41" s="10"/>
      <c r="I41" s="8">
        <v>38</v>
      </c>
      <c r="J41" s="12" t="s">
        <v>57</v>
      </c>
      <c r="K41" s="16"/>
      <c r="L41" s="14">
        <v>0.016620370370370372</v>
      </c>
      <c r="M41" s="14">
        <v>0.002951388888888889</v>
      </c>
      <c r="N41" s="14">
        <v>0.013668981481481483</v>
      </c>
    </row>
    <row r="42" spans="1:14" ht="15">
      <c r="A42">
        <v>470</v>
      </c>
      <c r="B42" s="8">
        <v>39</v>
      </c>
      <c r="C42" s="11" t="str">
        <f>IF(A42="","",VLOOKUP(A42,Entrants!$B$4:$C$86,2))</f>
        <v>JOCELYN SMITH</v>
      </c>
      <c r="E42" s="4">
        <v>0.017083333333333336</v>
      </c>
      <c r="F42" s="4">
        <v>0.001388888888888889</v>
      </c>
      <c r="G42" s="4">
        <f t="shared" si="0"/>
        <v>0.01569444444444445</v>
      </c>
      <c r="H42" s="10"/>
      <c r="I42" s="8">
        <v>39</v>
      </c>
      <c r="J42" s="12" t="s">
        <v>123</v>
      </c>
      <c r="K42" s="16"/>
      <c r="L42" s="14">
        <v>0.01685185185185185</v>
      </c>
      <c r="M42" s="14">
        <v>0.001388888888888889</v>
      </c>
      <c r="N42" s="14">
        <v>0.015462962962962961</v>
      </c>
    </row>
    <row r="43" spans="1:14" ht="15">
      <c r="A43">
        <v>440</v>
      </c>
      <c r="B43" s="8">
        <v>40</v>
      </c>
      <c r="C43" s="11" t="str">
        <f>IF(A43="","",VLOOKUP(A43,Entrants!$B$4:$C$86,2))</f>
        <v>GARETH HOPE</v>
      </c>
      <c r="E43" s="4">
        <v>0.01709490740740741</v>
      </c>
      <c r="F43" s="4">
        <v>0.005555555555555556</v>
      </c>
      <c r="G43" s="4">
        <f t="shared" si="0"/>
        <v>0.011539351851851853</v>
      </c>
      <c r="H43" s="10"/>
      <c r="I43" s="8">
        <v>40</v>
      </c>
      <c r="J43" s="12" t="s">
        <v>63</v>
      </c>
      <c r="K43" s="16"/>
      <c r="L43" s="14">
        <v>0.017083333333333336</v>
      </c>
      <c r="M43" s="14">
        <v>0.001388888888888889</v>
      </c>
      <c r="N43" s="14">
        <v>0.01569444444444445</v>
      </c>
    </row>
    <row r="44" spans="1:14" ht="15">
      <c r="A44">
        <v>415</v>
      </c>
      <c r="B44" s="8">
        <v>41</v>
      </c>
      <c r="C44" s="11" t="str">
        <f>IF(A44="","",VLOOKUP(A44,Entrants!$B$4:$C$86,2))</f>
        <v>DAVE BRADLEY</v>
      </c>
      <c r="E44" s="4">
        <v>0.01709490740740741</v>
      </c>
      <c r="F44" s="4">
        <v>0.0050347222222222225</v>
      </c>
      <c r="G44" s="4">
        <f t="shared" si="0"/>
        <v>0.012060185185185188</v>
      </c>
      <c r="H44" s="10"/>
      <c r="I44" s="8">
        <v>41</v>
      </c>
      <c r="J44" s="12" t="s">
        <v>68</v>
      </c>
      <c r="K44" s="13"/>
      <c r="L44" s="14">
        <v>0.01664351851851852</v>
      </c>
      <c r="M44" s="14">
        <v>0.0008680555555555555</v>
      </c>
      <c r="N44" s="14">
        <v>0.015775462962962963</v>
      </c>
    </row>
    <row r="45" spans="1:14" ht="15">
      <c r="A45">
        <v>467</v>
      </c>
      <c r="B45" s="8">
        <v>42</v>
      </c>
      <c r="C45" s="11" t="str">
        <f>IF(A45="","",VLOOKUP(A45,Entrants!$B$4:$C$86,2))</f>
        <v>STACEY ROBINSON</v>
      </c>
      <c r="E45" s="4">
        <v>0.017152777777777777</v>
      </c>
      <c r="F45" s="4">
        <v>0.004166666666666667</v>
      </c>
      <c r="G45" s="4">
        <f t="shared" si="0"/>
        <v>0.012986111111111111</v>
      </c>
      <c r="H45" s="10"/>
      <c r="I45" s="8">
        <v>42</v>
      </c>
      <c r="J45" s="12" t="s">
        <v>70</v>
      </c>
      <c r="K45" s="13"/>
      <c r="L45" s="14">
        <v>0.01659722222222222</v>
      </c>
      <c r="M45" s="14">
        <v>0.0006944444444444445</v>
      </c>
      <c r="N45" s="14">
        <v>0.015902777777777776</v>
      </c>
    </row>
    <row r="46" spans="2:9" ht="15">
      <c r="B46" s="8"/>
      <c r="C46" s="11">
        <f>IF(A46="","",VLOOKUP(A46,Entrants!$B$4:$C$86,2))</f>
      </c>
      <c r="D46" s="8"/>
      <c r="E46" s="4"/>
      <c r="F46" s="4"/>
      <c r="G46" s="4"/>
      <c r="H46" s="10"/>
      <c r="I46" s="8"/>
    </row>
    <row r="47" spans="2:9" ht="15">
      <c r="B47" s="8"/>
      <c r="C47" s="11">
        <f>IF(A47="","",VLOOKUP(A47,Entrants!$B$4:$C$86,2))</f>
      </c>
      <c r="E47" s="4"/>
      <c r="F47" s="4"/>
      <c r="G47" s="4"/>
      <c r="H47" s="10"/>
      <c r="I47" s="8"/>
    </row>
    <row r="48" spans="2:10" ht="15">
      <c r="B48" s="8"/>
      <c r="C48" s="11">
        <f>IF(A48="","",VLOOKUP(A48,Entrants!$B$4:$C$86,2))</f>
      </c>
      <c r="D48" s="8"/>
      <c r="E48" s="4"/>
      <c r="F48" s="4"/>
      <c r="G48" s="4"/>
      <c r="H48" s="10"/>
      <c r="I48" s="8"/>
    </row>
    <row r="49" spans="2:10" ht="15">
      <c r="B49" s="8"/>
      <c r="C49" s="11">
        <f>IF(A49="","",VLOOKUP(A49,Entrants!$B$4:$C$86,2))</f>
      </c>
      <c r="D49" s="8"/>
      <c r="E49" s="4"/>
      <c r="F49" s="4"/>
      <c r="G49" s="4"/>
      <c r="H49" s="10"/>
      <c r="I49" s="8"/>
    </row>
    <row r="50" spans="2:10" ht="15">
      <c r="B50" s="8"/>
      <c r="C50" s="11">
        <f>IF(A50="","",VLOOKUP(A50,Entrants!$B$4:$C$86,2))</f>
      </c>
      <c r="D50" s="8"/>
      <c r="E50" s="4"/>
      <c r="F50" s="4"/>
      <c r="G50" s="4"/>
      <c r="H50" s="10"/>
      <c r="I50" s="8"/>
    </row>
    <row r="51" spans="2:10" ht="15">
      <c r="B51" s="8"/>
      <c r="C51" s="11">
        <f>IF(A51="","",VLOOKUP(A51,Entrants!$B$4:$C$86,2))</f>
      </c>
      <c r="D51" s="8"/>
      <c r="E51" s="4"/>
      <c r="F51" s="4"/>
      <c r="G51" s="4"/>
      <c r="H51" s="10"/>
      <c r="I51" s="8"/>
    </row>
    <row r="52" spans="2:10" ht="15">
      <c r="B52" s="8"/>
      <c r="C52" s="11">
        <f>IF(A52="","",VLOOKUP(A52,Entrants!$B$4:$C$86,2))</f>
      </c>
      <c r="D52" s="8"/>
      <c r="E52" s="4"/>
      <c r="F52" s="4"/>
      <c r="G52" s="4"/>
      <c r="H52" s="10"/>
      <c r="I52" s="8"/>
    </row>
    <row r="53" spans="2:10" ht="15">
      <c r="B53" s="8"/>
      <c r="C53" s="11">
        <f>IF(A53="","",VLOOKUP(A53,Entrants!$B$4:$C$86,2))</f>
      </c>
      <c r="D53" s="8"/>
      <c r="E53" s="4"/>
      <c r="F53" s="4"/>
      <c r="G53" s="4"/>
      <c r="I53" s="8"/>
    </row>
    <row r="54" spans="2:10" ht="15">
      <c r="B54" s="8"/>
      <c r="C54" s="11">
        <f>IF(A54="","",VLOOKUP(A54,Entrants!$B$4:$C$86,2))</f>
      </c>
      <c r="D54" s="8"/>
      <c r="E54" s="4"/>
      <c r="F54" s="4"/>
      <c r="G54" s="4"/>
      <c r="I54" s="8"/>
    </row>
    <row r="55" spans="2:10" ht="15">
      <c r="B55" s="8"/>
      <c r="C55" s="11">
        <f>IF(A55="","",VLOOKUP(A55,Entrants!$B$4:$C$86,2))</f>
      </c>
      <c r="D55" s="8"/>
      <c r="E55" s="4"/>
      <c r="F55" s="4"/>
      <c r="G55" s="4"/>
      <c r="I55" s="8"/>
    </row>
    <row r="56" spans="2:10" ht="15">
      <c r="B56" s="8"/>
      <c r="C56" s="11">
        <f>IF(A56="","",VLOOKUP(A56,Entrants!$B$4:$C$86,2))</f>
      </c>
      <c r="D56" s="8"/>
      <c r="E56" s="9"/>
      <c r="F56" s="9"/>
      <c r="G56" s="9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87"/>
  <sheetViews>
    <sheetView workbookViewId="0" topLeftCell="A19">
      <selection activeCell="L32" sqref="L32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8" max="8" width="4.140625" style="0" customWidth="1"/>
    <col min="9" max="9" width="1.28515625" style="0" customWidth="1"/>
    <col min="11" max="11" width="10.140625" style="0" customWidth="1"/>
    <col min="12" max="12" width="13.28125" style="0" customWidth="1"/>
    <col min="13" max="13" width="10.28125" style="0" customWidth="1"/>
    <col min="14" max="14" width="11.00390625" style="0" customWidth="1"/>
    <col min="15" max="15" width="10.421875" style="0" customWidth="1"/>
  </cols>
  <sheetData>
    <row r="1" spans="1:14" ht="20.25">
      <c r="A1" s="5" t="s">
        <v>89</v>
      </c>
      <c r="B1" s="5"/>
      <c r="C1" s="5"/>
      <c r="D1" s="5"/>
      <c r="E1" s="5"/>
      <c r="F1" s="5"/>
      <c r="G1" s="5"/>
      <c r="H1" s="5"/>
      <c r="I1" s="5"/>
      <c r="J1" s="7"/>
      <c r="K1" s="11"/>
      <c r="L1" s="11"/>
      <c r="M1" s="6" t="s">
        <v>90</v>
      </c>
      <c r="N1" s="6"/>
    </row>
    <row r="2" spans="1:8" ht="12.75">
      <c r="A2" s="1" t="s">
        <v>79</v>
      </c>
      <c r="G2" s="2"/>
      <c r="H2" s="2"/>
    </row>
    <row r="3" spans="1:16" ht="12.75">
      <c r="A3" s="1" t="s">
        <v>80</v>
      </c>
      <c r="B3" s="1" t="s">
        <v>81</v>
      </c>
      <c r="C3" s="6" t="s">
        <v>82</v>
      </c>
      <c r="D3" s="6"/>
      <c r="E3" s="1" t="s">
        <v>83</v>
      </c>
      <c r="F3" s="1" t="s">
        <v>84</v>
      </c>
      <c r="G3" s="1" t="s">
        <v>85</v>
      </c>
      <c r="H3" s="1"/>
      <c r="K3" s="1" t="s">
        <v>81</v>
      </c>
      <c r="L3" s="6"/>
      <c r="M3" s="6"/>
      <c r="N3" s="1" t="s">
        <v>83</v>
      </c>
      <c r="O3" s="1" t="s">
        <v>84</v>
      </c>
      <c r="P3" s="1" t="s">
        <v>85</v>
      </c>
    </row>
    <row r="4" spans="1:18" ht="15">
      <c r="A4">
        <v>443</v>
      </c>
      <c r="B4" s="8">
        <v>1</v>
      </c>
      <c r="C4" s="11" t="str">
        <f>IF(A4="","",VLOOKUP(A4,Entrants!$B$4:$C$86,2))</f>
        <v>RON INGRAM</v>
      </c>
      <c r="E4" s="4">
        <v>0.015914351851851853</v>
      </c>
      <c r="F4" s="4">
        <v>0.003472222222222222</v>
      </c>
      <c r="G4" s="4">
        <f>E4-F4</f>
        <v>0.012442129629629631</v>
      </c>
      <c r="K4" s="2">
        <v>1</v>
      </c>
      <c r="L4" t="s">
        <v>74</v>
      </c>
      <c r="M4" s="2"/>
      <c r="N4" s="3">
        <v>0.01615740740740741</v>
      </c>
      <c r="O4" s="3">
        <v>0.006944444444444444</v>
      </c>
      <c r="P4" s="9">
        <v>0.009212962962962964</v>
      </c>
      <c r="Q4" s="4"/>
      <c r="R4" s="4"/>
    </row>
    <row r="5" spans="1:18" ht="15">
      <c r="A5">
        <v>444</v>
      </c>
      <c r="B5" s="8">
        <v>2</v>
      </c>
      <c r="C5" s="11" t="str">
        <f>IF(A5="","",VLOOKUP(A5,Entrants!$B$4:$C$86,2))</f>
        <v>KIRSTY JOHNSON</v>
      </c>
      <c r="E5" s="4">
        <v>0.016041666666666666</v>
      </c>
      <c r="F5" s="4">
        <v>0.0038194444444444443</v>
      </c>
      <c r="G5" s="4">
        <f>E5-F5</f>
        <v>0.012222222222222221</v>
      </c>
      <c r="K5" s="2">
        <v>2</v>
      </c>
      <c r="L5" t="s">
        <v>129</v>
      </c>
      <c r="M5" s="2"/>
      <c r="N5" s="3">
        <v>0.01650462962962963</v>
      </c>
      <c r="O5" s="3">
        <v>0.007118055555555555</v>
      </c>
      <c r="P5" s="9">
        <v>0.009386574074074075</v>
      </c>
      <c r="Q5" s="4"/>
      <c r="R5" s="4"/>
    </row>
    <row r="6" spans="1:18" ht="15">
      <c r="A6">
        <v>469</v>
      </c>
      <c r="B6" s="8">
        <v>3</v>
      </c>
      <c r="C6" s="11" t="str">
        <f>IF(A6="","",VLOOKUP(A6,Entrants!$B$4:$C$86,2))</f>
        <v>IAIN SINGER</v>
      </c>
      <c r="E6" s="4">
        <v>0.016041666666666666</v>
      </c>
      <c r="F6" s="4">
        <v>0.005902777777777778</v>
      </c>
      <c r="G6" s="4">
        <f>E6-F6</f>
        <v>0.010138888888888888</v>
      </c>
      <c r="K6" s="2">
        <v>3</v>
      </c>
      <c r="L6" t="s">
        <v>43</v>
      </c>
      <c r="M6" s="2"/>
      <c r="N6" s="3">
        <v>0.01638888888888889</v>
      </c>
      <c r="O6" s="3">
        <v>0.006944444444444444</v>
      </c>
      <c r="P6" s="9">
        <v>0.009444444444444446</v>
      </c>
      <c r="Q6" s="4"/>
      <c r="R6" s="4"/>
    </row>
    <row r="7" spans="1:18" ht="15">
      <c r="A7">
        <v>491</v>
      </c>
      <c r="B7" s="8">
        <v>4</v>
      </c>
      <c r="C7" s="11" t="str">
        <f>IF(A7="","",VLOOKUP(A7,Entrants!$B$4:$C$86,2))</f>
        <v>PAUL WHALLEY</v>
      </c>
      <c r="D7" s="2"/>
      <c r="E7" s="4">
        <v>0.01615740740740741</v>
      </c>
      <c r="F7" s="4">
        <v>0.006944444444444444</v>
      </c>
      <c r="G7" s="4">
        <f aca="true" t="shared" si="0" ref="G7:G43">E7-F7</f>
        <v>0.009212962962962964</v>
      </c>
      <c r="K7" s="2">
        <v>4</v>
      </c>
      <c r="L7" t="s">
        <v>22</v>
      </c>
      <c r="M7" s="2"/>
      <c r="N7" s="3">
        <v>0.016516203703703703</v>
      </c>
      <c r="O7" s="9">
        <v>0.0067708333333333336</v>
      </c>
      <c r="P7" s="9">
        <v>0.00974537037037037</v>
      </c>
      <c r="Q7" s="4"/>
      <c r="R7" s="4"/>
    </row>
    <row r="8" spans="1:18" ht="15">
      <c r="A8">
        <v>411</v>
      </c>
      <c r="B8" s="8">
        <v>5</v>
      </c>
      <c r="C8" s="11" t="str">
        <f>IF(A8="","",VLOOKUP(A8,Entrants!$B$4:$C$86,2))</f>
        <v>JAY ANCZAK</v>
      </c>
      <c r="D8" s="2"/>
      <c r="E8" s="4">
        <v>0.01615740740740741</v>
      </c>
      <c r="F8" s="4">
        <v>0.0038194444444444443</v>
      </c>
      <c r="G8" s="4">
        <f t="shared" si="0"/>
        <v>0.012337962962962964</v>
      </c>
      <c r="K8" s="2">
        <v>5</v>
      </c>
      <c r="L8" t="s">
        <v>20</v>
      </c>
      <c r="M8" s="2"/>
      <c r="N8" s="3">
        <v>0.016875</v>
      </c>
      <c r="O8" s="3">
        <v>0.0067708333333333336</v>
      </c>
      <c r="P8" s="9">
        <v>0.010104166666666668</v>
      </c>
      <c r="Q8" s="4"/>
      <c r="R8" s="4"/>
    </row>
    <row r="9" spans="1:18" ht="15">
      <c r="A9">
        <v>474</v>
      </c>
      <c r="B9" s="8">
        <v>6</v>
      </c>
      <c r="C9" s="11" t="str">
        <f>IF(A9="","",VLOOKUP(A9,Entrants!$B$4:$C$86,2))</f>
        <v>PAUL TURNBULL</v>
      </c>
      <c r="D9" s="2"/>
      <c r="E9" s="4">
        <v>0.016168981481481482</v>
      </c>
      <c r="F9" s="4">
        <v>0.005902777777777778</v>
      </c>
      <c r="G9" s="4">
        <f t="shared" si="0"/>
        <v>0.010266203703703704</v>
      </c>
      <c r="K9" s="2">
        <v>6</v>
      </c>
      <c r="L9" t="s">
        <v>62</v>
      </c>
      <c r="M9" s="2"/>
      <c r="N9" s="3">
        <v>0.016041666666666666</v>
      </c>
      <c r="O9" s="3">
        <v>0.005902777777777778</v>
      </c>
      <c r="P9" s="9">
        <v>0.010138888888888888</v>
      </c>
      <c r="Q9" s="4"/>
      <c r="R9" s="4"/>
    </row>
    <row r="10" spans="1:18" ht="15">
      <c r="A10">
        <v>489</v>
      </c>
      <c r="B10" s="8">
        <v>7</v>
      </c>
      <c r="C10" s="11" t="str">
        <f>IF(A10="","",VLOOKUP(A10,Entrants!$B$4:$C$86,2))</f>
        <v>HELEN MORRIS</v>
      </c>
      <c r="E10" s="4">
        <v>0.016203703703703703</v>
      </c>
      <c r="F10" s="4">
        <v>0.004861111111111111</v>
      </c>
      <c r="G10" s="4">
        <f t="shared" si="0"/>
        <v>0.011342592592592592</v>
      </c>
      <c r="K10" s="2">
        <v>7</v>
      </c>
      <c r="L10" t="s">
        <v>130</v>
      </c>
      <c r="M10" s="2"/>
      <c r="N10" s="3">
        <v>0.016168981481481482</v>
      </c>
      <c r="O10" s="3">
        <v>0.005902777777777778</v>
      </c>
      <c r="P10" s="9">
        <v>0.010266203703703704</v>
      </c>
      <c r="Q10" s="4"/>
      <c r="R10" s="4"/>
    </row>
    <row r="11" spans="1:18" ht="15">
      <c r="A11">
        <v>451</v>
      </c>
      <c r="B11" s="8">
        <v>8</v>
      </c>
      <c r="C11" s="11" t="str">
        <f>IF(A11="","",VLOOKUP(A11,Entrants!$B$4:$C$86,2))</f>
        <v>DAVID LOGAN</v>
      </c>
      <c r="E11" s="4">
        <v>0.01621527777777778</v>
      </c>
      <c r="F11" s="4">
        <v>0.0050347222222222225</v>
      </c>
      <c r="G11" s="4">
        <f t="shared" si="0"/>
        <v>0.011180555555555558</v>
      </c>
      <c r="K11" s="2">
        <v>8</v>
      </c>
      <c r="L11" t="s">
        <v>32</v>
      </c>
      <c r="M11" s="2"/>
      <c r="N11" s="3">
        <v>0.01636574074074074</v>
      </c>
      <c r="O11" s="3">
        <v>0.006076388888888889</v>
      </c>
      <c r="P11" s="9">
        <v>0.010289351851851852</v>
      </c>
      <c r="Q11" s="4"/>
      <c r="R11" s="4"/>
    </row>
    <row r="12" spans="1:18" ht="15">
      <c r="A12">
        <v>417</v>
      </c>
      <c r="B12" s="8">
        <v>9</v>
      </c>
      <c r="C12" s="11" t="str">
        <f>IF(A12="","",VLOOKUP(A12,Entrants!$B$4:$C$86,2))</f>
        <v>MICHAEL BROWN</v>
      </c>
      <c r="D12" s="2"/>
      <c r="E12" s="4">
        <v>0.016238425925925924</v>
      </c>
      <c r="F12" s="4">
        <v>0.004513888888888889</v>
      </c>
      <c r="G12" s="4">
        <f t="shared" si="0"/>
        <v>0.011724537037037033</v>
      </c>
      <c r="K12" s="2">
        <v>9</v>
      </c>
      <c r="L12" t="s">
        <v>60</v>
      </c>
      <c r="M12" s="2"/>
      <c r="N12" s="3">
        <v>0.016770833333333332</v>
      </c>
      <c r="O12" s="3">
        <v>0.006423611111111112</v>
      </c>
      <c r="P12" s="9">
        <v>0.01034722222222222</v>
      </c>
      <c r="Q12" s="4"/>
      <c r="R12" s="4"/>
    </row>
    <row r="13" spans="1:18" ht="15">
      <c r="A13">
        <v>415</v>
      </c>
      <c r="B13" s="8">
        <v>10</v>
      </c>
      <c r="C13" s="11" t="str">
        <f>IF(A13="","",VLOOKUP(A13,Entrants!$B$4:$C$86,2))</f>
        <v>DAVE BRADLEY</v>
      </c>
      <c r="E13" s="4">
        <v>0.016238425925925924</v>
      </c>
      <c r="F13" s="4">
        <v>0.0046875</v>
      </c>
      <c r="G13" s="4">
        <f t="shared" si="0"/>
        <v>0.011550925925925923</v>
      </c>
      <c r="K13" s="2">
        <v>10</v>
      </c>
      <c r="L13" t="s">
        <v>33</v>
      </c>
      <c r="M13" s="2"/>
      <c r="N13" s="3">
        <v>0.016666666666666666</v>
      </c>
      <c r="O13" s="3">
        <v>0.00625</v>
      </c>
      <c r="P13" s="9">
        <v>0.010416666666666666</v>
      </c>
      <c r="Q13" s="4"/>
      <c r="R13" s="4"/>
    </row>
    <row r="14" spans="1:18" ht="15">
      <c r="A14">
        <v>457</v>
      </c>
      <c r="B14" s="8">
        <v>11</v>
      </c>
      <c r="C14" s="11" t="str">
        <f>IF(A14="","",VLOOKUP(A14,Entrants!$B$4:$C$86,2))</f>
        <v>BARRY METCALFE</v>
      </c>
      <c r="E14" s="4">
        <v>0.01625</v>
      </c>
      <c r="F14" s="4">
        <v>0.005729166666666667</v>
      </c>
      <c r="G14" s="4">
        <f t="shared" si="0"/>
        <v>0.010520833333333333</v>
      </c>
      <c r="K14" s="2">
        <v>11</v>
      </c>
      <c r="L14" t="s">
        <v>67</v>
      </c>
      <c r="M14" s="2"/>
      <c r="N14" s="3">
        <v>0.016354166666666666</v>
      </c>
      <c r="O14" s="3">
        <v>0.005902777777777778</v>
      </c>
      <c r="P14" s="9">
        <v>0.010451388888888889</v>
      </c>
      <c r="Q14" s="4"/>
      <c r="R14" s="4"/>
    </row>
    <row r="15" spans="1:18" ht="15">
      <c r="A15">
        <v>426</v>
      </c>
      <c r="B15" s="8">
        <v>12</v>
      </c>
      <c r="C15" s="11" t="str">
        <f>IF(A15="","",VLOOKUP(A15,Entrants!$B$4:$C$86,2))</f>
        <v>RALPH DICKINSON</v>
      </c>
      <c r="E15" s="4">
        <v>0.016261574074074074</v>
      </c>
      <c r="F15" s="4">
        <v>0.005555555555555556</v>
      </c>
      <c r="G15" s="4">
        <f t="shared" si="0"/>
        <v>0.010706018518518517</v>
      </c>
      <c r="K15" s="2">
        <v>12</v>
      </c>
      <c r="L15" t="s">
        <v>52</v>
      </c>
      <c r="M15" s="2"/>
      <c r="N15" s="3">
        <v>0.01625</v>
      </c>
      <c r="O15" s="3">
        <v>0.005729166666666667</v>
      </c>
      <c r="P15" s="9">
        <v>0.010520833333333333</v>
      </c>
      <c r="Q15" s="4"/>
      <c r="R15" s="4"/>
    </row>
    <row r="16" spans="1:18" ht="15">
      <c r="A16">
        <v>450</v>
      </c>
      <c r="B16" s="8">
        <v>13</v>
      </c>
      <c r="C16" s="11" t="str">
        <f>IF(A16="","",VLOOKUP(A16,Entrants!$B$4:$C$86,2))</f>
        <v>KERRY LOGAN</v>
      </c>
      <c r="E16" s="4">
        <v>0.016273148148148148</v>
      </c>
      <c r="F16" s="4">
        <v>0.003472222222222222</v>
      </c>
      <c r="G16" s="4">
        <f t="shared" si="0"/>
        <v>0.012800925925925926</v>
      </c>
      <c r="K16" s="2">
        <v>13</v>
      </c>
      <c r="L16" t="s">
        <v>59</v>
      </c>
      <c r="M16" s="2"/>
      <c r="N16" s="3">
        <v>0.01644675925925926</v>
      </c>
      <c r="O16" s="9">
        <v>0.005902777777777778</v>
      </c>
      <c r="P16" s="9">
        <v>0.010543981481481484</v>
      </c>
      <c r="Q16" s="4"/>
      <c r="R16" s="4"/>
    </row>
    <row r="17" spans="1:18" ht="15">
      <c r="A17">
        <v>434</v>
      </c>
      <c r="B17" s="8">
        <v>14</v>
      </c>
      <c r="C17" s="11" t="str">
        <f>IF(A17="","",VLOOKUP(A17,Entrants!$B$4:$C$86,2))</f>
        <v>TRISH GOODWIN</v>
      </c>
      <c r="E17" s="4">
        <v>0.016296296296296295</v>
      </c>
      <c r="F17" s="4">
        <v>0.0010416666666666667</v>
      </c>
      <c r="G17" s="4">
        <f t="shared" si="0"/>
        <v>0.015254629629629628</v>
      </c>
      <c r="K17" s="2">
        <v>14</v>
      </c>
      <c r="L17" t="s">
        <v>34</v>
      </c>
      <c r="M17" s="2"/>
      <c r="N17" s="3">
        <v>0.01633101851851852</v>
      </c>
      <c r="O17" s="3">
        <v>0.005729166666666667</v>
      </c>
      <c r="P17" s="9">
        <v>0.010601851851851852</v>
      </c>
      <c r="Q17" s="4"/>
      <c r="R17" s="4"/>
    </row>
    <row r="18" spans="1:18" ht="15">
      <c r="A18">
        <v>433</v>
      </c>
      <c r="B18" s="8">
        <v>15</v>
      </c>
      <c r="C18" s="11" t="str">
        <f>IF(A18="","",VLOOKUP(A18,Entrants!$B$4:$C$86,2))</f>
        <v>STEVE GILLESPIE</v>
      </c>
      <c r="E18" s="4">
        <v>0.01633101851851852</v>
      </c>
      <c r="F18" s="4">
        <v>0.005729166666666667</v>
      </c>
      <c r="G18" s="4">
        <f t="shared" si="0"/>
        <v>0.010601851851851852</v>
      </c>
      <c r="K18" s="2">
        <v>15</v>
      </c>
      <c r="L18" t="s">
        <v>30</v>
      </c>
      <c r="M18" s="2"/>
      <c r="N18" s="3">
        <v>0.016261574074074074</v>
      </c>
      <c r="O18" s="3">
        <v>0.005555555555555556</v>
      </c>
      <c r="P18" s="9">
        <v>0.010706018518518517</v>
      </c>
      <c r="Q18" s="4"/>
      <c r="R18" s="4"/>
    </row>
    <row r="19" spans="1:18" ht="15">
      <c r="A19">
        <v>482</v>
      </c>
      <c r="B19" s="8">
        <v>16</v>
      </c>
      <c r="C19" s="11" t="str">
        <f>IF(A19="","",VLOOKUP(A19,Entrants!$B$4:$C$86,2))</f>
        <v>CHRISTINE WILLSHIRE</v>
      </c>
      <c r="D19" s="2"/>
      <c r="E19" s="4">
        <v>0.016354166666666666</v>
      </c>
      <c r="F19" s="4">
        <v>0.0006944444444444445</v>
      </c>
      <c r="G19" s="4">
        <f t="shared" si="0"/>
        <v>0.01565972222222222</v>
      </c>
      <c r="K19" s="2">
        <v>16</v>
      </c>
      <c r="L19" t="s">
        <v>47</v>
      </c>
      <c r="M19" s="2"/>
      <c r="N19" s="3">
        <v>0.01621527777777778</v>
      </c>
      <c r="O19" s="3">
        <v>0.0050347222222222225</v>
      </c>
      <c r="P19" s="9">
        <v>0.011180555555555558</v>
      </c>
      <c r="Q19" s="4"/>
      <c r="R19" s="4"/>
    </row>
    <row r="20" spans="1:18" ht="15">
      <c r="A20">
        <v>477</v>
      </c>
      <c r="B20" s="8">
        <v>17</v>
      </c>
      <c r="C20" s="11" t="str">
        <f>IF(A20="","",VLOOKUP(A20,Entrants!$B$4:$C$86,2))</f>
        <v>STEVE WALKER</v>
      </c>
      <c r="E20" s="4">
        <v>0.016354166666666666</v>
      </c>
      <c r="F20" s="4">
        <v>0.005902777777777778</v>
      </c>
      <c r="G20" s="4">
        <f t="shared" si="0"/>
        <v>0.010451388888888889</v>
      </c>
      <c r="K20" s="2">
        <v>17</v>
      </c>
      <c r="L20" t="s">
        <v>53</v>
      </c>
      <c r="M20" s="2"/>
      <c r="N20" s="3">
        <v>0.016203703703703703</v>
      </c>
      <c r="O20" s="3">
        <v>0.004861111111111111</v>
      </c>
      <c r="P20" s="9">
        <v>0.011342592592592592</v>
      </c>
      <c r="Q20" s="4"/>
      <c r="R20" s="4"/>
    </row>
    <row r="21" spans="1:18" ht="15">
      <c r="A21">
        <v>431</v>
      </c>
      <c r="B21" s="8">
        <v>18</v>
      </c>
      <c r="C21" s="11" t="str">
        <f>IF(A21="","",VLOOKUP(A21,Entrants!$B$4:$C$86,2))</f>
        <v>KEVIN FREEMAN</v>
      </c>
      <c r="D21" s="2"/>
      <c r="E21" s="4">
        <v>0.01636574074074074</v>
      </c>
      <c r="F21" s="4">
        <v>0.006076388888888889</v>
      </c>
      <c r="G21" s="4">
        <f t="shared" si="0"/>
        <v>0.010289351851851852</v>
      </c>
      <c r="K21" s="2">
        <v>18</v>
      </c>
      <c r="L21" t="s">
        <v>69</v>
      </c>
      <c r="M21" s="2"/>
      <c r="N21" s="3">
        <v>0.016631944444444446</v>
      </c>
      <c r="O21" s="3">
        <v>0.005208333333333333</v>
      </c>
      <c r="P21" s="9">
        <v>0.011423611111111114</v>
      </c>
      <c r="Q21" s="4"/>
      <c r="R21" s="4"/>
    </row>
    <row r="22" spans="1:18" ht="15">
      <c r="A22">
        <v>485</v>
      </c>
      <c r="B22" s="8">
        <v>19</v>
      </c>
      <c r="C22" s="11" t="str">
        <f>IF(A22="","",VLOOKUP(A22,Entrants!$B$4:$C$86,2))</f>
        <v>CATH YOUNG</v>
      </c>
      <c r="D22" s="2"/>
      <c r="E22" s="4">
        <v>0.016377314814814813</v>
      </c>
      <c r="F22" s="4">
        <v>0.004861111111111111</v>
      </c>
      <c r="G22" s="4">
        <f t="shared" si="0"/>
        <v>0.011516203703703702</v>
      </c>
      <c r="K22" s="2">
        <v>19</v>
      </c>
      <c r="L22" t="s">
        <v>72</v>
      </c>
      <c r="M22" s="2"/>
      <c r="N22" s="3">
        <v>0.016377314814814813</v>
      </c>
      <c r="O22" s="3">
        <v>0.004861111111111111</v>
      </c>
      <c r="P22" s="9">
        <v>0.011516203703703702</v>
      </c>
      <c r="Q22" s="4"/>
      <c r="R22" s="4"/>
    </row>
    <row r="23" spans="1:18" ht="15">
      <c r="A23">
        <v>445</v>
      </c>
      <c r="B23" s="8">
        <v>20</v>
      </c>
      <c r="C23" s="11" t="str">
        <f>IF(A23="","",VLOOKUP(A23,Entrants!$B$4:$C$86,2))</f>
        <v>GARY JONES</v>
      </c>
      <c r="D23" s="2"/>
      <c r="E23" s="4">
        <v>0.01638888888888889</v>
      </c>
      <c r="F23" s="4">
        <v>0.006944444444444444</v>
      </c>
      <c r="G23" s="4">
        <f t="shared" si="0"/>
        <v>0.009444444444444446</v>
      </c>
      <c r="K23" s="2">
        <v>20</v>
      </c>
      <c r="L23" t="s">
        <v>142</v>
      </c>
      <c r="M23" s="2"/>
      <c r="N23" s="3">
        <v>0.016238425925925924</v>
      </c>
      <c r="O23" s="3">
        <v>0.0046875</v>
      </c>
      <c r="P23" s="9">
        <v>0.011550925925925923</v>
      </c>
      <c r="Q23" s="4"/>
      <c r="R23" s="4"/>
    </row>
    <row r="24" spans="1:18" ht="15">
      <c r="A24">
        <v>456</v>
      </c>
      <c r="B24" s="8">
        <v>21</v>
      </c>
      <c r="C24" s="11" t="str">
        <f>IF(A24="","",VLOOKUP(A24,Entrants!$B$4:$C$86,2))</f>
        <v>TERRY MCCABE</v>
      </c>
      <c r="E24" s="4">
        <v>0.016435185185185188</v>
      </c>
      <c r="F24" s="4">
        <v>0.004861111111111111</v>
      </c>
      <c r="G24" s="4">
        <f t="shared" si="0"/>
        <v>0.011574074074074077</v>
      </c>
      <c r="K24" s="2">
        <v>21</v>
      </c>
      <c r="L24" t="s">
        <v>15</v>
      </c>
      <c r="M24" s="2"/>
      <c r="N24" s="3">
        <v>0.01695601851851852</v>
      </c>
      <c r="O24" s="3">
        <v>0.005381944444444445</v>
      </c>
      <c r="P24" s="9">
        <v>0.011574074074074073</v>
      </c>
      <c r="Q24" s="4"/>
      <c r="R24" s="4"/>
    </row>
    <row r="25" spans="1:18" ht="15">
      <c r="A25">
        <v>470</v>
      </c>
      <c r="B25" s="8">
        <v>22</v>
      </c>
      <c r="C25" s="11" t="str">
        <f>IF(A25="","",VLOOKUP(A25,Entrants!$B$4:$C$86,2))</f>
        <v>JOCELYN SMITH</v>
      </c>
      <c r="D25" s="2"/>
      <c r="E25" s="4">
        <v>0.016435185185185188</v>
      </c>
      <c r="F25" s="4">
        <v>0.0010416666666666667</v>
      </c>
      <c r="G25" s="4">
        <f t="shared" si="0"/>
        <v>0.015393518518518522</v>
      </c>
      <c r="K25" s="2">
        <v>22</v>
      </c>
      <c r="L25" t="s">
        <v>51</v>
      </c>
      <c r="M25" s="2"/>
      <c r="N25" s="3">
        <v>0.016435185185185188</v>
      </c>
      <c r="O25" s="3">
        <v>0.004861111111111111</v>
      </c>
      <c r="P25" s="9">
        <v>0.011574074074074077</v>
      </c>
      <c r="Q25" s="4"/>
      <c r="R25" s="4"/>
    </row>
    <row r="26" spans="1:18" ht="15">
      <c r="A26">
        <v>478</v>
      </c>
      <c r="B26" s="8">
        <v>23</v>
      </c>
      <c r="C26" s="11" t="str">
        <f>IF(A26="","",VLOOKUP(A26,Entrants!$B$4:$C$86,2))</f>
        <v>SUE WALKER</v>
      </c>
      <c r="D26" s="2"/>
      <c r="E26" s="4">
        <v>0.016435185185185188</v>
      </c>
      <c r="F26" s="4">
        <v>0.0008680555555555555</v>
      </c>
      <c r="G26" s="4">
        <f t="shared" si="0"/>
        <v>0.015567129629629632</v>
      </c>
      <c r="K26" s="2">
        <v>23</v>
      </c>
      <c r="L26" t="s">
        <v>31</v>
      </c>
      <c r="M26" s="2"/>
      <c r="N26" s="3">
        <v>0.016840277777777777</v>
      </c>
      <c r="O26" s="3">
        <v>0.005208333333333333</v>
      </c>
      <c r="P26" s="9">
        <v>0.011631944444444445</v>
      </c>
      <c r="Q26" s="4"/>
      <c r="R26" s="4"/>
    </row>
    <row r="27" spans="1:18" ht="15">
      <c r="A27">
        <v>464</v>
      </c>
      <c r="B27" s="8">
        <v>24</v>
      </c>
      <c r="C27" s="11" t="str">
        <f>IF(A27="","",VLOOKUP(A27,Entrants!$B$4:$C$86,2))</f>
        <v>DAVE ROBERTS</v>
      </c>
      <c r="E27" s="4">
        <v>0.01644675925925926</v>
      </c>
      <c r="F27" s="4">
        <v>0.005902777777777778</v>
      </c>
      <c r="G27" s="4">
        <f t="shared" si="0"/>
        <v>0.010543981481481484</v>
      </c>
      <c r="K27" s="2">
        <v>24</v>
      </c>
      <c r="L27" t="s">
        <v>41</v>
      </c>
      <c r="M27" s="2"/>
      <c r="N27" s="3">
        <v>0.016886574074074075</v>
      </c>
      <c r="O27" s="3">
        <v>0.005208333333333333</v>
      </c>
      <c r="P27" s="9">
        <v>0.011678240740740743</v>
      </c>
      <c r="Q27" s="4"/>
      <c r="R27" s="4"/>
    </row>
    <row r="28" spans="1:18" ht="15">
      <c r="A28">
        <v>449</v>
      </c>
      <c r="B28" s="8">
        <v>25</v>
      </c>
      <c r="C28" s="11" t="str">
        <f>IF(A28="","",VLOOKUP(A28,Entrants!$B$4:$C$86,2))</f>
        <v>JULIE LEMIN</v>
      </c>
      <c r="E28" s="4">
        <v>0.016481481481481482</v>
      </c>
      <c r="F28" s="4">
        <v>0.002951388888888889</v>
      </c>
      <c r="G28" s="4">
        <f t="shared" si="0"/>
        <v>0.013530092592592594</v>
      </c>
      <c r="K28" s="2">
        <v>25</v>
      </c>
      <c r="L28" t="s">
        <v>21</v>
      </c>
      <c r="M28" s="2"/>
      <c r="N28" s="3">
        <v>0.016238425925925924</v>
      </c>
      <c r="O28" s="3">
        <v>0.004513888888888889</v>
      </c>
      <c r="P28" s="9">
        <v>0.011724537037037033</v>
      </c>
      <c r="Q28" s="4"/>
      <c r="R28" s="4"/>
    </row>
    <row r="29" spans="1:18" ht="15">
      <c r="A29">
        <v>473</v>
      </c>
      <c r="B29" s="8">
        <v>26</v>
      </c>
      <c r="C29" s="11" t="str">
        <f>IF(A29="","",VLOOKUP(A29,Entrants!$B$4:$C$86,2))</f>
        <v>LEO TALBOT</v>
      </c>
      <c r="D29" s="2"/>
      <c r="E29" s="4">
        <v>0.01650462962962963</v>
      </c>
      <c r="F29" s="4">
        <v>0.007118055555555555</v>
      </c>
      <c r="G29" s="4">
        <f t="shared" si="0"/>
        <v>0.009386574074074075</v>
      </c>
      <c r="K29" s="2">
        <v>26</v>
      </c>
      <c r="L29" t="s">
        <v>39</v>
      </c>
      <c r="M29" s="2"/>
      <c r="N29" s="3">
        <v>0.01712962962962963</v>
      </c>
      <c r="O29" s="3">
        <v>0.005381944444444445</v>
      </c>
      <c r="P29" s="9">
        <v>0.011747685185185184</v>
      </c>
      <c r="Q29" s="4"/>
      <c r="R29" s="4"/>
    </row>
    <row r="30" spans="1:18" ht="15">
      <c r="A30">
        <v>418</v>
      </c>
      <c r="B30" s="8">
        <v>27</v>
      </c>
      <c r="C30" s="11" t="str">
        <f>IF(A30="","",VLOOKUP(A30,Entrants!$B$4:$C$86,2))</f>
        <v>PETER BROWN</v>
      </c>
      <c r="E30" s="4">
        <v>0.016516203703703703</v>
      </c>
      <c r="F30" s="4">
        <v>0.0067708333333333336</v>
      </c>
      <c r="G30" s="4">
        <f t="shared" si="0"/>
        <v>0.00974537037037037</v>
      </c>
      <c r="K30" s="2">
        <v>27</v>
      </c>
      <c r="L30" t="s">
        <v>38</v>
      </c>
      <c r="M30" s="2"/>
      <c r="N30" s="3">
        <v>0.016805555555555556</v>
      </c>
      <c r="O30" s="3">
        <v>0.0050347222222222225</v>
      </c>
      <c r="P30" s="9">
        <v>0.011770833333333335</v>
      </c>
      <c r="Q30" s="4"/>
      <c r="R30" s="4"/>
    </row>
    <row r="31" spans="1:18" ht="15">
      <c r="A31">
        <v>437</v>
      </c>
      <c r="B31" s="8">
        <v>28</v>
      </c>
      <c r="C31" s="11" t="str">
        <f>IF(A31="","",VLOOKUP(A31,Entrants!$B$4:$C$86,2))</f>
        <v>BENJAMIN HEDLEY</v>
      </c>
      <c r="D31" s="2"/>
      <c r="E31" s="4">
        <v>0.0166087962962963</v>
      </c>
      <c r="F31" s="4">
        <v>0.004513888888888889</v>
      </c>
      <c r="G31" s="4">
        <f t="shared" si="0"/>
        <v>0.012094907407407408</v>
      </c>
      <c r="K31" s="2">
        <v>28</v>
      </c>
      <c r="L31" t="s">
        <v>124</v>
      </c>
      <c r="M31" s="2"/>
      <c r="N31" s="3">
        <v>0.0166087962962963</v>
      </c>
      <c r="O31" s="3">
        <v>0.004513888888888889</v>
      </c>
      <c r="P31" s="9">
        <v>0.012094907407407408</v>
      </c>
      <c r="Q31" s="4"/>
      <c r="R31" s="4"/>
    </row>
    <row r="32" spans="1:18" ht="15">
      <c r="A32">
        <v>481</v>
      </c>
      <c r="B32" s="8">
        <v>29</v>
      </c>
      <c r="C32" s="11" t="str">
        <f>IF(A32="","",VLOOKUP(A32,Entrants!$B$4:$C$86,2))</f>
        <v>KEITH WILLSHIRE</v>
      </c>
      <c r="E32" s="4">
        <v>0.016631944444444446</v>
      </c>
      <c r="F32" s="4">
        <v>0.005208333333333333</v>
      </c>
      <c r="G32" s="4">
        <f t="shared" si="0"/>
        <v>0.011423611111111114</v>
      </c>
      <c r="K32" s="2">
        <v>29</v>
      </c>
      <c r="L32" t="s">
        <v>145</v>
      </c>
      <c r="M32" s="2"/>
      <c r="N32" s="3">
        <v>0.016041666666666666</v>
      </c>
      <c r="O32" s="3">
        <v>0.0038194444444444443</v>
      </c>
      <c r="P32" s="9">
        <v>0.012222222222222221</v>
      </c>
      <c r="Q32" s="4"/>
      <c r="R32" s="4"/>
    </row>
    <row r="33" spans="1:18" ht="15">
      <c r="A33">
        <v>492</v>
      </c>
      <c r="B33" s="8">
        <v>30</v>
      </c>
      <c r="C33" s="11" t="str">
        <f>IF(A33="","",VLOOKUP(A33,Entrants!$B$4:$C$86,2))</f>
        <v>MARTIN GAUGHAN</v>
      </c>
      <c r="D33" s="2"/>
      <c r="E33" s="4">
        <v>0.016666666666666666</v>
      </c>
      <c r="F33" s="4">
        <v>0.00625</v>
      </c>
      <c r="G33" s="4">
        <f t="shared" si="0"/>
        <v>0.010416666666666666</v>
      </c>
      <c r="K33" s="2">
        <v>30</v>
      </c>
      <c r="L33" t="s">
        <v>131</v>
      </c>
      <c r="M33" s="2"/>
      <c r="N33" s="3">
        <v>0.016747685185185185</v>
      </c>
      <c r="O33" s="3">
        <v>0.004513888888888889</v>
      </c>
      <c r="P33" s="9">
        <v>0.012233796296296295</v>
      </c>
      <c r="Q33" s="4"/>
      <c r="R33" s="4"/>
    </row>
    <row r="34" spans="1:18" ht="15">
      <c r="A34">
        <v>462</v>
      </c>
      <c r="B34" s="8">
        <v>31</v>
      </c>
      <c r="C34" s="11" t="str">
        <f>IF(A34="","",VLOOKUP(A34,Entrants!$B$4:$C$86,2))</f>
        <v>LOUISE RAWLINSON</v>
      </c>
      <c r="E34" s="4">
        <v>0.01671296296296296</v>
      </c>
      <c r="F34" s="4">
        <v>0.002951388888888889</v>
      </c>
      <c r="G34" s="4">
        <f t="shared" si="0"/>
        <v>0.013761574074074072</v>
      </c>
      <c r="K34" s="2">
        <v>31</v>
      </c>
      <c r="L34" t="s">
        <v>16</v>
      </c>
      <c r="M34" s="2"/>
      <c r="N34" s="3">
        <v>0.01615740740740741</v>
      </c>
      <c r="O34" s="3">
        <v>0.0038194444444444443</v>
      </c>
      <c r="P34" s="9">
        <v>0.012337962962962964</v>
      </c>
      <c r="Q34" s="4"/>
      <c r="R34" s="4"/>
    </row>
    <row r="35" spans="1:18" ht="15">
      <c r="A35">
        <v>486</v>
      </c>
      <c r="B35" s="8">
        <v>32</v>
      </c>
      <c r="C35" s="11" t="str">
        <f>IF(A35="","",VLOOKUP(A35,Entrants!$B$4:$C$86,2))</f>
        <v>JOHN HERRON</v>
      </c>
      <c r="D35" s="2"/>
      <c r="E35" s="4">
        <v>0.016747685185185185</v>
      </c>
      <c r="F35" s="4">
        <v>0.004513888888888889</v>
      </c>
      <c r="G35" s="4">
        <f t="shared" si="0"/>
        <v>0.012233796296296295</v>
      </c>
      <c r="K35" s="2">
        <v>32</v>
      </c>
      <c r="L35" t="s">
        <v>42</v>
      </c>
      <c r="M35" s="2"/>
      <c r="N35" s="3">
        <v>0.015914351851851853</v>
      </c>
      <c r="O35" s="3">
        <v>0.003472222222222222</v>
      </c>
      <c r="P35" s="9">
        <v>0.012442129629629631</v>
      </c>
      <c r="Q35" s="4"/>
      <c r="R35" s="4"/>
    </row>
    <row r="36" spans="1:18" ht="15">
      <c r="A36">
        <v>467</v>
      </c>
      <c r="B36" s="8">
        <v>33</v>
      </c>
      <c r="C36" s="11" t="str">
        <f>IF(A36="","",VLOOKUP(A36,Entrants!$B$4:$C$86,2))</f>
        <v>STACEY ROBINSON</v>
      </c>
      <c r="D36" s="2"/>
      <c r="E36" s="4">
        <v>0.01675925925925926</v>
      </c>
      <c r="F36" s="4">
        <v>0.003993055555555556</v>
      </c>
      <c r="G36" s="4">
        <f t="shared" si="0"/>
        <v>0.012766203703703703</v>
      </c>
      <c r="K36" s="2">
        <v>33</v>
      </c>
      <c r="L36" t="s">
        <v>128</v>
      </c>
      <c r="M36" s="2"/>
      <c r="N36" s="3">
        <v>0.01675925925925926</v>
      </c>
      <c r="O36" s="3">
        <v>0.003993055555555556</v>
      </c>
      <c r="P36" s="9">
        <v>0.012766203703703703</v>
      </c>
      <c r="Q36" s="4"/>
      <c r="R36" s="4"/>
    </row>
    <row r="37" spans="1:18" ht="15">
      <c r="A37">
        <v>465</v>
      </c>
      <c r="B37" s="8">
        <v>34</v>
      </c>
      <c r="C37" s="11" t="str">
        <f>IF(A37="","",VLOOKUP(A37,Entrants!$B$4:$C$86,2))</f>
        <v>ADAM ROBINSON</v>
      </c>
      <c r="D37" s="2"/>
      <c r="E37" s="4">
        <v>0.016770833333333332</v>
      </c>
      <c r="F37" s="4">
        <v>0.006423611111111112</v>
      </c>
      <c r="G37" s="4">
        <f t="shared" si="0"/>
        <v>0.01034722222222222</v>
      </c>
      <c r="K37" s="2">
        <v>34</v>
      </c>
      <c r="L37" t="s">
        <v>46</v>
      </c>
      <c r="M37" s="2"/>
      <c r="N37" s="3">
        <v>0.016273148148148148</v>
      </c>
      <c r="O37" s="3">
        <v>0.003472222222222222</v>
      </c>
      <c r="P37" s="9">
        <v>0.012800925925925926</v>
      </c>
      <c r="Q37" s="4"/>
      <c r="R37" s="4"/>
    </row>
    <row r="38" spans="1:18" ht="15">
      <c r="A38">
        <v>439</v>
      </c>
      <c r="B38" s="8">
        <v>35</v>
      </c>
      <c r="C38" s="11" t="str">
        <f>IF(A38="","",VLOOKUP(A38,Entrants!$B$4:$C$86,2))</f>
        <v>AYNSLEY HERRON</v>
      </c>
      <c r="E38" s="4">
        <v>0.016805555555555556</v>
      </c>
      <c r="F38" s="4">
        <v>0.0050347222222222225</v>
      </c>
      <c r="G38" s="4">
        <f t="shared" si="0"/>
        <v>0.011770833333333335</v>
      </c>
      <c r="K38" s="2">
        <v>35</v>
      </c>
      <c r="L38" t="s">
        <v>126</v>
      </c>
      <c r="M38" s="2"/>
      <c r="N38" s="3">
        <v>0.016481481481481482</v>
      </c>
      <c r="O38" s="3">
        <v>0.002951388888888889</v>
      </c>
      <c r="P38" s="9">
        <v>0.013530092592592594</v>
      </c>
      <c r="Q38" s="4"/>
      <c r="R38" s="4"/>
    </row>
    <row r="39" spans="1:18" ht="15">
      <c r="A39">
        <v>430</v>
      </c>
      <c r="B39" s="8">
        <v>36</v>
      </c>
      <c r="C39" s="11" t="str">
        <f>IF(A39="","",VLOOKUP(A39,Entrants!$B$4:$C$86,2))</f>
        <v>JOE FRAZER</v>
      </c>
      <c r="E39" s="4">
        <v>0.016840277777777777</v>
      </c>
      <c r="F39" s="4">
        <v>0.005208333333333333</v>
      </c>
      <c r="G39" s="4">
        <f t="shared" si="0"/>
        <v>0.011631944444444445</v>
      </c>
      <c r="K39" s="2">
        <v>36</v>
      </c>
      <c r="L39" t="s">
        <v>57</v>
      </c>
      <c r="M39" s="2"/>
      <c r="N39" s="3">
        <v>0.01671296296296296</v>
      </c>
      <c r="O39" s="3">
        <v>0.002951388888888889</v>
      </c>
      <c r="P39" s="9">
        <v>0.013761574074074072</v>
      </c>
      <c r="Q39" s="4"/>
      <c r="R39" s="4"/>
    </row>
    <row r="40" spans="1:18" ht="15">
      <c r="A40">
        <v>413</v>
      </c>
      <c r="B40" s="8">
        <v>37</v>
      </c>
      <c r="C40" s="11" t="str">
        <f>IF(A40="","",VLOOKUP(A40,Entrants!$B$4:$C$86,2))</f>
        <v>ROBBIE BARKLEY</v>
      </c>
      <c r="E40" s="4">
        <v>0.016875</v>
      </c>
      <c r="F40" s="4">
        <v>0.0067708333333333336</v>
      </c>
      <c r="G40" s="4">
        <f t="shared" si="0"/>
        <v>0.010104166666666668</v>
      </c>
      <c r="K40" s="2">
        <v>37</v>
      </c>
      <c r="L40" t="s">
        <v>123</v>
      </c>
      <c r="M40" s="2"/>
      <c r="N40" s="3">
        <v>0.016296296296296295</v>
      </c>
      <c r="O40" s="3">
        <v>0.0010416666666666667</v>
      </c>
      <c r="P40" s="9">
        <v>0.015254629629629628</v>
      </c>
      <c r="Q40" s="4"/>
      <c r="R40" s="4"/>
    </row>
    <row r="41" spans="1:18" ht="15">
      <c r="A41">
        <v>442</v>
      </c>
      <c r="B41" s="8">
        <v>38</v>
      </c>
      <c r="C41" s="11" t="str">
        <f>IF(A41="","",VLOOKUP(A41,Entrants!$B$4:$C$86,2))</f>
        <v>KIRSTY HUNTINGTON</v>
      </c>
      <c r="E41" s="4">
        <v>0.016886574074074075</v>
      </c>
      <c r="F41" s="4">
        <v>0.005208333333333333</v>
      </c>
      <c r="G41" s="4">
        <f t="shared" si="0"/>
        <v>0.011678240740740743</v>
      </c>
      <c r="K41" s="2">
        <v>38</v>
      </c>
      <c r="L41" t="s">
        <v>63</v>
      </c>
      <c r="M41" s="2"/>
      <c r="N41" s="3">
        <v>0.016435185185185188</v>
      </c>
      <c r="O41" s="3">
        <v>0.0010416666666666667</v>
      </c>
      <c r="P41" s="9">
        <v>0.015393518518518522</v>
      </c>
      <c r="Q41" s="4"/>
      <c r="R41" s="4"/>
    </row>
    <row r="42" spans="1:18" ht="15">
      <c r="A42">
        <v>472</v>
      </c>
      <c r="B42" s="8">
        <v>39</v>
      </c>
      <c r="C42" s="11" t="str">
        <f>IF(A42="","",VLOOKUP(A42,Entrants!$B$4:$C$86,2))</f>
        <v>ADAM SMITH</v>
      </c>
      <c r="E42" s="4">
        <v>0.01695601851851852</v>
      </c>
      <c r="F42" s="4">
        <v>0.005381944444444445</v>
      </c>
      <c r="G42" s="4">
        <f t="shared" si="0"/>
        <v>0.011574074074074073</v>
      </c>
      <c r="K42" s="2">
        <v>39</v>
      </c>
      <c r="L42" t="s">
        <v>68</v>
      </c>
      <c r="M42" s="2"/>
      <c r="N42" s="3">
        <v>0.016435185185185188</v>
      </c>
      <c r="O42" s="3">
        <v>0.0008680555555555555</v>
      </c>
      <c r="P42" s="9">
        <v>0.015567129629629632</v>
      </c>
      <c r="Q42" s="4"/>
      <c r="R42" s="4"/>
    </row>
    <row r="43" spans="1:18" ht="15">
      <c r="A43">
        <v>440</v>
      </c>
      <c r="B43" s="8">
        <v>40</v>
      </c>
      <c r="C43" s="11" t="str">
        <f>IF(A43="","",VLOOKUP(A43,Entrants!$B$4:$C$86,2))</f>
        <v>GARETH HOPE</v>
      </c>
      <c r="D43" s="2"/>
      <c r="E43" s="4">
        <v>0.01712962962962963</v>
      </c>
      <c r="F43" s="4">
        <v>0.005381944444444445</v>
      </c>
      <c r="G43" s="4">
        <f t="shared" si="0"/>
        <v>0.011747685185185184</v>
      </c>
      <c r="K43" s="2">
        <v>40</v>
      </c>
      <c r="L43" t="s">
        <v>70</v>
      </c>
      <c r="M43" s="2"/>
      <c r="N43" s="3">
        <v>0.016354166666666666</v>
      </c>
      <c r="O43" s="3">
        <v>0.0006944444444444445</v>
      </c>
      <c r="P43" s="9">
        <v>0.01565972222222222</v>
      </c>
      <c r="Q43" s="4"/>
      <c r="R43" s="4"/>
    </row>
    <row r="44" spans="2:18" ht="15">
      <c r="B44" s="8"/>
      <c r="C44" s="11">
        <f>IF(A44="","",VLOOKUP(A44,Entrants!$B$4:$C$86,2))</f>
      </c>
      <c r="E44" s="4"/>
      <c r="F44" s="4"/>
      <c r="G44" s="4"/>
      <c r="K44" s="2"/>
      <c r="N44" s="9"/>
      <c r="O44" s="3"/>
      <c r="P44" s="4"/>
      <c r="Q44" s="4"/>
      <c r="R44" s="4"/>
    </row>
    <row r="45" spans="2:18" ht="15">
      <c r="B45" s="8"/>
      <c r="C45" s="11">
        <f>IF(A45="","",VLOOKUP(A45,Entrants!$B$4:$C$86,2))</f>
      </c>
      <c r="E45" s="4"/>
      <c r="F45" s="4"/>
      <c r="G45" s="4"/>
      <c r="K45" s="2"/>
      <c r="N45" s="9"/>
      <c r="O45" s="3"/>
      <c r="P45" s="4"/>
      <c r="Q45" s="4"/>
      <c r="R45" s="4"/>
    </row>
    <row r="46" spans="2:18" ht="15">
      <c r="B46" s="8"/>
      <c r="C46" s="11">
        <f>IF(A46="","",VLOOKUP(A46,Entrants!$B$4:$C$86,2))</f>
      </c>
      <c r="E46" s="4"/>
      <c r="F46" s="9"/>
      <c r="G46" s="9"/>
      <c r="H46" s="9"/>
      <c r="I46" s="10"/>
      <c r="K46" s="2"/>
      <c r="M46" s="8"/>
      <c r="N46" s="9"/>
      <c r="O46" s="9"/>
      <c r="P46" s="9"/>
      <c r="Q46" s="9"/>
      <c r="R46" s="9"/>
    </row>
    <row r="47" spans="2:18" ht="15">
      <c r="B47" s="8"/>
      <c r="C47" s="11">
        <f>IF(A47="","",VLOOKUP(A47,Entrants!$B$4:$C$86,2))</f>
      </c>
      <c r="E47" s="4"/>
      <c r="F47" s="9"/>
      <c r="G47" s="9"/>
      <c r="H47" s="9"/>
      <c r="K47" s="2"/>
      <c r="N47" s="9"/>
      <c r="O47" s="3"/>
      <c r="P47" s="4"/>
      <c r="Q47" s="9"/>
      <c r="R47" s="9"/>
    </row>
    <row r="48" spans="2:18" ht="15">
      <c r="B48" s="8"/>
      <c r="C48" s="11">
        <f>IF(A48="","",VLOOKUP(A48,Entrants!$B$4:$C$86,2))</f>
      </c>
      <c r="E48" s="4"/>
      <c r="F48" s="9"/>
      <c r="G48" s="9"/>
      <c r="H48" s="9"/>
      <c r="K48" s="2"/>
      <c r="N48" s="9"/>
      <c r="O48" s="3"/>
      <c r="P48" s="4"/>
      <c r="Q48" s="9"/>
      <c r="R48" s="9"/>
    </row>
    <row r="49" spans="2:10" ht="15">
      <c r="B49" s="8"/>
      <c r="C49" s="11">
        <f>IF(A49="","",VLOOKUP(A49,Entrants!$B$4:$C$86,2))</f>
      </c>
      <c r="J49" s="8" t="s">
        <v>88</v>
      </c>
    </row>
    <row r="50" spans="2:10" ht="15">
      <c r="B50" s="8"/>
      <c r="C50" s="11">
        <f>IF(A50="","",VLOOKUP(A50,Entrants!$B$4:$C$86,2))</f>
      </c>
      <c r="J50" s="8" t="s">
        <v>88</v>
      </c>
    </row>
    <row r="51" spans="2:10" ht="15">
      <c r="B51" s="8"/>
      <c r="C51" s="11">
        <f>IF(A51="","",VLOOKUP(A51,Entrants!$B$4:$C$86,2))</f>
      </c>
      <c r="J51" s="8" t="s">
        <v>88</v>
      </c>
    </row>
    <row r="52" spans="2:10" ht="15">
      <c r="B52" s="8"/>
      <c r="C52" s="11">
        <f>IF(A52="","",VLOOKUP(A52,Entrants!$B$4:$C$86,2))</f>
      </c>
      <c r="J52" s="8" t="s">
        <v>88</v>
      </c>
    </row>
    <row r="53" spans="2:10" ht="15">
      <c r="B53" s="8"/>
      <c r="C53" s="11">
        <f>IF(A53="","",VLOOKUP(A53,Entrants!$B$4:$C$86,2))</f>
      </c>
      <c r="D53" s="2"/>
      <c r="J53" s="8" t="s">
        <v>88</v>
      </c>
    </row>
    <row r="54" spans="2:10" ht="15">
      <c r="B54" s="8"/>
      <c r="C54" s="11">
        <f>IF(A54="","",VLOOKUP(A54,Entrants!$B$4:$C$86,2))</f>
      </c>
      <c r="J54" s="8" t="s">
        <v>88</v>
      </c>
    </row>
    <row r="55" spans="2:10" ht="15">
      <c r="B55" s="8"/>
      <c r="C55" s="11">
        <f>IF(A55="","",VLOOKUP(A55,Entrants!$B$4:$C$86,2))</f>
      </c>
      <c r="J55" s="8" t="s">
        <v>88</v>
      </c>
    </row>
    <row r="56" spans="2:10" ht="15">
      <c r="B56" s="8"/>
      <c r="C56" s="11">
        <f>IF(A56="","",VLOOKUP(A56,Entrants!$B$4:$C$86,2))</f>
      </c>
      <c r="D56" s="8"/>
      <c r="J56" s="8" t="s">
        <v>88</v>
      </c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2.75">
      <c r="C59" s="11">
        <f>IF(A59="","",VLOOKUP(A59,Entrants!$B$4:$C$86,2))</f>
      </c>
    </row>
    <row r="60" spans="3:10" ht="12.75">
      <c r="C60" s="11">
        <f>IF(A60="","",VLOOKUP(A60,Entrants!$B$4:$C$86,2))</f>
      </c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89"/>
  <sheetViews>
    <sheetView workbookViewId="0" topLeftCell="D10">
      <selection activeCell="J31" sqref="J31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2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91</v>
      </c>
      <c r="B1" s="7"/>
      <c r="C1" s="7"/>
      <c r="D1" s="7"/>
      <c r="E1" s="7"/>
      <c r="F1" s="7"/>
      <c r="G1" s="7"/>
      <c r="H1" s="5"/>
      <c r="I1" s="7"/>
      <c r="J1" s="11"/>
      <c r="K1" s="6" t="s">
        <v>92</v>
      </c>
      <c r="L1" s="6"/>
    </row>
    <row r="2" spans="1:7" ht="12.75">
      <c r="A2" s="1" t="s">
        <v>79</v>
      </c>
      <c r="G2" s="2"/>
    </row>
    <row r="3" spans="1:14" ht="12.75">
      <c r="A3" s="1" t="s">
        <v>80</v>
      </c>
      <c r="B3" s="1" t="s">
        <v>81</v>
      </c>
      <c r="C3" s="6" t="s">
        <v>82</v>
      </c>
      <c r="D3" s="6"/>
      <c r="E3" s="1" t="s">
        <v>83</v>
      </c>
      <c r="F3" s="1" t="s">
        <v>84</v>
      </c>
      <c r="G3" s="1" t="s">
        <v>85</v>
      </c>
      <c r="I3" s="1" t="s">
        <v>81</v>
      </c>
      <c r="J3" s="6" t="s">
        <v>82</v>
      </c>
      <c r="K3" s="6"/>
      <c r="L3" s="1" t="s">
        <v>83</v>
      </c>
      <c r="M3" s="1" t="s">
        <v>84</v>
      </c>
      <c r="N3" s="1" t="s">
        <v>85</v>
      </c>
    </row>
    <row r="4" spans="1:14" ht="15">
      <c r="A4">
        <v>449</v>
      </c>
      <c r="B4" s="8">
        <v>1</v>
      </c>
      <c r="C4" s="11" t="str">
        <f>IF(A4="","",VLOOKUP(A4,Entrants!$B$4:$C$86,2))</f>
        <v>JULIE LEMIN</v>
      </c>
      <c r="D4" s="2"/>
      <c r="E4" s="4">
        <v>0.0153125</v>
      </c>
      <c r="F4" s="4">
        <v>0.002951388888888889</v>
      </c>
      <c r="G4" s="4">
        <f>E4-F4</f>
        <v>0.012361111111111111</v>
      </c>
      <c r="I4" s="8">
        <v>1</v>
      </c>
      <c r="J4" s="11" t="s">
        <v>129</v>
      </c>
      <c r="L4" s="4">
        <v>0.016064814814814813</v>
      </c>
      <c r="M4" s="4">
        <v>0.007118055555555555</v>
      </c>
      <c r="N4" s="4">
        <v>0.008946759259259258</v>
      </c>
    </row>
    <row r="5" spans="1:14" ht="15">
      <c r="A5">
        <v>494</v>
      </c>
      <c r="B5" s="8">
        <v>2</v>
      </c>
      <c r="C5" s="11" t="str">
        <f>IF(A5="","",VLOOKUP(A5,Entrants!$B$4:$C$87,2))</f>
        <v>ELLIS HETHERINGTON</v>
      </c>
      <c r="E5" s="4">
        <v>0.015405092592592593</v>
      </c>
      <c r="F5" s="4">
        <v>0.0046875</v>
      </c>
      <c r="G5" s="4">
        <f aca="true" t="shared" si="0" ref="G5:G47">E5-F5</f>
        <v>0.010717592592592595</v>
      </c>
      <c r="I5" s="8">
        <v>2</v>
      </c>
      <c r="J5" s="8" t="s">
        <v>74</v>
      </c>
      <c r="K5" s="8"/>
      <c r="L5" s="9">
        <v>0.016296296296296295</v>
      </c>
      <c r="M5" s="9">
        <v>0.007291666666666666</v>
      </c>
      <c r="N5" s="9">
        <v>0.00900462962962963</v>
      </c>
    </row>
    <row r="6" spans="1:14" ht="15">
      <c r="A6">
        <v>470</v>
      </c>
      <c r="B6" s="8">
        <v>3</v>
      </c>
      <c r="C6" s="11" t="str">
        <f>IF(A6="","",VLOOKUP(A6,Entrants!$B$4:$C$86,2))</f>
        <v>JOCELYN SMITH</v>
      </c>
      <c r="D6" s="2"/>
      <c r="E6" s="4">
        <v>0.015659722222222224</v>
      </c>
      <c r="F6" s="4">
        <v>0.0010416666666666667</v>
      </c>
      <c r="G6" s="4">
        <f t="shared" si="0"/>
        <v>0.014618055555555558</v>
      </c>
      <c r="I6" s="8">
        <v>3</v>
      </c>
      <c r="J6" s="11" t="s">
        <v>22</v>
      </c>
      <c r="L6" s="4">
        <v>0.01621527777777778</v>
      </c>
      <c r="M6" s="4">
        <v>0.0067708333333333336</v>
      </c>
      <c r="N6" s="4">
        <v>0.009444444444444446</v>
      </c>
    </row>
    <row r="7" spans="1:14" ht="15">
      <c r="A7">
        <v>452</v>
      </c>
      <c r="B7" s="8">
        <v>4</v>
      </c>
      <c r="C7" s="11" t="str">
        <f>IF(A7="","",VLOOKUP(A7,Entrants!$B$4:$C$86,2))</f>
        <v>JOHN MALLON</v>
      </c>
      <c r="D7" s="2"/>
      <c r="E7" s="4">
        <v>0.015844907407407408</v>
      </c>
      <c r="F7" s="4">
        <v>0.004166666666666667</v>
      </c>
      <c r="G7" s="4">
        <f t="shared" si="0"/>
        <v>0.011678240740740743</v>
      </c>
      <c r="I7" s="8">
        <v>4</v>
      </c>
      <c r="J7" s="11" t="s">
        <v>32</v>
      </c>
      <c r="L7" s="4">
        <v>0.016180555555555556</v>
      </c>
      <c r="M7" s="4">
        <v>0.006076388888888889</v>
      </c>
      <c r="N7" s="4">
        <v>0.010104166666666668</v>
      </c>
    </row>
    <row r="8" spans="1:14" ht="15">
      <c r="A8">
        <v>478</v>
      </c>
      <c r="B8" s="8">
        <v>5</v>
      </c>
      <c r="C8" s="11" t="str">
        <f>IF(A8="","",VLOOKUP(A8,Entrants!$B$4:$C$86,2))</f>
        <v>SUE WALKER</v>
      </c>
      <c r="D8" s="2"/>
      <c r="E8" s="4">
        <v>0.015856481481481482</v>
      </c>
      <c r="F8" s="4">
        <v>0.0008680555555555555</v>
      </c>
      <c r="G8" s="4">
        <f t="shared" si="0"/>
        <v>0.014988425925925926</v>
      </c>
      <c r="I8" s="8">
        <v>5</v>
      </c>
      <c r="J8" s="8" t="s">
        <v>62</v>
      </c>
      <c r="K8" s="8"/>
      <c r="L8" s="9">
        <v>0.016550925925925924</v>
      </c>
      <c r="M8" s="9">
        <v>0.006423611111111112</v>
      </c>
      <c r="N8" s="9">
        <v>0.010127314814814811</v>
      </c>
    </row>
    <row r="9" spans="1:14" ht="15">
      <c r="A9">
        <v>467</v>
      </c>
      <c r="B9" s="8">
        <v>6</v>
      </c>
      <c r="C9" s="11" t="str">
        <f>IF(A9="","",VLOOKUP(A9,Entrants!$B$4:$C$86,2))</f>
        <v>STACEY ROBINSON</v>
      </c>
      <c r="D9" s="2"/>
      <c r="E9" s="4">
        <v>0.01587962962962963</v>
      </c>
      <c r="F9" s="4">
        <v>0.003993055555555556</v>
      </c>
      <c r="G9" s="4">
        <f t="shared" si="0"/>
        <v>0.011886574074074074</v>
      </c>
      <c r="I9" s="8">
        <v>6</v>
      </c>
      <c r="J9" s="11" t="s">
        <v>52</v>
      </c>
      <c r="L9" s="4">
        <v>0.016076388888888887</v>
      </c>
      <c r="M9" s="4">
        <v>0.005902777777777778</v>
      </c>
      <c r="N9" s="4">
        <v>0.010173611111111109</v>
      </c>
    </row>
    <row r="10" spans="1:14" ht="15">
      <c r="A10">
        <v>417</v>
      </c>
      <c r="B10" s="8">
        <v>7</v>
      </c>
      <c r="C10" s="11" t="str">
        <f>IF(A10="","",VLOOKUP(A10,Entrants!$B$4:$C$86,2))</f>
        <v>MICHAEL BROWN</v>
      </c>
      <c r="E10" s="4">
        <v>0.015891203703703703</v>
      </c>
      <c r="F10" s="4">
        <v>0.0046875</v>
      </c>
      <c r="G10" s="4">
        <f t="shared" si="0"/>
        <v>0.011203703703703702</v>
      </c>
      <c r="I10" s="8">
        <v>7</v>
      </c>
      <c r="J10" s="11" t="s">
        <v>30</v>
      </c>
      <c r="K10" s="2"/>
      <c r="L10" s="4">
        <v>0.015983796296296295</v>
      </c>
      <c r="M10" s="4">
        <v>0.005555555555555556</v>
      </c>
      <c r="N10" s="4">
        <v>0.010428240740740738</v>
      </c>
    </row>
    <row r="11" spans="1:14" ht="15">
      <c r="A11">
        <v>427</v>
      </c>
      <c r="B11" s="8">
        <v>8</v>
      </c>
      <c r="C11" s="11" t="str">
        <f>IF(A11="","",VLOOKUP(A11,Entrants!$B$4:$C$86,2))</f>
        <v>SHAUN DODD</v>
      </c>
      <c r="D11" s="2"/>
      <c r="E11" s="4">
        <v>0.015902777777777776</v>
      </c>
      <c r="F11" s="4">
        <v>0.005208333333333333</v>
      </c>
      <c r="G11" s="4">
        <f t="shared" si="0"/>
        <v>0.010694444444444444</v>
      </c>
      <c r="I11" s="8">
        <v>8</v>
      </c>
      <c r="J11" s="11" t="s">
        <v>67</v>
      </c>
      <c r="K11" s="2"/>
      <c r="L11" s="4">
        <v>0.01638888888888889</v>
      </c>
      <c r="M11" s="4">
        <v>0.005902777777777778</v>
      </c>
      <c r="N11" s="4">
        <v>0.010486111111111113</v>
      </c>
    </row>
    <row r="12" spans="1:14" ht="15">
      <c r="A12">
        <v>451</v>
      </c>
      <c r="B12" s="8">
        <v>9</v>
      </c>
      <c r="C12" s="11" t="str">
        <f>IF(A12="","",VLOOKUP(A12,Entrants!$B$4:$C$86,2))</f>
        <v>DAVID LOGAN</v>
      </c>
      <c r="D12" s="2"/>
      <c r="E12" s="4">
        <v>0.015914351851851853</v>
      </c>
      <c r="F12" s="4">
        <v>0.005208333333333333</v>
      </c>
      <c r="G12" s="4">
        <f t="shared" si="0"/>
        <v>0.010706018518518521</v>
      </c>
      <c r="I12" s="8">
        <v>9</v>
      </c>
      <c r="J12" t="s">
        <v>34</v>
      </c>
      <c r="L12" s="4">
        <v>0.016273148148148148</v>
      </c>
      <c r="M12" s="4">
        <v>0.005729166666666667</v>
      </c>
      <c r="N12" s="4">
        <v>0.01054398148148148</v>
      </c>
    </row>
    <row r="13" spans="1:14" ht="15">
      <c r="A13">
        <v>493</v>
      </c>
      <c r="B13" s="8">
        <v>10</v>
      </c>
      <c r="C13" s="11" t="str">
        <f>IF(A13="","",VLOOKUP(A13,Entrants!$B$4:$C$86,2))</f>
        <v>COREY ROBERTSON</v>
      </c>
      <c r="E13" s="4">
        <v>0.015925925925925927</v>
      </c>
      <c r="F13" s="4">
        <v>0.003993055555555556</v>
      </c>
      <c r="G13" s="4">
        <f t="shared" si="0"/>
        <v>0.011932870370370371</v>
      </c>
      <c r="I13" s="8">
        <v>10</v>
      </c>
      <c r="J13" s="11" t="s">
        <v>29</v>
      </c>
      <c r="L13" s="4">
        <v>0.01613425925925926</v>
      </c>
      <c r="M13" s="4">
        <v>0.005555555555555556</v>
      </c>
      <c r="N13" s="4">
        <v>0.010578703703703705</v>
      </c>
    </row>
    <row r="14" spans="1:14" ht="15">
      <c r="A14">
        <v>453</v>
      </c>
      <c r="B14" s="8">
        <v>11</v>
      </c>
      <c r="C14" s="11" t="str">
        <f>IF(A14="","",VLOOKUP(A14,Entrants!$B$4:$C$86,2))</f>
        <v>VICTORIA MALLON</v>
      </c>
      <c r="D14" s="2"/>
      <c r="E14" s="4">
        <v>0.0159375</v>
      </c>
      <c r="F14" s="4">
        <v>0.0012152777777777778</v>
      </c>
      <c r="G14" s="4">
        <f t="shared" si="0"/>
        <v>0.014722222222222223</v>
      </c>
      <c r="I14" s="8">
        <v>11</v>
      </c>
      <c r="J14" s="13" t="s">
        <v>61</v>
      </c>
      <c r="K14" s="13"/>
      <c r="L14" s="14">
        <v>0.016145833333333335</v>
      </c>
      <c r="M14" s="14">
        <v>0.005555555555555556</v>
      </c>
      <c r="N14" s="14">
        <v>0.010590277777777778</v>
      </c>
    </row>
    <row r="15" spans="1:14" ht="15">
      <c r="A15">
        <v>430</v>
      </c>
      <c r="B15" s="8">
        <v>12</v>
      </c>
      <c r="C15" s="11" t="str">
        <f>IF(A15="","",VLOOKUP(A15,Entrants!$B$4:$C$86,2))</f>
        <v>JOE FRAZER</v>
      </c>
      <c r="E15" s="4">
        <v>0.01596064814814815</v>
      </c>
      <c r="F15" s="4">
        <v>0.0050347222222222225</v>
      </c>
      <c r="G15" s="4">
        <f t="shared" si="0"/>
        <v>0.01092592592592593</v>
      </c>
      <c r="I15" s="8">
        <v>12</v>
      </c>
      <c r="J15" s="11" t="s">
        <v>116</v>
      </c>
      <c r="K15" s="2"/>
      <c r="L15" s="4">
        <v>0.015902777777777776</v>
      </c>
      <c r="M15" s="4">
        <v>0.005208333333333333</v>
      </c>
      <c r="N15" s="4">
        <v>0.010694444444444444</v>
      </c>
    </row>
    <row r="16" spans="1:14" ht="15">
      <c r="A16">
        <v>426</v>
      </c>
      <c r="B16" s="8">
        <v>13</v>
      </c>
      <c r="C16" s="11" t="str">
        <f>IF(A16="","",VLOOKUP(A16,Entrants!$B$4:$C$86,2))</f>
        <v>RALPH DICKINSON</v>
      </c>
      <c r="E16" s="4">
        <v>0.015983796296296295</v>
      </c>
      <c r="F16" s="4">
        <v>0.005555555555555556</v>
      </c>
      <c r="G16" s="4">
        <f t="shared" si="0"/>
        <v>0.010428240740740738</v>
      </c>
      <c r="I16" s="8">
        <v>13</v>
      </c>
      <c r="J16" s="11" t="s">
        <v>47</v>
      </c>
      <c r="K16" s="2"/>
      <c r="L16" s="4">
        <v>0.015914351851851853</v>
      </c>
      <c r="M16" s="4">
        <v>0.005208333333333333</v>
      </c>
      <c r="N16" s="4">
        <v>0.010706018518518521</v>
      </c>
    </row>
    <row r="17" spans="1:14" ht="15">
      <c r="A17">
        <v>442</v>
      </c>
      <c r="B17" s="8">
        <v>14</v>
      </c>
      <c r="C17" s="11" t="str">
        <f>IF(A17="","",VLOOKUP(A17,Entrants!$B$4:$C$86,2))</f>
        <v>KIRSTY HUNTINGTON</v>
      </c>
      <c r="D17" s="2"/>
      <c r="E17" s="4">
        <v>0.015983796296296295</v>
      </c>
      <c r="F17" s="4">
        <v>0.0050347222222222225</v>
      </c>
      <c r="G17" s="4">
        <f t="shared" si="0"/>
        <v>0.010949074074074073</v>
      </c>
      <c r="I17" s="8">
        <v>14</v>
      </c>
      <c r="J17" s="11" t="s">
        <v>147</v>
      </c>
      <c r="K17" s="2"/>
      <c r="L17" s="4">
        <v>0.015405092592592593</v>
      </c>
      <c r="M17" s="4">
        <v>0.0046875</v>
      </c>
      <c r="N17" s="4">
        <v>0.010717592592592595</v>
      </c>
    </row>
    <row r="18" spans="1:14" ht="15">
      <c r="A18">
        <v>411</v>
      </c>
      <c r="B18" s="8">
        <v>15</v>
      </c>
      <c r="C18" s="11" t="str">
        <f>IF(A18="","",VLOOKUP(A18,Entrants!$B$4:$C$86,2))</f>
        <v>JAY ANCZAK</v>
      </c>
      <c r="E18" s="4">
        <v>0.016041666666666666</v>
      </c>
      <c r="F18" s="4">
        <v>0.004166666666666667</v>
      </c>
      <c r="G18" s="4">
        <f t="shared" si="0"/>
        <v>0.011875</v>
      </c>
      <c r="I18" s="8">
        <v>15</v>
      </c>
      <c r="J18" s="11" t="s">
        <v>59</v>
      </c>
      <c r="L18" s="4">
        <v>0.01681712962962963</v>
      </c>
      <c r="M18" s="4">
        <v>0.005902777777777778</v>
      </c>
      <c r="N18" s="4">
        <v>0.010914351851851852</v>
      </c>
    </row>
    <row r="19" spans="1:14" ht="15">
      <c r="A19">
        <v>473</v>
      </c>
      <c r="B19" s="8">
        <v>16</v>
      </c>
      <c r="C19" s="11" t="str">
        <f>IF(A19="","",VLOOKUP(A19,Entrants!$B$4:$C$86,2))</f>
        <v>LEO TALBOT</v>
      </c>
      <c r="E19" s="4">
        <v>0.016064814814814813</v>
      </c>
      <c r="F19" s="4">
        <v>0.007118055555555555</v>
      </c>
      <c r="G19" s="4">
        <f t="shared" si="0"/>
        <v>0.008946759259259258</v>
      </c>
      <c r="I19" s="8">
        <v>16</v>
      </c>
      <c r="J19" s="11" t="s">
        <v>31</v>
      </c>
      <c r="K19" s="2"/>
      <c r="L19" s="4">
        <v>0.01596064814814815</v>
      </c>
      <c r="M19" s="4">
        <v>0.0050347222222222225</v>
      </c>
      <c r="N19" s="4">
        <v>0.01092592592592593</v>
      </c>
    </row>
    <row r="20" spans="1:14" ht="15">
      <c r="A20">
        <v>457</v>
      </c>
      <c r="B20" s="8">
        <v>17</v>
      </c>
      <c r="C20" s="11" t="str">
        <f>IF(A20="","",VLOOKUP(A20,Entrants!$B$4:$C$86,2))</f>
        <v>BARRY METCALFE</v>
      </c>
      <c r="E20" s="4">
        <v>0.016076388888888887</v>
      </c>
      <c r="F20" s="4">
        <v>0.005902777777777778</v>
      </c>
      <c r="G20" s="4">
        <f t="shared" si="0"/>
        <v>0.010173611111111109</v>
      </c>
      <c r="I20" s="8">
        <v>17</v>
      </c>
      <c r="J20" s="11" t="s">
        <v>15</v>
      </c>
      <c r="L20" s="4">
        <v>0.016145833333333335</v>
      </c>
      <c r="M20" s="4">
        <v>0.005208333333333333</v>
      </c>
      <c r="N20" s="4">
        <v>0.0109375</v>
      </c>
    </row>
    <row r="21" spans="1:14" ht="15">
      <c r="A21">
        <v>456</v>
      </c>
      <c r="B21" s="8">
        <v>18</v>
      </c>
      <c r="C21" s="11" t="str">
        <f>IF(A21="","",VLOOKUP(A21,Entrants!$B$4:$C$86,2))</f>
        <v>TERRY MCCABE</v>
      </c>
      <c r="E21" s="4">
        <v>0.01611111111111111</v>
      </c>
      <c r="F21" s="4">
        <v>0.004861111111111111</v>
      </c>
      <c r="G21" s="4">
        <f t="shared" si="0"/>
        <v>0.01125</v>
      </c>
      <c r="I21" s="8">
        <v>18</v>
      </c>
      <c r="J21" s="11" t="s">
        <v>41</v>
      </c>
      <c r="K21" s="2"/>
      <c r="L21" s="4">
        <v>0.015983796296296295</v>
      </c>
      <c r="M21" s="4">
        <v>0.0050347222222222225</v>
      </c>
      <c r="N21" s="4">
        <v>0.010949074074074073</v>
      </c>
    </row>
    <row r="22" spans="1:14" ht="15">
      <c r="A22">
        <v>485</v>
      </c>
      <c r="B22" s="8">
        <v>19</v>
      </c>
      <c r="C22" s="11" t="str">
        <f>IF(A22="","",VLOOKUP(A22,Entrants!$B$4:$C$86,2))</f>
        <v>CATH YOUNG</v>
      </c>
      <c r="E22" s="4">
        <v>0.016122685185185184</v>
      </c>
      <c r="F22" s="4">
        <v>0.004861111111111111</v>
      </c>
      <c r="G22" s="4">
        <f t="shared" si="0"/>
        <v>0.011261574074074073</v>
      </c>
      <c r="I22" s="8">
        <v>19</v>
      </c>
      <c r="J22" s="11" t="s">
        <v>69</v>
      </c>
      <c r="L22" s="4">
        <v>0.016377314814814813</v>
      </c>
      <c r="M22" s="4">
        <v>0.005208333333333333</v>
      </c>
      <c r="N22" s="4">
        <v>0.011168981481481481</v>
      </c>
    </row>
    <row r="23" spans="1:14" ht="15">
      <c r="A23">
        <v>425</v>
      </c>
      <c r="B23" s="8">
        <v>20</v>
      </c>
      <c r="C23" s="11" t="str">
        <f>IF(A23="","",VLOOKUP(A23,Entrants!$B$4:$C$86,2))</f>
        <v>MALCOLM DARBYSHIRE</v>
      </c>
      <c r="E23" s="4">
        <v>0.01613425925925926</v>
      </c>
      <c r="F23" s="4">
        <v>0.005555555555555556</v>
      </c>
      <c r="G23" s="4">
        <f t="shared" si="0"/>
        <v>0.010578703703703705</v>
      </c>
      <c r="I23" s="8">
        <v>20</v>
      </c>
      <c r="J23" s="11" t="s">
        <v>21</v>
      </c>
      <c r="L23" s="4">
        <v>0.015891203703703703</v>
      </c>
      <c r="M23" s="4">
        <v>0.0046875</v>
      </c>
      <c r="N23" s="4">
        <v>0.011203703703703702</v>
      </c>
    </row>
    <row r="24" spans="1:14" ht="15">
      <c r="A24">
        <v>468</v>
      </c>
      <c r="B24" s="8">
        <v>21</v>
      </c>
      <c r="C24" s="11" t="str">
        <f>IF(A24="","",VLOOKUP(A24,Entrants!$B$4:$C$86,2))</f>
        <v>ALEX SEWELL</v>
      </c>
      <c r="E24" s="4">
        <v>0.016145833333333335</v>
      </c>
      <c r="F24" s="4">
        <v>0.005555555555555556</v>
      </c>
      <c r="G24" s="4">
        <f t="shared" si="0"/>
        <v>0.010590277777777778</v>
      </c>
      <c r="I24" s="8">
        <v>21</v>
      </c>
      <c r="J24" t="s">
        <v>53</v>
      </c>
      <c r="L24" s="4">
        <v>0.01628472222222222</v>
      </c>
      <c r="M24" s="4">
        <v>0.0050347222222222225</v>
      </c>
      <c r="N24" s="4">
        <v>0.01125</v>
      </c>
    </row>
    <row r="25" spans="1:14" ht="15">
      <c r="A25">
        <v>472</v>
      </c>
      <c r="B25" s="8">
        <v>22</v>
      </c>
      <c r="C25" s="11" t="str">
        <f>IF(A25="","",VLOOKUP(A25,Entrants!$B$4:$C$86,2))</f>
        <v>ADAM SMITH</v>
      </c>
      <c r="D25" s="2"/>
      <c r="E25" s="4">
        <v>0.016145833333333335</v>
      </c>
      <c r="F25" s="4">
        <v>0.005208333333333333</v>
      </c>
      <c r="G25" s="4">
        <f t="shared" si="0"/>
        <v>0.010937500000000003</v>
      </c>
      <c r="I25" s="8">
        <v>22</v>
      </c>
      <c r="J25" s="13" t="s">
        <v>51</v>
      </c>
      <c r="K25" s="13"/>
      <c r="L25" s="14">
        <v>0.01611111111111111</v>
      </c>
      <c r="M25" s="14">
        <v>0.004861111111111111</v>
      </c>
      <c r="N25" s="14">
        <v>0.01125</v>
      </c>
    </row>
    <row r="26" spans="1:14" ht="15">
      <c r="A26">
        <v>431</v>
      </c>
      <c r="B26" s="8">
        <v>23</v>
      </c>
      <c r="C26" s="11" t="str">
        <f>IF(A26="","",VLOOKUP(A26,Entrants!$B$4:$C$86,2))</f>
        <v>KEVIN FREEMAN</v>
      </c>
      <c r="D26" s="2"/>
      <c r="E26" s="4">
        <v>0.016180555555555556</v>
      </c>
      <c r="F26" s="4">
        <v>0.006076388888888889</v>
      </c>
      <c r="G26" s="4">
        <f t="shared" si="0"/>
        <v>0.010104166666666668</v>
      </c>
      <c r="I26" s="8">
        <v>23</v>
      </c>
      <c r="J26" s="11" t="s">
        <v>72</v>
      </c>
      <c r="L26" s="4">
        <v>0.016122685185185184</v>
      </c>
      <c r="M26" s="4">
        <v>0.004861111111111111</v>
      </c>
      <c r="N26" s="4">
        <v>0.011261574074074073</v>
      </c>
    </row>
    <row r="27" spans="1:14" ht="15">
      <c r="A27">
        <v>418</v>
      </c>
      <c r="B27" s="8">
        <v>24</v>
      </c>
      <c r="C27" s="11" t="str">
        <f>IF(A27="","",VLOOKUP(A27,Entrants!$B$4:$C$86,2))</f>
        <v>PETER BROWN</v>
      </c>
      <c r="D27" s="2"/>
      <c r="E27" s="4">
        <v>0.01621527777777778</v>
      </c>
      <c r="F27" s="4">
        <v>0.0067708333333333336</v>
      </c>
      <c r="G27" s="4">
        <f t="shared" si="0"/>
        <v>0.009444444444444446</v>
      </c>
      <c r="I27" s="8">
        <v>24</v>
      </c>
      <c r="J27" s="11" t="s">
        <v>48</v>
      </c>
      <c r="K27" s="2"/>
      <c r="L27" s="4">
        <v>0.015844907407407408</v>
      </c>
      <c r="M27" s="4">
        <v>0.004166666666666667</v>
      </c>
      <c r="N27" s="4">
        <v>0.011678240740740743</v>
      </c>
    </row>
    <row r="28" spans="1:14" ht="15">
      <c r="A28">
        <v>434</v>
      </c>
      <c r="B28" s="8">
        <v>25</v>
      </c>
      <c r="C28" s="11" t="str">
        <f>IF(A28="","",VLOOKUP(A28,Entrants!$B$4:$C$86,2))</f>
        <v>TRISH GOODWIN</v>
      </c>
      <c r="D28" s="2"/>
      <c r="E28" s="4">
        <v>0.016238425925925924</v>
      </c>
      <c r="F28" s="4">
        <v>0.0010416666666666667</v>
      </c>
      <c r="G28" s="4">
        <f t="shared" si="0"/>
        <v>0.015196759259259257</v>
      </c>
      <c r="I28" s="8">
        <v>25</v>
      </c>
      <c r="J28" s="11" t="s">
        <v>142</v>
      </c>
      <c r="K28" s="2"/>
      <c r="L28" s="4">
        <v>0.016655092592592593</v>
      </c>
      <c r="M28" s="4">
        <v>0.004861111111111111</v>
      </c>
      <c r="N28" s="4">
        <v>0.011793981481481482</v>
      </c>
    </row>
    <row r="29" spans="1:14" ht="15">
      <c r="A29">
        <v>433</v>
      </c>
      <c r="B29" s="8">
        <v>26</v>
      </c>
      <c r="C29" s="11" t="str">
        <f>IF(A29="","",VLOOKUP(A29,Entrants!$B$4:$C$86,2))</f>
        <v>STEVE GILLESPIE</v>
      </c>
      <c r="E29" s="4">
        <v>0.016273148148148148</v>
      </c>
      <c r="F29" s="4">
        <v>0.005729166666666667</v>
      </c>
      <c r="G29" s="4">
        <f t="shared" si="0"/>
        <v>0.01054398148148148</v>
      </c>
      <c r="I29" s="8">
        <v>26</v>
      </c>
      <c r="J29" s="11" t="s">
        <v>124</v>
      </c>
      <c r="L29" s="4">
        <v>0.01633101851851852</v>
      </c>
      <c r="M29" s="4">
        <v>0.004513888888888889</v>
      </c>
      <c r="N29" s="4">
        <v>0.011817129629629629</v>
      </c>
    </row>
    <row r="30" spans="1:14" ht="15">
      <c r="A30">
        <v>489</v>
      </c>
      <c r="B30" s="8">
        <v>27</v>
      </c>
      <c r="C30" s="11" t="str">
        <f>IF(A30="","",VLOOKUP(A30,Entrants!$B$4:$C$86,2))</f>
        <v>HELEN MORRIS</v>
      </c>
      <c r="E30" s="4">
        <v>0.01628472222222222</v>
      </c>
      <c r="F30" s="4">
        <v>0.0050347222222222225</v>
      </c>
      <c r="G30" s="4">
        <f t="shared" si="0"/>
        <v>0.01125</v>
      </c>
      <c r="I30" s="8">
        <v>27</v>
      </c>
      <c r="J30" s="8" t="s">
        <v>141</v>
      </c>
      <c r="K30" s="8"/>
      <c r="L30" s="9">
        <v>0.01671296296296296</v>
      </c>
      <c r="M30" s="9">
        <v>0.004861111111111111</v>
      </c>
      <c r="N30" s="9">
        <v>0.01185185185185185</v>
      </c>
    </row>
    <row r="31" spans="1:14" ht="15">
      <c r="A31">
        <v>491</v>
      </c>
      <c r="B31" s="8">
        <v>28</v>
      </c>
      <c r="C31" s="11" t="str">
        <f>IF(A31="","",VLOOKUP(A31,Entrants!$B$4:$C$86,2))</f>
        <v>PAUL WHALLEY</v>
      </c>
      <c r="E31" s="4">
        <v>0.016296296296296295</v>
      </c>
      <c r="F31" s="4">
        <v>0.007291666666666666</v>
      </c>
      <c r="G31" s="4">
        <f t="shared" si="0"/>
        <v>0.00900462962962963</v>
      </c>
      <c r="I31" s="8">
        <v>28</v>
      </c>
      <c r="J31" s="11" t="s">
        <v>16</v>
      </c>
      <c r="L31" s="4">
        <v>0.016041666666666666</v>
      </c>
      <c r="M31" s="4">
        <v>0.004166666666666667</v>
      </c>
      <c r="N31" s="4">
        <v>0.011875</v>
      </c>
    </row>
    <row r="32" spans="1:14" ht="15">
      <c r="A32">
        <v>444</v>
      </c>
      <c r="B32" s="8">
        <v>29</v>
      </c>
      <c r="C32" s="11" t="str">
        <f>IF(A32="","",VLOOKUP(A32,Entrants!$B$4:$C$86,2))</f>
        <v>KIRSTY JOHNSON</v>
      </c>
      <c r="E32" s="4">
        <v>0.016319444444444445</v>
      </c>
      <c r="F32" s="4">
        <v>0.004340277777777778</v>
      </c>
      <c r="G32" s="4">
        <f t="shared" si="0"/>
        <v>0.011979166666666667</v>
      </c>
      <c r="I32" s="8">
        <v>29</v>
      </c>
      <c r="J32" s="11" t="s">
        <v>128</v>
      </c>
      <c r="L32" s="4">
        <v>0.01587962962962963</v>
      </c>
      <c r="M32" s="4">
        <v>0.003993055555555556</v>
      </c>
      <c r="N32" s="4">
        <v>0.011886574074074074</v>
      </c>
    </row>
    <row r="33" spans="1:14" ht="15">
      <c r="A33">
        <v>437</v>
      </c>
      <c r="B33" s="8">
        <v>30</v>
      </c>
      <c r="C33" s="11" t="str">
        <f>IF(A33="","",VLOOKUP(A33,Entrants!$B$4:$C$86,2))</f>
        <v>BENJAMIN HEDLEY</v>
      </c>
      <c r="E33" s="4">
        <v>0.01633101851851852</v>
      </c>
      <c r="F33" s="4">
        <v>0.004513888888888889</v>
      </c>
      <c r="G33" s="4">
        <f t="shared" si="0"/>
        <v>0.011817129629629629</v>
      </c>
      <c r="I33" s="8">
        <v>30</v>
      </c>
      <c r="J33" s="11" t="s">
        <v>146</v>
      </c>
      <c r="K33" s="2"/>
      <c r="L33" s="4">
        <v>0.015925925925925927</v>
      </c>
      <c r="M33" s="4">
        <v>0.003993055555555556</v>
      </c>
      <c r="N33" s="4">
        <v>0.011932870370370371</v>
      </c>
    </row>
    <row r="34" spans="1:14" ht="15">
      <c r="A34">
        <v>486</v>
      </c>
      <c r="B34" s="8">
        <v>31</v>
      </c>
      <c r="C34" s="11" t="str">
        <f>IF(A34="","",VLOOKUP(A34,Entrants!$B$4:$C$86,2))</f>
        <v>JOHN HERRON</v>
      </c>
      <c r="E34" s="4">
        <v>0.016354166666666666</v>
      </c>
      <c r="F34" s="4">
        <v>0.004340277777777778</v>
      </c>
      <c r="G34" s="4">
        <f t="shared" si="0"/>
        <v>0.012013888888888888</v>
      </c>
      <c r="I34" s="8">
        <v>31</v>
      </c>
      <c r="J34" s="11" t="s">
        <v>145</v>
      </c>
      <c r="K34" s="2"/>
      <c r="L34" s="4">
        <v>0.016319444444444445</v>
      </c>
      <c r="M34" s="4">
        <v>0.004340277777777778</v>
      </c>
      <c r="N34" s="4">
        <v>0.011979166666666667</v>
      </c>
    </row>
    <row r="35" spans="1:14" ht="15">
      <c r="A35">
        <v>481</v>
      </c>
      <c r="B35" s="8">
        <v>32</v>
      </c>
      <c r="C35" s="11" t="str">
        <f>IF(A35="","",VLOOKUP(A35,Entrants!$B$4:$C$86,2))</f>
        <v>KEITH WILLSHIRE</v>
      </c>
      <c r="D35" s="2"/>
      <c r="E35" s="4">
        <v>0.016377314814814813</v>
      </c>
      <c r="F35" s="4">
        <v>0.005208333333333333</v>
      </c>
      <c r="G35" s="4">
        <f t="shared" si="0"/>
        <v>0.011168981481481481</v>
      </c>
      <c r="I35" s="8">
        <v>32</v>
      </c>
      <c r="J35" s="11" t="s">
        <v>131</v>
      </c>
      <c r="L35" s="4">
        <v>0.016354166666666666</v>
      </c>
      <c r="M35" s="4">
        <v>0.004340277777777778</v>
      </c>
      <c r="N35" s="4">
        <v>0.012013888888888888</v>
      </c>
    </row>
    <row r="36" spans="1:14" ht="15">
      <c r="A36">
        <v>477</v>
      </c>
      <c r="B36" s="8">
        <v>33</v>
      </c>
      <c r="C36" s="11" t="str">
        <f>IF(A36="","",VLOOKUP(A36,Entrants!$B$4:$C$86,2))</f>
        <v>STEVE WALKER</v>
      </c>
      <c r="D36" s="2"/>
      <c r="E36" s="4">
        <v>0.01638888888888889</v>
      </c>
      <c r="F36" s="4">
        <v>0.005902777777777778</v>
      </c>
      <c r="G36" s="4">
        <f t="shared" si="0"/>
        <v>0.010486111111111113</v>
      </c>
      <c r="I36" s="8">
        <v>33</v>
      </c>
      <c r="J36" t="s">
        <v>42</v>
      </c>
      <c r="L36" s="4">
        <v>0.016481481481481482</v>
      </c>
      <c r="M36" s="4">
        <v>0.004166666666666667</v>
      </c>
      <c r="N36" s="4">
        <v>0.012314814814814817</v>
      </c>
    </row>
    <row r="37" spans="1:14" ht="15">
      <c r="A37">
        <v>462</v>
      </c>
      <c r="B37" s="8">
        <v>34</v>
      </c>
      <c r="C37" s="11" t="str">
        <f>IF(A37="","",VLOOKUP(A37,Entrants!$B$4:$C$86,2))</f>
        <v>LOUISE RAWLINSON</v>
      </c>
      <c r="E37" s="4">
        <v>0.016412037037037037</v>
      </c>
      <c r="F37" s="4">
        <v>0.002777777777777778</v>
      </c>
      <c r="G37" s="4">
        <f t="shared" si="0"/>
        <v>0.01363425925925926</v>
      </c>
      <c r="I37" s="8">
        <v>34</v>
      </c>
      <c r="J37" s="8" t="s">
        <v>126</v>
      </c>
      <c r="K37" s="8"/>
      <c r="L37" s="9">
        <v>0.0153125</v>
      </c>
      <c r="M37" s="9">
        <v>0.002951388888888889</v>
      </c>
      <c r="N37" s="9">
        <v>0.012361111111111111</v>
      </c>
    </row>
    <row r="38" spans="1:14" ht="15">
      <c r="A38">
        <v>443</v>
      </c>
      <c r="B38" s="8">
        <v>35</v>
      </c>
      <c r="C38" s="11" t="str">
        <f>IF(A38="","",VLOOKUP(A38,Entrants!$B$4:$C$86,2))</f>
        <v>RON INGRAM</v>
      </c>
      <c r="E38" s="4">
        <v>0.016481481481481482</v>
      </c>
      <c r="F38" s="4">
        <v>0.004166666666666667</v>
      </c>
      <c r="G38" s="4">
        <f t="shared" si="0"/>
        <v>0.012314814814814817</v>
      </c>
      <c r="I38" s="8">
        <v>35</v>
      </c>
      <c r="J38" s="11" t="s">
        <v>40</v>
      </c>
      <c r="K38" s="2"/>
      <c r="L38" s="4">
        <v>0.017280092592592593</v>
      </c>
      <c r="M38" s="4">
        <v>0.0046875</v>
      </c>
      <c r="N38" s="4">
        <v>0.012592592592592593</v>
      </c>
    </row>
    <row r="39" spans="1:14" ht="15">
      <c r="A39">
        <v>469</v>
      </c>
      <c r="B39" s="8">
        <v>36</v>
      </c>
      <c r="C39" s="11" t="str">
        <f>IF(A39="","",VLOOKUP(A39,Entrants!$B$4:$C$86,2))</f>
        <v>IAIN SINGER</v>
      </c>
      <c r="E39" s="4">
        <v>0.016550925925925924</v>
      </c>
      <c r="F39" s="4">
        <v>0.006423611111111112</v>
      </c>
      <c r="G39" s="4">
        <f t="shared" si="0"/>
        <v>0.010127314814814811</v>
      </c>
      <c r="I39" s="8">
        <v>36</v>
      </c>
      <c r="J39" s="11" t="s">
        <v>46</v>
      </c>
      <c r="L39" s="4">
        <v>0.016620370370370372</v>
      </c>
      <c r="M39" s="4">
        <v>0.003472222222222222</v>
      </c>
      <c r="N39" s="4">
        <v>0.01314814814814815</v>
      </c>
    </row>
    <row r="40" spans="1:14" ht="15">
      <c r="A40">
        <v>450</v>
      </c>
      <c r="B40" s="8">
        <v>37</v>
      </c>
      <c r="C40" s="11" t="str">
        <f>IF(A40="","",VLOOKUP(A40,Entrants!$B$4:$C$86,2))</f>
        <v>KERRY LOGAN</v>
      </c>
      <c r="E40" s="4">
        <v>0.016620370370370372</v>
      </c>
      <c r="F40" s="4">
        <v>0.003472222222222222</v>
      </c>
      <c r="G40" s="4">
        <f t="shared" si="0"/>
        <v>0.01314814814814815</v>
      </c>
      <c r="I40" s="8">
        <v>37</v>
      </c>
      <c r="J40" s="13" t="s">
        <v>148</v>
      </c>
      <c r="K40" s="13"/>
      <c r="L40" s="14">
        <v>0.01724537037037037</v>
      </c>
      <c r="M40" s="14">
        <v>0.0038194444444444443</v>
      </c>
      <c r="N40" s="14">
        <v>0.013425925925925924</v>
      </c>
    </row>
    <row r="41" spans="1:14" ht="15">
      <c r="A41">
        <v>415</v>
      </c>
      <c r="B41" s="8">
        <v>38</v>
      </c>
      <c r="C41" s="11" t="str">
        <f>IF(A41="","",VLOOKUP(A41,Entrants!$B$4:$C$86,2))</f>
        <v>DAVE BRADLEY</v>
      </c>
      <c r="E41" s="4">
        <v>0.016655092592592593</v>
      </c>
      <c r="F41" s="4">
        <v>0.004861111111111111</v>
      </c>
      <c r="G41" s="4">
        <f t="shared" si="0"/>
        <v>0.011793981481481482</v>
      </c>
      <c r="I41" s="8">
        <v>38</v>
      </c>
      <c r="J41" s="11" t="s">
        <v>57</v>
      </c>
      <c r="K41" s="2"/>
      <c r="L41" s="4">
        <v>0.016412037037037037</v>
      </c>
      <c r="M41" s="4">
        <v>0.002777777777777778</v>
      </c>
      <c r="N41" s="4">
        <v>0.01363425925925926</v>
      </c>
    </row>
    <row r="42" spans="1:14" ht="15">
      <c r="A42">
        <v>439</v>
      </c>
      <c r="B42" s="8">
        <v>39</v>
      </c>
      <c r="C42" s="11" t="str">
        <f>IF(A42="","",VLOOKUP(A42,Entrants!$B$4:$C$86,2))</f>
        <v>AYNSLEY HERRON</v>
      </c>
      <c r="E42" s="4">
        <v>0.01671296296296296</v>
      </c>
      <c r="F42" s="4">
        <v>0.004861111111111111</v>
      </c>
      <c r="G42" s="4">
        <f t="shared" si="0"/>
        <v>0.01185185185185185</v>
      </c>
      <c r="I42" s="8">
        <v>39</v>
      </c>
      <c r="J42" s="8" t="s">
        <v>149</v>
      </c>
      <c r="K42" s="8"/>
      <c r="L42" s="9">
        <v>0.01733796296296296</v>
      </c>
      <c r="M42" s="9">
        <v>0.003645833333333333</v>
      </c>
      <c r="N42" s="9">
        <v>0.013692129629629629</v>
      </c>
    </row>
    <row r="43" spans="1:14" ht="15">
      <c r="A43">
        <v>464</v>
      </c>
      <c r="B43" s="8">
        <v>40</v>
      </c>
      <c r="C43" s="11" t="str">
        <f>IF(A43="","",VLOOKUP(A43,Entrants!$B$4:$C$86,2))</f>
        <v>DAVE ROBERTS</v>
      </c>
      <c r="E43" s="4">
        <v>0.01681712962962963</v>
      </c>
      <c r="F43" s="4">
        <v>0.005902777777777778</v>
      </c>
      <c r="G43" s="4">
        <f t="shared" si="0"/>
        <v>0.010914351851851852</v>
      </c>
      <c r="I43" s="8">
        <v>40</v>
      </c>
      <c r="J43" s="11" t="s">
        <v>122</v>
      </c>
      <c r="L43" s="4">
        <v>0.017395833333333336</v>
      </c>
      <c r="M43" s="4">
        <v>0.003645833333333333</v>
      </c>
      <c r="N43" s="4">
        <v>0.01375</v>
      </c>
    </row>
    <row r="44" spans="1:14" ht="15">
      <c r="A44">
        <v>495</v>
      </c>
      <c r="B44" s="8">
        <v>41</v>
      </c>
      <c r="C44" s="11" t="str">
        <f>IF(A44="","",VLOOKUP(A44,Entrants!$B$4:$C$88,2))</f>
        <v>LOUISE MULLEN</v>
      </c>
      <c r="E44" s="4">
        <v>0.01724537037037037</v>
      </c>
      <c r="F44" s="4">
        <v>0.0038194444444444443</v>
      </c>
      <c r="G44" s="4">
        <f t="shared" si="0"/>
        <v>0.013425925925925924</v>
      </c>
      <c r="I44" s="8">
        <v>41</v>
      </c>
      <c r="J44" s="11" t="s">
        <v>63</v>
      </c>
      <c r="L44" s="4">
        <v>0.015659722222222224</v>
      </c>
      <c r="M44" s="4">
        <v>0.0010416666666666667</v>
      </c>
      <c r="N44" s="4">
        <v>0.014618055555555558</v>
      </c>
    </row>
    <row r="45" spans="1:14" ht="15">
      <c r="A45">
        <v>441</v>
      </c>
      <c r="B45" s="8">
        <v>42</v>
      </c>
      <c r="C45" s="11" t="str">
        <f>IF(A45="","",VLOOKUP(A45,Entrants!$B$4:$C$86,2))</f>
        <v>SUSANNE HUNTER</v>
      </c>
      <c r="E45" s="4">
        <v>0.017280092592592593</v>
      </c>
      <c r="F45" s="4">
        <v>0.0046875</v>
      </c>
      <c r="G45" s="4">
        <f t="shared" si="0"/>
        <v>0.012592592592592593</v>
      </c>
      <c r="I45" s="8">
        <v>42</v>
      </c>
      <c r="J45" s="11" t="s">
        <v>49</v>
      </c>
      <c r="L45" s="4">
        <v>0.0159375</v>
      </c>
      <c r="M45" s="4">
        <v>0.0012152777777777778</v>
      </c>
      <c r="N45" s="4">
        <v>0.014722222222222223</v>
      </c>
    </row>
    <row r="46" spans="1:14" ht="15">
      <c r="A46">
        <v>496</v>
      </c>
      <c r="B46" s="8">
        <v>43</v>
      </c>
      <c r="C46" s="11" t="str">
        <f>IF(A46="","",VLOOKUP(A46,Entrants!$B$4:$C$89,2))</f>
        <v>LORON BAIN</v>
      </c>
      <c r="E46" s="4">
        <v>0.01733796296296296</v>
      </c>
      <c r="F46" s="4">
        <v>0.003645833333333333</v>
      </c>
      <c r="G46" s="4">
        <f t="shared" si="0"/>
        <v>0.013692129629629629</v>
      </c>
      <c r="I46" s="8">
        <v>43</v>
      </c>
      <c r="J46" s="13" t="s">
        <v>68</v>
      </c>
      <c r="K46" s="13"/>
      <c r="L46" s="14">
        <v>0.015856481481481482</v>
      </c>
      <c r="M46" s="14">
        <v>0.0008680555555555555</v>
      </c>
      <c r="N46" s="14">
        <v>0.014988425925925926</v>
      </c>
    </row>
    <row r="47" spans="1:14" ht="15">
      <c r="A47">
        <v>429</v>
      </c>
      <c r="B47" s="8">
        <v>44</v>
      </c>
      <c r="C47" s="11" t="str">
        <f>IF(A47="","",VLOOKUP(A47,Entrants!$B$4:$C$86,2))</f>
        <v>JANE EASTHAM</v>
      </c>
      <c r="E47" s="4">
        <v>0.017395833333333336</v>
      </c>
      <c r="F47" s="4">
        <v>0.003645833333333333</v>
      </c>
      <c r="G47" s="4">
        <f t="shared" si="0"/>
        <v>0.013750000000000004</v>
      </c>
      <c r="I47" s="8">
        <v>44</v>
      </c>
      <c r="J47" s="11" t="s">
        <v>123</v>
      </c>
      <c r="K47" s="2"/>
      <c r="L47" s="4">
        <v>0.016238425925925924</v>
      </c>
      <c r="M47" s="4">
        <v>0.0010416666666666667</v>
      </c>
      <c r="N47" s="4">
        <v>0.015196759259259257</v>
      </c>
    </row>
    <row r="48" spans="2:14" ht="15">
      <c r="B48" s="8"/>
      <c r="C48" s="11">
        <f>IF(A48="","",VLOOKUP(A48,Entrants!$B$4:$C$86,2))</f>
      </c>
      <c r="E48" s="4"/>
      <c r="F48" s="4"/>
      <c r="G48" s="4"/>
      <c r="I48" s="8">
        <v>45</v>
      </c>
      <c r="J48" s="11" t="s">
        <v>88</v>
      </c>
      <c r="L48" s="4"/>
      <c r="M48" s="4"/>
      <c r="N48" s="4"/>
    </row>
    <row r="49" spans="2:14" ht="15">
      <c r="B49" s="8"/>
      <c r="C49" s="11">
        <f>IF(A49="","",VLOOKUP(A49,Entrants!$B$4:$C$86,2))</f>
      </c>
      <c r="E49" s="4"/>
      <c r="F49" s="4"/>
      <c r="G49" s="4"/>
      <c r="I49" s="8">
        <v>46</v>
      </c>
      <c r="L49" s="4"/>
      <c r="M49" s="4"/>
      <c r="N49" s="4"/>
    </row>
    <row r="50" spans="2:14" ht="15">
      <c r="B50" s="8"/>
      <c r="C50" s="11">
        <f>IF(A50="","",VLOOKUP(A50,Entrants!$B$4:$C$86,2))</f>
      </c>
      <c r="E50" s="4"/>
      <c r="F50" s="4"/>
      <c r="G50" s="4"/>
      <c r="I50" s="8">
        <v>47</v>
      </c>
      <c r="J50" s="11" t="s">
        <v>88</v>
      </c>
      <c r="K50" s="2"/>
      <c r="L50" s="4"/>
      <c r="M50" s="4"/>
      <c r="N50" s="4"/>
    </row>
    <row r="51" spans="3:10" ht="15">
      <c r="C51" s="11">
        <f>IF(A51="","",VLOOKUP(A51,Entrants!$B$4:$C$86,2))</f>
      </c>
      <c r="I51" s="8"/>
    </row>
    <row r="52" spans="3:10" ht="15">
      <c r="C52" s="11">
        <f>IF(A52="","",VLOOKUP(A52,Entrants!$B$4:$C$86,2))</f>
      </c>
      <c r="E52" s="4"/>
      <c r="F52" s="4"/>
      <c r="G52" s="4"/>
      <c r="I52" s="8"/>
    </row>
    <row r="53" spans="3:10" ht="15">
      <c r="C53" s="11">
        <f>IF(A53="","",VLOOKUP(A53,Entrants!$B$4:$C$86,2))</f>
      </c>
      <c r="E53" s="4"/>
      <c r="F53" s="4"/>
      <c r="G53" s="4"/>
      <c r="I53" s="8"/>
    </row>
    <row r="54" spans="3:10" ht="15">
      <c r="C54" s="11">
        <f>IF(A54="","",VLOOKUP(A54,Entrants!$B$4:$C$86,2))</f>
      </c>
      <c r="E54" s="4"/>
      <c r="F54" s="4"/>
      <c r="G54" s="4"/>
      <c r="I54" s="8"/>
    </row>
    <row r="55" spans="3:10" ht="15">
      <c r="C55" s="11">
        <f>IF(A55="","",VLOOKUP(A55,Entrants!$B$4:$C$86,2))</f>
      </c>
      <c r="E55" s="4"/>
      <c r="F55" s="4"/>
      <c r="G55" s="4"/>
      <c r="I55" s="8"/>
    </row>
    <row r="56" spans="3:10" ht="15">
      <c r="C56" s="11">
        <f>IF(A56="","",VLOOKUP(A56,Entrants!$B$4:$C$86,2))</f>
      </c>
      <c r="E56" s="4"/>
      <c r="F56" s="4"/>
      <c r="G56" s="4"/>
      <c r="I56" s="8"/>
    </row>
    <row r="57" spans="3:10" ht="12.75">
      <c r="C57" s="11">
        <f>IF(A57="","",VLOOKUP(A57,Entrants!$B$4:$C$86,2))</f>
      </c>
      <c r="D57" s="2"/>
      <c r="E57" s="4"/>
      <c r="F57" s="4"/>
      <c r="G57" s="4"/>
    </row>
    <row r="58" spans="3:10" ht="12.75">
      <c r="C58" s="11">
        <f>IF(A58="","",VLOOKUP(A58,Entrants!$B$4:$C$86,2))</f>
      </c>
      <c r="E58" s="4"/>
      <c r="F58" s="4"/>
      <c r="G58" s="4"/>
    </row>
    <row r="59" spans="3:10" ht="12.75">
      <c r="C59" s="11">
        <f>IF(A59="","",VLOOKUP(A59,Entrants!$B$4:$C$86,2))</f>
      </c>
      <c r="E59" s="4"/>
      <c r="F59" s="4"/>
      <c r="G59" s="4"/>
    </row>
    <row r="60" spans="3:10" ht="15">
      <c r="C60" s="11">
        <f>IF(A60="","",VLOOKUP(A60,Entrants!$B$4:$C$86,2))</f>
      </c>
      <c r="E60" s="9"/>
      <c r="F60" s="9"/>
      <c r="G60" s="9"/>
    </row>
    <row r="61" spans="3:10" ht="15">
      <c r="C61" s="11">
        <f>IF(A61="","",VLOOKUP(A61,Entrants!$B$4:$C$86,2))</f>
      </c>
      <c r="E61" s="9"/>
      <c r="F61" s="9"/>
      <c r="G61" s="9"/>
    </row>
    <row r="62" spans="3:10" ht="15">
      <c r="C62" s="11">
        <f>IF(A62="","",VLOOKUP(A62,Entrants!$B$4:$C$86,2))</f>
      </c>
      <c r="E62" s="9"/>
      <c r="F62" s="9"/>
      <c r="G62" s="9"/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89"/>
  <sheetViews>
    <sheetView workbookViewId="0" topLeftCell="C6">
      <selection activeCell="O11" sqref="O11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0.8554687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93</v>
      </c>
      <c r="B1" s="7"/>
      <c r="C1" s="7"/>
      <c r="D1" s="7"/>
      <c r="E1" s="7"/>
      <c r="F1" s="7"/>
      <c r="G1" s="7"/>
      <c r="H1" s="5"/>
      <c r="I1" s="7"/>
      <c r="J1" s="11"/>
      <c r="K1" s="6" t="s">
        <v>94</v>
      </c>
      <c r="L1" s="6"/>
    </row>
    <row r="2" spans="1:7" ht="12.75">
      <c r="A2" s="1" t="s">
        <v>79</v>
      </c>
      <c r="G2" s="2"/>
    </row>
    <row r="3" spans="1:14" ht="12.75">
      <c r="A3" s="1" t="s">
        <v>80</v>
      </c>
      <c r="B3" s="1" t="s">
        <v>81</v>
      </c>
      <c r="C3" s="6" t="s">
        <v>82</v>
      </c>
      <c r="D3" s="6"/>
      <c r="E3" s="1" t="s">
        <v>83</v>
      </c>
      <c r="F3" s="1" t="s">
        <v>84</v>
      </c>
      <c r="G3" s="1" t="s">
        <v>85</v>
      </c>
      <c r="I3" s="1" t="s">
        <v>81</v>
      </c>
      <c r="J3" s="6" t="s">
        <v>82</v>
      </c>
      <c r="K3" s="6"/>
      <c r="L3" s="1" t="s">
        <v>83</v>
      </c>
      <c r="M3" s="1" t="s">
        <v>84</v>
      </c>
      <c r="N3" s="1" t="s">
        <v>85</v>
      </c>
    </row>
    <row r="4" spans="1:14" ht="15">
      <c r="A4">
        <v>417</v>
      </c>
      <c r="B4" s="8">
        <v>1</v>
      </c>
      <c r="C4" s="11" t="str">
        <f>IF(A4="","",VLOOKUP(A4,Entrants!$B$4:$C$86,2))</f>
        <v>MICHAEL BROWN</v>
      </c>
      <c r="D4" s="8"/>
      <c r="E4" s="4">
        <v>0.015949074074074074</v>
      </c>
      <c r="F4" s="4">
        <v>0.0046875</v>
      </c>
      <c r="G4" s="4">
        <f>E4-F4</f>
        <v>0.011261574074074073</v>
      </c>
      <c r="H4" s="10"/>
      <c r="I4" s="8">
        <v>1</v>
      </c>
      <c r="J4" s="11" t="s">
        <v>129</v>
      </c>
      <c r="L4" s="4">
        <v>0.016296296296296295</v>
      </c>
      <c r="M4" s="4">
        <v>0.007118055555555555</v>
      </c>
      <c r="N4" s="4">
        <v>0.00917824074074074</v>
      </c>
    </row>
    <row r="5" spans="1:14" ht="15">
      <c r="A5">
        <v>467</v>
      </c>
      <c r="B5" s="8">
        <v>2</v>
      </c>
      <c r="C5" s="11" t="str">
        <f>IF(A5="","",VLOOKUP(A5,Entrants!$B$4:$C$86,2))</f>
        <v>STACEY ROBINSON</v>
      </c>
      <c r="E5" s="4">
        <v>0.016030092592592592</v>
      </c>
      <c r="F5" s="4">
        <v>0.004166666666666667</v>
      </c>
      <c r="G5" s="4">
        <f aca="true" t="shared" si="0" ref="G5:G48">E5-F5</f>
        <v>0.011863425925925927</v>
      </c>
      <c r="H5" s="10"/>
      <c r="I5" s="8">
        <v>2</v>
      </c>
      <c r="J5" s="11" t="s">
        <v>74</v>
      </c>
      <c r="L5" s="4">
        <v>0.01667824074074074</v>
      </c>
      <c r="M5" s="4">
        <v>0.007291666666666666</v>
      </c>
      <c r="N5" s="4">
        <v>0.009386574074074075</v>
      </c>
    </row>
    <row r="6" spans="1:14" ht="15">
      <c r="A6">
        <v>427</v>
      </c>
      <c r="B6" s="8">
        <v>3</v>
      </c>
      <c r="C6" s="11" t="str">
        <f>IF(A6="","",VLOOKUP(A6,Entrants!$B$4:$C$86,2))</f>
        <v>SHAUN DODD</v>
      </c>
      <c r="D6" s="2"/>
      <c r="E6" s="4">
        <v>0.016261574074074074</v>
      </c>
      <c r="F6" s="4">
        <v>0.005208333333333333</v>
      </c>
      <c r="G6" s="4">
        <f t="shared" si="0"/>
        <v>0.011053240740740742</v>
      </c>
      <c r="H6" s="10"/>
      <c r="I6" s="8">
        <v>3</v>
      </c>
      <c r="J6" s="11" t="s">
        <v>22</v>
      </c>
      <c r="L6" s="4">
        <v>0.016412037037037037</v>
      </c>
      <c r="M6" s="4">
        <v>0.0067708333333333336</v>
      </c>
      <c r="N6" s="4">
        <v>0.009641203703703704</v>
      </c>
    </row>
    <row r="7" spans="1:14" ht="15">
      <c r="A7">
        <v>437</v>
      </c>
      <c r="B7" s="8">
        <v>4</v>
      </c>
      <c r="C7" s="11" t="str">
        <f>IF(A7="","",VLOOKUP(A7,Entrants!$B$4:$C$86,2))</f>
        <v>BENJAMIN HEDLEY</v>
      </c>
      <c r="E7" s="4">
        <v>0.016273148148148148</v>
      </c>
      <c r="F7" s="4">
        <v>0.004513888888888889</v>
      </c>
      <c r="G7" s="4">
        <f t="shared" si="0"/>
        <v>0.011759259259259257</v>
      </c>
      <c r="H7" s="10"/>
      <c r="I7" s="8">
        <v>4</v>
      </c>
      <c r="J7" s="8" t="s">
        <v>43</v>
      </c>
      <c r="K7" s="8"/>
      <c r="L7" s="9">
        <v>0.016631944444444446</v>
      </c>
      <c r="M7" s="9">
        <v>0.006944444444444444</v>
      </c>
      <c r="N7" s="9">
        <v>0.0096875</v>
      </c>
    </row>
    <row r="8" spans="1:14" ht="15">
      <c r="A8">
        <v>429</v>
      </c>
      <c r="B8" s="8">
        <v>5</v>
      </c>
      <c r="C8" s="11" t="str">
        <f>IF(A8="","",VLOOKUP(A8,Entrants!$B$4:$C$86,2))</f>
        <v>JANE EASTHAM</v>
      </c>
      <c r="E8" s="4">
        <v>0.01628472222222222</v>
      </c>
      <c r="F8" s="4">
        <v>0.002777777777777778</v>
      </c>
      <c r="G8" s="4">
        <f t="shared" si="0"/>
        <v>0.013506944444444443</v>
      </c>
      <c r="H8" s="10"/>
      <c r="I8" s="8">
        <v>5</v>
      </c>
      <c r="J8" s="11" t="s">
        <v>20</v>
      </c>
      <c r="L8" s="4">
        <v>0.016840277777777777</v>
      </c>
      <c r="M8" s="4">
        <v>0.006597222222222222</v>
      </c>
      <c r="N8" s="4">
        <v>0.010243055555555554</v>
      </c>
    </row>
    <row r="9" spans="1:14" ht="15">
      <c r="A9">
        <v>442</v>
      </c>
      <c r="B9" s="8">
        <v>6</v>
      </c>
      <c r="C9" s="11" t="str">
        <f>IF(A9="","",VLOOKUP(A9,Entrants!$B$4:$C$86,2))</f>
        <v>KIRSTY HUNTINGTON</v>
      </c>
      <c r="D9" s="8"/>
      <c r="E9" s="4">
        <v>0.01628472222222222</v>
      </c>
      <c r="F9" s="4">
        <v>0.0050347222222222225</v>
      </c>
      <c r="G9" s="4">
        <f t="shared" si="0"/>
        <v>0.01125</v>
      </c>
      <c r="H9" s="10"/>
      <c r="I9" s="8">
        <v>6</v>
      </c>
      <c r="J9" s="11" t="s">
        <v>52</v>
      </c>
      <c r="K9" s="2"/>
      <c r="L9" s="4">
        <v>0.057974537037037</v>
      </c>
      <c r="M9" s="4">
        <v>0.005902777777777778</v>
      </c>
      <c r="N9" s="4">
        <v>0.05207175925925922</v>
      </c>
    </row>
    <row r="10" spans="1:14" ht="15">
      <c r="A10">
        <v>473</v>
      </c>
      <c r="B10" s="8">
        <v>7</v>
      </c>
      <c r="C10" s="11" t="str">
        <f>IF(A10="","",VLOOKUP(A10,Entrants!$B$4:$C$86,2))</f>
        <v>LEO TALBOT</v>
      </c>
      <c r="E10" s="4">
        <v>0.016296296296296295</v>
      </c>
      <c r="F10" s="4">
        <v>0.007118055555555555</v>
      </c>
      <c r="G10" s="4">
        <f t="shared" si="0"/>
        <v>0.00917824074074074</v>
      </c>
      <c r="H10" s="10"/>
      <c r="I10" s="8">
        <v>7</v>
      </c>
      <c r="J10" s="11" t="s">
        <v>32</v>
      </c>
      <c r="L10" s="4">
        <v>0.0166087962962963</v>
      </c>
      <c r="M10" s="4">
        <v>0.006076388888888889</v>
      </c>
      <c r="N10" s="4">
        <v>0.01053240740740741</v>
      </c>
    </row>
    <row r="11" spans="1:14" ht="15">
      <c r="A11">
        <v>494</v>
      </c>
      <c r="B11" s="8">
        <v>8</v>
      </c>
      <c r="C11" s="11" t="s">
        <v>147</v>
      </c>
      <c r="D11" s="8"/>
      <c r="E11" s="4">
        <v>0.016296296296296295</v>
      </c>
      <c r="F11" s="4">
        <v>0.005381944444444445</v>
      </c>
      <c r="G11" s="4">
        <f t="shared" si="0"/>
        <v>0.010914351851851849</v>
      </c>
      <c r="H11" s="10"/>
      <c r="I11" s="8">
        <v>8</v>
      </c>
      <c r="J11" s="8" t="s">
        <v>67</v>
      </c>
      <c r="K11" s="8"/>
      <c r="L11" s="9">
        <v>0.016620370370370372</v>
      </c>
      <c r="M11" s="9">
        <v>0.005902777777777778</v>
      </c>
      <c r="N11" s="9">
        <v>0.010717592592592595</v>
      </c>
    </row>
    <row r="12" spans="1:14" ht="15">
      <c r="A12">
        <v>493</v>
      </c>
      <c r="B12" s="8">
        <v>9</v>
      </c>
      <c r="C12" s="11" t="str">
        <f>IF(A12="","",VLOOKUP(A12,Entrants!$B$4:$C$86,2))</f>
        <v>COREY ROBERTSON</v>
      </c>
      <c r="E12" s="4">
        <v>0.016307870370370372</v>
      </c>
      <c r="F12" s="4">
        <v>0.004166666666666667</v>
      </c>
      <c r="G12" s="4">
        <f t="shared" si="0"/>
        <v>0.012141203703703706</v>
      </c>
      <c r="H12" s="10"/>
      <c r="I12" s="8">
        <v>9</v>
      </c>
      <c r="J12" s="11" t="s">
        <v>30</v>
      </c>
      <c r="L12" s="4">
        <v>0.016377314814814813</v>
      </c>
      <c r="M12" s="4">
        <v>0.005555555555555556</v>
      </c>
      <c r="N12" s="4">
        <v>0.010821759259259257</v>
      </c>
    </row>
    <row r="13" spans="1:14" ht="15">
      <c r="A13">
        <v>457</v>
      </c>
      <c r="B13" s="8">
        <v>10</v>
      </c>
      <c r="C13" s="11" t="str">
        <f>IF(A13="","",VLOOKUP(A13,Entrants!$B$4:$C$86,2))</f>
        <v>BARRY METCALFE</v>
      </c>
      <c r="D13" s="2"/>
      <c r="E13" s="4">
        <v>0.057974537037037</v>
      </c>
      <c r="F13" s="4">
        <v>0.005902777777777778</v>
      </c>
      <c r="G13" s="4">
        <f t="shared" si="0"/>
        <v>0.05207175925925922</v>
      </c>
      <c r="H13" s="10"/>
      <c r="I13" s="8">
        <v>10</v>
      </c>
      <c r="J13" s="12" t="s">
        <v>62</v>
      </c>
      <c r="K13" s="8"/>
      <c r="L13" s="4">
        <v>0.017083333333333336</v>
      </c>
      <c r="M13" s="4">
        <v>0.00625</v>
      </c>
      <c r="N13" s="4">
        <v>0.010833333333333335</v>
      </c>
    </row>
    <row r="14" spans="1:14" ht="15">
      <c r="A14">
        <v>449</v>
      </c>
      <c r="B14" s="8">
        <v>11</v>
      </c>
      <c r="C14" s="11" t="str">
        <f>IF(A14="","",VLOOKUP(A14,Entrants!$B$4:$C$86,2))</f>
        <v>JULIE LEMIN</v>
      </c>
      <c r="D14" s="2"/>
      <c r="E14" s="4">
        <v>0.01633101851851852</v>
      </c>
      <c r="F14" s="4">
        <v>0.0038194444444444443</v>
      </c>
      <c r="G14" s="4">
        <f t="shared" si="0"/>
        <v>0.012511574074074074</v>
      </c>
      <c r="H14" s="10"/>
      <c r="I14" s="8">
        <v>11</v>
      </c>
      <c r="J14" s="11" t="s">
        <v>61</v>
      </c>
      <c r="K14" s="2"/>
      <c r="L14" s="4">
        <v>0.01644675925925926</v>
      </c>
      <c r="M14" s="4">
        <v>0.005555555555555556</v>
      </c>
      <c r="N14" s="4">
        <v>0.010891203703703705</v>
      </c>
    </row>
    <row r="15" spans="1:14" ht="15">
      <c r="A15">
        <v>452</v>
      </c>
      <c r="B15" s="8">
        <v>12</v>
      </c>
      <c r="C15" s="11" t="str">
        <f>IF(A15="","",VLOOKUP(A15,Entrants!$B$4:$C$86,2))</f>
        <v>JOHN MALLON</v>
      </c>
      <c r="D15" s="2"/>
      <c r="E15" s="4">
        <v>0.016354166666666666</v>
      </c>
      <c r="F15" s="4">
        <v>0.004340277777777778</v>
      </c>
      <c r="G15" s="4">
        <f t="shared" si="0"/>
        <v>0.012013888888888888</v>
      </c>
      <c r="H15" s="10"/>
      <c r="I15" s="8">
        <v>12</v>
      </c>
      <c r="J15" s="11" t="s">
        <v>147</v>
      </c>
      <c r="L15" s="4">
        <v>0.016296296296296295</v>
      </c>
      <c r="M15" s="4">
        <v>0.005381944444444445</v>
      </c>
      <c r="N15" s="4">
        <v>0.010914351851851849</v>
      </c>
    </row>
    <row r="16" spans="1:14" ht="15">
      <c r="A16">
        <v>426</v>
      </c>
      <c r="B16" s="8">
        <v>13</v>
      </c>
      <c r="C16" s="11" t="str">
        <f>IF(A16="","",VLOOKUP(A16,Entrants!$B$4:$C$86,2))</f>
        <v>RALPH DICKINSON</v>
      </c>
      <c r="D16" s="2"/>
      <c r="E16" s="4">
        <v>0.016377314814814813</v>
      </c>
      <c r="F16" s="4">
        <v>0.005555555555555556</v>
      </c>
      <c r="G16" s="4">
        <f t="shared" si="0"/>
        <v>0.010821759259259257</v>
      </c>
      <c r="H16" s="10"/>
      <c r="I16" s="8">
        <v>13</v>
      </c>
      <c r="J16" s="8" t="s">
        <v>59</v>
      </c>
      <c r="K16" s="8"/>
      <c r="L16" s="9">
        <v>0.016527777777777777</v>
      </c>
      <c r="M16" s="9">
        <v>0.005555555555555556</v>
      </c>
      <c r="N16" s="9">
        <v>0.01097222222222222</v>
      </c>
    </row>
    <row r="17" spans="1:14" ht="15">
      <c r="A17">
        <v>415</v>
      </c>
      <c r="B17" s="8">
        <v>14</v>
      </c>
      <c r="C17" s="11" t="str">
        <f>IF(A17="","",VLOOKUP(A17,Entrants!$B$4:$C$86,2))</f>
        <v>DAVE BRADLEY</v>
      </c>
      <c r="E17" s="4">
        <v>0.016400462962962964</v>
      </c>
      <c r="F17" s="4">
        <v>0.0046875</v>
      </c>
      <c r="G17" s="4">
        <f t="shared" si="0"/>
        <v>0.011712962962962963</v>
      </c>
      <c r="H17" s="10"/>
      <c r="I17" s="8">
        <v>14</v>
      </c>
      <c r="J17" s="11" t="s">
        <v>116</v>
      </c>
      <c r="K17" s="8"/>
      <c r="L17" s="4">
        <v>0.016261574074074074</v>
      </c>
      <c r="M17" s="4">
        <v>0.005208333333333333</v>
      </c>
      <c r="N17" s="4">
        <v>0.011053240740740742</v>
      </c>
    </row>
    <row r="18" spans="1:14" ht="15">
      <c r="A18">
        <v>418</v>
      </c>
      <c r="B18" s="8">
        <v>15</v>
      </c>
      <c r="C18" s="11" t="str">
        <f>IF(A18="","",VLOOKUP(A18,Entrants!$B$4:$C$86,2))</f>
        <v>PETER BROWN</v>
      </c>
      <c r="D18" s="2"/>
      <c r="E18" s="4">
        <v>0.016412037037037037</v>
      </c>
      <c r="F18" s="4">
        <v>0.0067708333333333336</v>
      </c>
      <c r="G18" s="4">
        <f t="shared" si="0"/>
        <v>0.009641203703703704</v>
      </c>
      <c r="H18" s="10"/>
      <c r="I18" s="8">
        <v>15</v>
      </c>
      <c r="J18" t="s">
        <v>34</v>
      </c>
      <c r="L18" s="4">
        <v>0.016828703703703703</v>
      </c>
      <c r="M18" s="4">
        <v>0.005729166666666667</v>
      </c>
      <c r="N18" s="4">
        <v>0.011099537037037036</v>
      </c>
    </row>
    <row r="19" spans="1:14" ht="15">
      <c r="A19">
        <v>468</v>
      </c>
      <c r="B19" s="8">
        <v>16</v>
      </c>
      <c r="C19" s="11" t="str">
        <f>IF(A19="","",VLOOKUP(A19,Entrants!$B$4:$C$86,2))</f>
        <v>ALEX SEWELL</v>
      </c>
      <c r="E19" s="4">
        <v>0.01644675925925926</v>
      </c>
      <c r="F19" s="4">
        <v>0.005555555555555556</v>
      </c>
      <c r="G19" s="4">
        <f t="shared" si="0"/>
        <v>0.010891203703703705</v>
      </c>
      <c r="H19" s="10"/>
      <c r="I19" s="8">
        <v>16</v>
      </c>
      <c r="J19" t="s">
        <v>29</v>
      </c>
      <c r="L19" s="4">
        <v>0.016689814814814817</v>
      </c>
      <c r="M19" s="4">
        <v>0.005555555555555556</v>
      </c>
      <c r="N19" s="4">
        <v>0.01113425925925926</v>
      </c>
    </row>
    <row r="20" spans="1:14" ht="15">
      <c r="A20">
        <v>430</v>
      </c>
      <c r="B20" s="8">
        <v>17</v>
      </c>
      <c r="C20" s="11" t="str">
        <f>IF(A20="","",VLOOKUP(A20,Entrants!$B$4:$C$86,2))</f>
        <v>JOE FRAZER</v>
      </c>
      <c r="E20" s="4">
        <v>0.016458333333333332</v>
      </c>
      <c r="F20" s="4">
        <v>0.0050347222222222225</v>
      </c>
      <c r="G20" s="4">
        <f t="shared" si="0"/>
        <v>0.01142361111111111</v>
      </c>
      <c r="H20" s="10"/>
      <c r="I20" s="8">
        <v>17</v>
      </c>
      <c r="J20" s="11" t="s">
        <v>41</v>
      </c>
      <c r="K20" s="2"/>
      <c r="L20" s="4">
        <v>0.01628472222222222</v>
      </c>
      <c r="M20" s="4">
        <v>0.0050347222222222225</v>
      </c>
      <c r="N20" s="4">
        <v>0.01125</v>
      </c>
    </row>
    <row r="21" spans="1:14" ht="15">
      <c r="A21">
        <v>462</v>
      </c>
      <c r="B21" s="8">
        <v>18</v>
      </c>
      <c r="C21" s="11" t="str">
        <f>IF(A21="","",VLOOKUP(A21,Entrants!$B$4:$C$86,2))</f>
        <v>LOUISE RAWLINSON</v>
      </c>
      <c r="E21" s="4">
        <v>0.016493055555555556</v>
      </c>
      <c r="F21" s="4">
        <v>0.0026041666666666665</v>
      </c>
      <c r="G21" s="4">
        <f t="shared" si="0"/>
        <v>0.01388888888888889</v>
      </c>
      <c r="H21" s="10"/>
      <c r="I21" s="8">
        <v>18</v>
      </c>
      <c r="J21" s="11" t="s">
        <v>21</v>
      </c>
      <c r="K21" s="2"/>
      <c r="L21" s="4">
        <v>0.015949074074074074</v>
      </c>
      <c r="M21" s="4">
        <v>0.0046875</v>
      </c>
      <c r="N21" s="4">
        <v>0.011261574074074073</v>
      </c>
    </row>
    <row r="22" spans="1:14" ht="15">
      <c r="A22">
        <v>416</v>
      </c>
      <c r="B22" s="8">
        <v>19</v>
      </c>
      <c r="C22" s="11" t="str">
        <f>IF(A22="","",VLOOKUP(A22,Entrants!$B$4:$C$86,2))</f>
        <v>ANGIE BROWN</v>
      </c>
      <c r="E22" s="4">
        <v>0.01650462962962963</v>
      </c>
      <c r="F22" s="4">
        <v>0.003298611111111111</v>
      </c>
      <c r="G22" s="4">
        <f t="shared" si="0"/>
        <v>0.013206018518518518</v>
      </c>
      <c r="H22" s="10"/>
      <c r="I22" s="8">
        <v>19</v>
      </c>
      <c r="J22" s="11" t="s">
        <v>47</v>
      </c>
      <c r="L22" s="4">
        <v>0.016516203703703703</v>
      </c>
      <c r="M22" s="4">
        <v>0.005208333333333333</v>
      </c>
      <c r="N22" s="4">
        <v>0.011307870370370371</v>
      </c>
    </row>
    <row r="23" spans="1:14" ht="15">
      <c r="A23">
        <v>451</v>
      </c>
      <c r="B23" s="8">
        <v>20</v>
      </c>
      <c r="C23" s="11" t="str">
        <f>IF(A23="","",VLOOKUP(A23,Entrants!$B$4:$C$86,2))</f>
        <v>DAVID LOGAN</v>
      </c>
      <c r="E23" s="4">
        <v>0.016516203703703703</v>
      </c>
      <c r="F23" s="4">
        <v>0.005208333333333333</v>
      </c>
      <c r="G23" s="4">
        <f t="shared" si="0"/>
        <v>0.011307870370370371</v>
      </c>
      <c r="H23" s="10"/>
      <c r="I23" s="8">
        <v>20</v>
      </c>
      <c r="J23" s="11" t="s">
        <v>69</v>
      </c>
      <c r="K23" s="2"/>
      <c r="L23" s="4">
        <v>0.0165625</v>
      </c>
      <c r="M23" s="4">
        <v>0.005208333333333333</v>
      </c>
      <c r="N23" s="4">
        <v>0.011354166666666669</v>
      </c>
    </row>
    <row r="24" spans="1:14" ht="15">
      <c r="A24">
        <v>439</v>
      </c>
      <c r="B24" s="8">
        <v>21</v>
      </c>
      <c r="C24" s="11" t="str">
        <f>IF(A24="","",VLOOKUP(A24,Entrants!$B$4:$C$86,2))</f>
        <v>AYNSLEY HERRON</v>
      </c>
      <c r="D24" s="2"/>
      <c r="E24" s="4">
        <v>0.016516203703703703</v>
      </c>
      <c r="F24" s="4">
        <v>0.004513888888888889</v>
      </c>
      <c r="G24" s="4">
        <f t="shared" si="0"/>
        <v>0.012002314814814813</v>
      </c>
      <c r="H24" s="10"/>
      <c r="I24" s="8">
        <v>21</v>
      </c>
      <c r="J24" t="s">
        <v>31</v>
      </c>
      <c r="K24" s="8"/>
      <c r="L24" s="4">
        <v>0.016458333333333332</v>
      </c>
      <c r="M24" s="4">
        <v>0.0050347222222222225</v>
      </c>
      <c r="N24" s="4">
        <v>0.01142361111111111</v>
      </c>
    </row>
    <row r="25" spans="1:14" ht="15">
      <c r="A25">
        <v>464</v>
      </c>
      <c r="B25" s="8">
        <v>22</v>
      </c>
      <c r="C25" s="11" t="str">
        <f>IF(A25="","",VLOOKUP(A25,Entrants!$B$4:$C$86,2))</f>
        <v>DAVE ROBERTS</v>
      </c>
      <c r="D25" s="2"/>
      <c r="E25" s="4">
        <v>0.016527777777777777</v>
      </c>
      <c r="F25" s="4">
        <v>0.005555555555555556</v>
      </c>
      <c r="G25" s="4">
        <f t="shared" si="0"/>
        <v>0.01097222222222222</v>
      </c>
      <c r="H25" s="10"/>
      <c r="I25" s="8">
        <v>22</v>
      </c>
      <c r="J25" s="11" t="s">
        <v>53</v>
      </c>
      <c r="K25" s="2"/>
      <c r="L25" s="4">
        <v>0.016550925925925924</v>
      </c>
      <c r="M25" s="4">
        <v>0.0050347222222222225</v>
      </c>
      <c r="N25" s="4">
        <v>0.011516203703703702</v>
      </c>
    </row>
    <row r="26" spans="1:14" ht="15">
      <c r="A26">
        <v>456</v>
      </c>
      <c r="B26" s="8">
        <v>23</v>
      </c>
      <c r="C26" s="11" t="str">
        <f>IF(A26="","",VLOOKUP(A26,Entrants!$B$4:$C$86,2))</f>
        <v>TERRY MCCABE</v>
      </c>
      <c r="E26" s="4">
        <v>0.01653935185185185</v>
      </c>
      <c r="F26" s="4">
        <v>0.004861111111111111</v>
      </c>
      <c r="G26" s="4">
        <f t="shared" si="0"/>
        <v>0.011678240740740739</v>
      </c>
      <c r="H26" s="10"/>
      <c r="I26" s="8">
        <v>23</v>
      </c>
      <c r="J26" s="8" t="s">
        <v>51</v>
      </c>
      <c r="K26" s="8"/>
      <c r="L26" s="9">
        <v>0.01653935185185185</v>
      </c>
      <c r="M26" s="9">
        <v>0.004861111111111111</v>
      </c>
      <c r="N26" s="9">
        <v>0.011678240740740739</v>
      </c>
    </row>
    <row r="27" spans="1:14" ht="15">
      <c r="A27">
        <v>489</v>
      </c>
      <c r="B27" s="8">
        <v>24</v>
      </c>
      <c r="C27" s="11" t="str">
        <f>IF(A27="","",VLOOKUP(A27,Entrants!$B$4:$C$86,2))</f>
        <v>HELEN MORRIS</v>
      </c>
      <c r="E27" s="4">
        <v>0.016550925925925924</v>
      </c>
      <c r="F27" s="4">
        <v>0.0050347222222222225</v>
      </c>
      <c r="G27" s="4">
        <f t="shared" si="0"/>
        <v>0.011516203703703702</v>
      </c>
      <c r="H27" s="10"/>
      <c r="I27" s="8">
        <v>24</v>
      </c>
      <c r="J27" s="8" t="s">
        <v>142</v>
      </c>
      <c r="K27" s="8"/>
      <c r="L27" s="9">
        <v>0.016400462962962964</v>
      </c>
      <c r="M27" s="9">
        <v>0.0046875</v>
      </c>
      <c r="N27" s="9">
        <v>0.011712962962962963</v>
      </c>
    </row>
    <row r="28" spans="1:14" ht="15">
      <c r="A28">
        <v>481</v>
      </c>
      <c r="B28" s="8">
        <v>25</v>
      </c>
      <c r="C28" s="11" t="str">
        <f>IF(A28="","",VLOOKUP(A28,Entrants!$B$4:$C$86,2))</f>
        <v>KEITH WILLSHIRE</v>
      </c>
      <c r="E28" s="4">
        <v>0.0165625</v>
      </c>
      <c r="F28" s="4">
        <v>0.005208333333333333</v>
      </c>
      <c r="G28" s="4">
        <f t="shared" si="0"/>
        <v>0.011354166666666669</v>
      </c>
      <c r="H28" s="10"/>
      <c r="I28" s="8">
        <v>25</v>
      </c>
      <c r="J28" s="11" t="s">
        <v>124</v>
      </c>
      <c r="L28" s="4">
        <v>0.016273148148148148</v>
      </c>
      <c r="M28" s="4">
        <v>0.004513888888888889</v>
      </c>
      <c r="N28" s="4">
        <v>0.011759259259259257</v>
      </c>
    </row>
    <row r="29" spans="1:14" ht="15">
      <c r="A29">
        <v>450</v>
      </c>
      <c r="B29" s="8">
        <v>26</v>
      </c>
      <c r="C29" s="11" t="str">
        <f>IF(A29="","",VLOOKUP(A29,Entrants!$B$4:$C$86,2))</f>
        <v>KERRY LOGAN</v>
      </c>
      <c r="E29" s="4">
        <v>0.01659722222222222</v>
      </c>
      <c r="F29" s="4">
        <v>0.003298611111111111</v>
      </c>
      <c r="G29" s="4">
        <f t="shared" si="0"/>
        <v>0.01329861111111111</v>
      </c>
      <c r="H29" s="10"/>
      <c r="I29" s="8">
        <v>26</v>
      </c>
      <c r="J29" s="11" t="s">
        <v>72</v>
      </c>
      <c r="L29" s="4">
        <v>0.016631944444444446</v>
      </c>
      <c r="M29" s="4">
        <v>0.004861111111111111</v>
      </c>
      <c r="N29" s="4">
        <v>0.011770833333333335</v>
      </c>
    </row>
    <row r="30" spans="1:14" ht="15">
      <c r="A30">
        <v>443</v>
      </c>
      <c r="B30" s="8">
        <v>27</v>
      </c>
      <c r="C30" s="11" t="str">
        <f>IF(A30="","",VLOOKUP(A30,Entrants!$B$4:$C$86,2))</f>
        <v>RON INGRAM</v>
      </c>
      <c r="D30" s="2"/>
      <c r="E30" s="4">
        <v>0.0166087962962963</v>
      </c>
      <c r="F30" s="4">
        <v>0.003993055555555556</v>
      </c>
      <c r="G30" s="4">
        <f t="shared" si="0"/>
        <v>0.012615740740740743</v>
      </c>
      <c r="H30" s="10"/>
      <c r="I30" s="8">
        <v>27</v>
      </c>
      <c r="J30" s="11" t="s">
        <v>128</v>
      </c>
      <c r="L30" s="4">
        <v>0.016030092592592592</v>
      </c>
      <c r="M30" s="4">
        <v>0.004166666666666667</v>
      </c>
      <c r="N30" s="4">
        <v>0.011863425925925927</v>
      </c>
    </row>
    <row r="31" spans="1:14" ht="15">
      <c r="A31">
        <v>431</v>
      </c>
      <c r="B31" s="8">
        <v>28</v>
      </c>
      <c r="C31" s="11" t="str">
        <f>IF(A31="","",VLOOKUP(A31,Entrants!$B$4:$C$86,2))</f>
        <v>KEVIN FREEMAN</v>
      </c>
      <c r="E31" s="4">
        <v>0.0166087962962963</v>
      </c>
      <c r="F31" s="4">
        <v>0.006076388888888889</v>
      </c>
      <c r="G31" s="4">
        <f t="shared" si="0"/>
        <v>0.01053240740740741</v>
      </c>
      <c r="H31" s="10"/>
      <c r="I31" s="8">
        <v>28</v>
      </c>
      <c r="J31" s="11" t="s">
        <v>141</v>
      </c>
      <c r="L31" s="4">
        <v>0.016516203703703703</v>
      </c>
      <c r="M31" s="4">
        <v>0.004513888888888889</v>
      </c>
      <c r="N31" s="4">
        <v>0.012002314814814813</v>
      </c>
    </row>
    <row r="32" spans="1:14" ht="15">
      <c r="A32">
        <v>477</v>
      </c>
      <c r="B32" s="8">
        <v>29</v>
      </c>
      <c r="C32" s="11" t="str">
        <f>IF(A32="","",VLOOKUP(A32,Entrants!$B$4:$C$86,2))</f>
        <v>STEVE WALKER</v>
      </c>
      <c r="E32" s="4">
        <v>0.016620370370370372</v>
      </c>
      <c r="F32" s="4">
        <v>0.005902777777777778</v>
      </c>
      <c r="G32" s="4">
        <f t="shared" si="0"/>
        <v>0.010717592592592595</v>
      </c>
      <c r="H32" s="10"/>
      <c r="I32" s="8">
        <v>29</v>
      </c>
      <c r="J32" s="11" t="s">
        <v>48</v>
      </c>
      <c r="L32" s="4">
        <v>0.016354166666666666</v>
      </c>
      <c r="M32" s="4">
        <v>0.004340277777777778</v>
      </c>
      <c r="N32" s="4">
        <v>0.012013888888888888</v>
      </c>
    </row>
    <row r="33" spans="1:14" ht="15">
      <c r="A33">
        <v>445</v>
      </c>
      <c r="B33" s="8">
        <v>30</v>
      </c>
      <c r="C33" s="11" t="str">
        <f>IF(A33="","",VLOOKUP(A33,Entrants!$B$4:$C$86,2))</f>
        <v>GARY JONES</v>
      </c>
      <c r="D33" s="2"/>
      <c r="E33" s="4">
        <v>0.016631944444444446</v>
      </c>
      <c r="F33" s="4">
        <v>0.006944444444444444</v>
      </c>
      <c r="G33" s="4">
        <f t="shared" si="0"/>
        <v>0.009687500000000002</v>
      </c>
      <c r="H33" s="10"/>
      <c r="I33" s="8">
        <v>30</v>
      </c>
      <c r="J33" s="8" t="s">
        <v>146</v>
      </c>
      <c r="K33" s="8"/>
      <c r="L33" s="9">
        <v>0.016307870370370372</v>
      </c>
      <c r="M33" s="9">
        <v>0.004166666666666667</v>
      </c>
      <c r="N33" s="9">
        <v>0.012141203703703706</v>
      </c>
    </row>
    <row r="34" spans="1:14" ht="15">
      <c r="A34">
        <v>485</v>
      </c>
      <c r="B34" s="8">
        <v>31</v>
      </c>
      <c r="C34" s="11" t="str">
        <f>IF(A34="","",VLOOKUP(A34,Entrants!$B$4:$C$86,2))</f>
        <v>CATH YOUNG</v>
      </c>
      <c r="D34" s="2"/>
      <c r="E34" s="4">
        <v>0.016631944444444446</v>
      </c>
      <c r="F34" s="4">
        <v>0.004861111111111111</v>
      </c>
      <c r="G34" s="4">
        <f t="shared" si="0"/>
        <v>0.011770833333333335</v>
      </c>
      <c r="H34" s="10"/>
      <c r="I34" s="8">
        <v>31</v>
      </c>
      <c r="J34" s="11" t="s">
        <v>126</v>
      </c>
      <c r="L34" s="4">
        <v>0.01633101851851852</v>
      </c>
      <c r="M34" s="4">
        <v>0.0038194444444444443</v>
      </c>
      <c r="N34" s="4">
        <v>0.012511574074074074</v>
      </c>
    </row>
    <row r="35" spans="1:14" ht="15">
      <c r="A35">
        <v>434</v>
      </c>
      <c r="B35" s="8">
        <v>32</v>
      </c>
      <c r="C35" s="11" t="str">
        <f>IF(A35="","",VLOOKUP(A35,Entrants!$B$4:$C$86,2))</f>
        <v>TRISH GOODWIN</v>
      </c>
      <c r="E35" s="4">
        <v>0.016655092592592593</v>
      </c>
      <c r="F35" s="4">
        <v>0.0010416666666666667</v>
      </c>
      <c r="G35" s="4">
        <f t="shared" si="0"/>
        <v>0.015613425925925926</v>
      </c>
      <c r="H35" s="10"/>
      <c r="I35" s="8">
        <v>32</v>
      </c>
      <c r="J35" s="11" t="s">
        <v>145</v>
      </c>
      <c r="K35" s="2"/>
      <c r="L35" s="4">
        <v>0.016875</v>
      </c>
      <c r="M35" s="4">
        <v>0.004340277777777778</v>
      </c>
      <c r="N35" s="4">
        <v>0.012534722222222223</v>
      </c>
    </row>
    <row r="36" spans="1:14" ht="15">
      <c r="A36">
        <v>491</v>
      </c>
      <c r="B36" s="8">
        <v>33</v>
      </c>
      <c r="C36" s="11" t="str">
        <f>IF(A36="","",VLOOKUP(A36,Entrants!$B$4:$C$86,2))</f>
        <v>PAUL WHALLEY</v>
      </c>
      <c r="D36" s="2"/>
      <c r="E36" s="4">
        <v>0.01667824074074074</v>
      </c>
      <c r="F36" s="4">
        <v>0.007291666666666666</v>
      </c>
      <c r="G36" s="4">
        <f t="shared" si="0"/>
        <v>0.009386574074074075</v>
      </c>
      <c r="H36" s="10"/>
      <c r="I36" s="8">
        <v>33</v>
      </c>
      <c r="J36" s="11" t="s">
        <v>42</v>
      </c>
      <c r="K36" s="2"/>
      <c r="L36" s="4">
        <v>0.0166087962962963</v>
      </c>
      <c r="M36" s="4">
        <v>0.003993055555555556</v>
      </c>
      <c r="N36" s="4">
        <v>0.012615740740740743</v>
      </c>
    </row>
    <row r="37" spans="1:14" ht="15">
      <c r="A37">
        <v>425</v>
      </c>
      <c r="B37" s="8">
        <v>34</v>
      </c>
      <c r="C37" s="11" t="str">
        <f>IF(A37="","",VLOOKUP(A37,Entrants!$B$4:$C$86,2))</f>
        <v>MALCOLM DARBYSHIRE</v>
      </c>
      <c r="E37" s="4">
        <v>0.016689814814814817</v>
      </c>
      <c r="F37" s="4">
        <v>0.005555555555555556</v>
      </c>
      <c r="G37" s="4">
        <f t="shared" si="0"/>
        <v>0.01113425925925926</v>
      </c>
      <c r="H37" s="10"/>
      <c r="I37" s="8">
        <v>34</v>
      </c>
      <c r="J37" s="8" t="s">
        <v>150</v>
      </c>
      <c r="K37" s="8"/>
      <c r="L37" s="9">
        <v>0.016793981481481483</v>
      </c>
      <c r="M37" s="9">
        <v>0.004166666666666667</v>
      </c>
      <c r="N37" s="9">
        <v>0.012627314814814817</v>
      </c>
    </row>
    <row r="38" spans="1:14" ht="15">
      <c r="A38">
        <v>411</v>
      </c>
      <c r="B38" s="8">
        <v>35</v>
      </c>
      <c r="C38" s="11" t="s">
        <v>150</v>
      </c>
      <c r="E38" s="4">
        <v>0.016793981481481483</v>
      </c>
      <c r="F38" s="4">
        <v>0.004166666666666667</v>
      </c>
      <c r="G38" s="4">
        <f t="shared" si="0"/>
        <v>0.012627314814814817</v>
      </c>
      <c r="H38" s="10"/>
      <c r="I38" s="8">
        <v>35</v>
      </c>
      <c r="J38" s="11" t="s">
        <v>131</v>
      </c>
      <c r="L38" s="4">
        <v>0.017083333333333336</v>
      </c>
      <c r="M38" s="4">
        <v>0.004340277777777778</v>
      </c>
      <c r="N38" s="4">
        <v>0.012743055555555558</v>
      </c>
    </row>
    <row r="39" spans="1:14" ht="15">
      <c r="A39">
        <v>478</v>
      </c>
      <c r="B39" s="8">
        <v>36</v>
      </c>
      <c r="C39" s="11" t="str">
        <f>IF(A39="","",VLOOKUP(A39,Entrants!$B$4:$C$86,2))</f>
        <v>SUE WALKER</v>
      </c>
      <c r="E39" s="4">
        <v>0.016805555555555556</v>
      </c>
      <c r="F39" s="4">
        <v>0.0010416666666666667</v>
      </c>
      <c r="G39" s="4">
        <f t="shared" si="0"/>
        <v>0.01576388888888889</v>
      </c>
      <c r="H39" s="10"/>
      <c r="I39" s="8">
        <v>36</v>
      </c>
      <c r="J39" s="11" t="s">
        <v>121</v>
      </c>
      <c r="L39" s="4">
        <v>0.01650462962962963</v>
      </c>
      <c r="M39" s="4">
        <v>0.003298611111111111</v>
      </c>
      <c r="N39" s="4">
        <v>0.013206018518518518</v>
      </c>
    </row>
    <row r="40" spans="1:14" ht="15">
      <c r="A40">
        <v>433</v>
      </c>
      <c r="B40" s="8">
        <v>37</v>
      </c>
      <c r="C40" s="11" t="str">
        <f>IF(A40="","",VLOOKUP(A40,Entrants!$B$4:$C$86,2))</f>
        <v>STEVE GILLESPIE</v>
      </c>
      <c r="E40" s="4">
        <v>0.016828703703703703</v>
      </c>
      <c r="F40" s="4">
        <v>0.005729166666666667</v>
      </c>
      <c r="G40" s="4">
        <f t="shared" si="0"/>
        <v>0.011099537037037036</v>
      </c>
      <c r="H40" s="10"/>
      <c r="I40" s="8">
        <v>37</v>
      </c>
      <c r="J40" s="11" t="s">
        <v>46</v>
      </c>
      <c r="K40" s="2"/>
      <c r="L40" s="4">
        <v>0.01659722222222222</v>
      </c>
      <c r="M40" s="4">
        <v>0.003298611111111111</v>
      </c>
      <c r="N40" s="4">
        <v>0.01329861111111111</v>
      </c>
    </row>
    <row r="41" spans="1:14" ht="15">
      <c r="A41">
        <v>413</v>
      </c>
      <c r="B41" s="8">
        <v>38</v>
      </c>
      <c r="C41" s="11" t="str">
        <f>IF(A41="","",VLOOKUP(A41,Entrants!$B$4:$C$86,2))</f>
        <v>ROBBIE BARKLEY</v>
      </c>
      <c r="E41" s="4">
        <v>0.016840277777777777</v>
      </c>
      <c r="F41" s="4">
        <v>0.006597222222222222</v>
      </c>
      <c r="G41" s="4">
        <f t="shared" si="0"/>
        <v>0.010243055555555554</v>
      </c>
      <c r="H41" s="10"/>
      <c r="I41" s="8">
        <v>38</v>
      </c>
      <c r="J41" s="11" t="s">
        <v>122</v>
      </c>
      <c r="L41" s="4">
        <v>0.01628472222222222</v>
      </c>
      <c r="M41" s="4">
        <v>0.002777777777777778</v>
      </c>
      <c r="N41" s="4">
        <v>0.013506944444444443</v>
      </c>
    </row>
    <row r="42" spans="1:14" ht="15">
      <c r="A42">
        <v>444</v>
      </c>
      <c r="B42" s="8">
        <v>39</v>
      </c>
      <c r="C42" s="11" t="str">
        <f>IF(A42="","",VLOOKUP(A42,Entrants!$B$4:$C$86,2))</f>
        <v>KIRSTY JOHNSON</v>
      </c>
      <c r="E42" s="4">
        <v>0.016875</v>
      </c>
      <c r="F42" s="4">
        <v>0.004340277777777778</v>
      </c>
      <c r="G42" s="4">
        <f t="shared" si="0"/>
        <v>0.012534722222222223</v>
      </c>
      <c r="H42" s="10"/>
      <c r="I42" s="8">
        <v>39</v>
      </c>
      <c r="J42" s="11" t="s">
        <v>57</v>
      </c>
      <c r="K42" s="2"/>
      <c r="L42" s="4">
        <v>0.016493055555555556</v>
      </c>
      <c r="M42" s="4">
        <v>0.0026041666666666665</v>
      </c>
      <c r="N42" s="4">
        <v>0.01388888888888889</v>
      </c>
    </row>
    <row r="43" spans="1:14" ht="15">
      <c r="A43">
        <v>486</v>
      </c>
      <c r="B43" s="8">
        <v>40</v>
      </c>
      <c r="C43" s="11" t="str">
        <f>IF(A43="","",VLOOKUP(A43,Entrants!$B$4:$C$86,2))</f>
        <v>JOHN HERRON</v>
      </c>
      <c r="E43" s="4">
        <v>0.017083333333333336</v>
      </c>
      <c r="F43" s="4">
        <v>0.004340277777777778</v>
      </c>
      <c r="G43" s="4">
        <f t="shared" si="0"/>
        <v>0.012743055555555558</v>
      </c>
      <c r="H43" s="10"/>
      <c r="I43" s="8">
        <v>40</v>
      </c>
      <c r="J43" s="8" t="s">
        <v>148</v>
      </c>
      <c r="K43" s="8"/>
      <c r="L43" s="9">
        <v>0.017233796296296296</v>
      </c>
      <c r="M43" s="9">
        <v>0.003125</v>
      </c>
      <c r="N43" s="9">
        <v>0.014108796296296296</v>
      </c>
    </row>
    <row r="44" spans="1:14" ht="15">
      <c r="A44">
        <v>469</v>
      </c>
      <c r="B44" s="8">
        <v>41</v>
      </c>
      <c r="C44" s="11" t="str">
        <f>IF(A44="","",VLOOKUP(A44,Entrants!$B$4:$C$86,2))</f>
        <v>IAIN SINGER</v>
      </c>
      <c r="E44" s="4">
        <v>0.017083333333333336</v>
      </c>
      <c r="F44" s="4">
        <v>0.00625</v>
      </c>
      <c r="G44" s="4">
        <f t="shared" si="0"/>
        <v>0.010833333333333335</v>
      </c>
      <c r="H44" s="10"/>
      <c r="I44" s="8">
        <v>41</v>
      </c>
      <c r="J44" s="11" t="s">
        <v>149</v>
      </c>
      <c r="L44" s="4">
        <v>0.017233796296296296</v>
      </c>
      <c r="M44" s="4">
        <v>0.002951388888888889</v>
      </c>
      <c r="N44" s="4">
        <v>0.014282407407407407</v>
      </c>
    </row>
    <row r="45" spans="1:14" ht="15">
      <c r="A45">
        <v>470</v>
      </c>
      <c r="B45" s="8">
        <v>42</v>
      </c>
      <c r="C45" s="11" t="str">
        <f>IF(A45="","",VLOOKUP(A45,Entrants!$B$4:$C$86,2))</f>
        <v>JOCELYN SMITH</v>
      </c>
      <c r="E45" s="4">
        <v>0.01719907407407407</v>
      </c>
      <c r="F45" s="4">
        <v>0.0015625</v>
      </c>
      <c r="G45" s="4">
        <f t="shared" si="0"/>
        <v>0.01563657407407407</v>
      </c>
      <c r="H45" s="10"/>
      <c r="I45" s="8">
        <v>42</v>
      </c>
      <c r="J45" s="11" t="s">
        <v>123</v>
      </c>
      <c r="K45" s="2"/>
      <c r="L45" s="4">
        <v>0.016655092592592593</v>
      </c>
      <c r="M45" s="4">
        <v>0.0010416666666666667</v>
      </c>
      <c r="N45" s="4">
        <v>0.015613425925925926</v>
      </c>
    </row>
    <row r="46" spans="1:14" ht="15">
      <c r="A46">
        <v>496</v>
      </c>
      <c r="B46" s="8">
        <v>43</v>
      </c>
      <c r="C46" s="11" t="s">
        <v>149</v>
      </c>
      <c r="E46" s="4">
        <v>0.017233796296296296</v>
      </c>
      <c r="F46" s="4">
        <v>0.002951388888888889</v>
      </c>
      <c r="G46" s="4">
        <f t="shared" si="0"/>
        <v>0.014282407407407407</v>
      </c>
      <c r="H46" s="10"/>
      <c r="I46" s="8">
        <v>43</v>
      </c>
      <c r="J46" s="11" t="s">
        <v>63</v>
      </c>
      <c r="K46" s="2"/>
      <c r="L46" s="4">
        <v>0.01719907407407407</v>
      </c>
      <c r="M46" s="4">
        <v>0.0015625</v>
      </c>
      <c r="N46" s="4">
        <v>0.01563657407407407</v>
      </c>
    </row>
    <row r="47" spans="1:14" ht="15">
      <c r="A47">
        <v>495</v>
      </c>
      <c r="B47" s="8">
        <v>44</v>
      </c>
      <c r="C47" s="11" t="s">
        <v>148</v>
      </c>
      <c r="E47" s="4">
        <v>0.017233796296296296</v>
      </c>
      <c r="F47" s="4">
        <v>0.003125</v>
      </c>
      <c r="G47" s="4">
        <f t="shared" si="0"/>
        <v>0.014108796296296296</v>
      </c>
      <c r="I47" s="8">
        <v>44</v>
      </c>
      <c r="J47" t="s">
        <v>68</v>
      </c>
      <c r="L47" s="4">
        <v>0.016805555555555556</v>
      </c>
      <c r="M47" s="4">
        <v>0.0010416666666666667</v>
      </c>
      <c r="N47" s="4">
        <v>0.01576388888888889</v>
      </c>
    </row>
    <row r="48" spans="1:14" ht="15">
      <c r="A48">
        <v>453</v>
      </c>
      <c r="B48" s="8">
        <v>45</v>
      </c>
      <c r="C48" s="11" t="str">
        <f>IF(A48="","",VLOOKUP(A48,Entrants!$B$4:$C$86,2))</f>
        <v>VICTORIA MALLON</v>
      </c>
      <c r="E48" s="4">
        <v>0.01792824074074074</v>
      </c>
      <c r="F48" s="4">
        <v>0.0012152777777777778</v>
      </c>
      <c r="G48" s="4">
        <f t="shared" si="0"/>
        <v>0.016712962962962964</v>
      </c>
      <c r="I48" s="8">
        <v>45</v>
      </c>
      <c r="J48" s="8" t="s">
        <v>49</v>
      </c>
      <c r="K48" s="8"/>
      <c r="L48" s="9">
        <v>0.01792824074074074</v>
      </c>
      <c r="M48" s="9">
        <v>0.0012152777777777778</v>
      </c>
      <c r="N48" s="9">
        <v>0.016712962962962964</v>
      </c>
    </row>
    <row r="49" spans="2:9" ht="15">
      <c r="B49" s="8"/>
      <c r="C49" s="11">
        <f>IF(A49="","",VLOOKUP(A49,Entrants!$B$4:$C$86,2))</f>
      </c>
      <c r="I49" s="8"/>
    </row>
    <row r="50" spans="2:10" ht="15">
      <c r="B50" s="8"/>
      <c r="C50" s="11">
        <f>IF(A50="","",VLOOKUP(A50,Entrants!$B$4:$C$86,2))</f>
      </c>
      <c r="I50" s="8"/>
    </row>
    <row r="51" spans="2:10" ht="15">
      <c r="B51" s="8"/>
      <c r="C51" s="11">
        <f>IF(A51="","",VLOOKUP(A51,Entrants!$B$4:$C$86,2))</f>
      </c>
      <c r="D51" s="8"/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printOptions/>
  <pageMargins left="0.75" right="0.75" top="0.54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87"/>
  <sheetViews>
    <sheetView workbookViewId="0" topLeftCell="C1">
      <selection activeCell="J31" sqref="J31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8" max="8" width="3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95</v>
      </c>
      <c r="B1" s="7"/>
      <c r="C1" s="7"/>
      <c r="D1" s="7"/>
      <c r="E1" s="7"/>
      <c r="F1" s="7"/>
      <c r="G1" s="7"/>
      <c r="H1" s="5"/>
      <c r="I1" s="7"/>
      <c r="J1" s="11"/>
      <c r="K1" s="6" t="s">
        <v>96</v>
      </c>
      <c r="L1" s="6"/>
    </row>
    <row r="2" spans="1:7" ht="12.75">
      <c r="A2" s="1" t="s">
        <v>79</v>
      </c>
      <c r="G2" s="2"/>
    </row>
    <row r="3" spans="1:14" ht="12.75">
      <c r="A3" s="1" t="s">
        <v>80</v>
      </c>
      <c r="B3" s="1" t="s">
        <v>81</v>
      </c>
      <c r="C3" s="6" t="s">
        <v>82</v>
      </c>
      <c r="D3" s="6"/>
      <c r="E3" s="1" t="s">
        <v>83</v>
      </c>
      <c r="F3" s="1" t="s">
        <v>84</v>
      </c>
      <c r="G3" s="1" t="s">
        <v>85</v>
      </c>
      <c r="I3" s="1" t="s">
        <v>81</v>
      </c>
      <c r="J3" s="6" t="s">
        <v>82</v>
      </c>
      <c r="K3" s="6"/>
      <c r="L3" s="1" t="s">
        <v>83</v>
      </c>
      <c r="M3" s="1" t="s">
        <v>84</v>
      </c>
      <c r="N3" s="1" t="s">
        <v>85</v>
      </c>
    </row>
    <row r="4" spans="1:14" ht="15">
      <c r="A4">
        <v>470</v>
      </c>
      <c r="B4" s="8">
        <v>1</v>
      </c>
      <c r="C4" s="11" t="str">
        <f>IF(A4="","",VLOOKUP(A4,Entrants!$B$4:$C$86,2))</f>
        <v>JOCELYN SMITH</v>
      </c>
      <c r="D4" s="2"/>
      <c r="E4" s="4">
        <v>0.015462962962962963</v>
      </c>
      <c r="F4" s="4">
        <v>0.0010416666666666667</v>
      </c>
      <c r="G4" s="4">
        <f>E4-F4</f>
        <v>0.014421296296296297</v>
      </c>
      <c r="H4" s="10"/>
      <c r="I4" s="8">
        <v>1</v>
      </c>
      <c r="J4" s="12" t="s">
        <v>74</v>
      </c>
      <c r="K4" s="16"/>
      <c r="L4" s="14">
        <v>0.01638888888888889</v>
      </c>
      <c r="M4" s="14">
        <v>0.007291666666666666</v>
      </c>
      <c r="N4" s="14">
        <v>0.009097222222222225</v>
      </c>
    </row>
    <row r="5" spans="1:14" ht="15">
      <c r="A5">
        <v>434</v>
      </c>
      <c r="B5" s="8">
        <v>2</v>
      </c>
      <c r="C5" s="11" t="str">
        <f>IF(A5="","",VLOOKUP(A5,Entrants!$B$4:$C$86,2))</f>
        <v>TRISH GOODWIN</v>
      </c>
      <c r="E5" s="4">
        <v>0.015555555555555553</v>
      </c>
      <c r="F5" s="4">
        <v>0.0010416666666666667</v>
      </c>
      <c r="G5" s="4">
        <f aca="true" t="shared" si="0" ref="G5:G43">E5-F5</f>
        <v>0.014513888888888887</v>
      </c>
      <c r="H5" s="10"/>
      <c r="I5" s="8">
        <v>2</v>
      </c>
      <c r="J5" s="16" t="s">
        <v>129</v>
      </c>
      <c r="K5" s="16"/>
      <c r="L5" s="14">
        <v>0.016481481481481482</v>
      </c>
      <c r="M5" s="14">
        <v>0.007291666666666666</v>
      </c>
      <c r="N5" s="14">
        <v>0.009189814814814817</v>
      </c>
    </row>
    <row r="6" spans="1:14" ht="15">
      <c r="A6">
        <v>486</v>
      </c>
      <c r="B6" s="8">
        <v>3</v>
      </c>
      <c r="C6" s="11" t="str">
        <f>IF(A6="","",VLOOKUP(A6,Entrants!$B$4:$C$86,2))</f>
        <v>JOHN HERRON</v>
      </c>
      <c r="E6" s="4">
        <v>0.015625</v>
      </c>
      <c r="F6" s="4">
        <v>0.003993055555555556</v>
      </c>
      <c r="G6" s="4">
        <f t="shared" si="0"/>
        <v>0.011631944444444445</v>
      </c>
      <c r="H6" s="10"/>
      <c r="I6" s="8">
        <v>3</v>
      </c>
      <c r="J6" s="13" t="s">
        <v>43</v>
      </c>
      <c r="K6" s="13"/>
      <c r="L6" s="14">
        <v>0.016296296296296295</v>
      </c>
      <c r="M6" s="14">
        <v>0.006944444444444444</v>
      </c>
      <c r="N6" s="14">
        <v>0.00935185185185185</v>
      </c>
    </row>
    <row r="7" spans="1:14" ht="15">
      <c r="A7">
        <v>429</v>
      </c>
      <c r="B7" s="8">
        <v>4</v>
      </c>
      <c r="C7" s="11" t="str">
        <f>IF(A7="","",VLOOKUP(A7,Entrants!$B$4:$C$86,2))</f>
        <v>JANE EASTHAM</v>
      </c>
      <c r="E7" s="4">
        <v>0.015752314814814813</v>
      </c>
      <c r="F7" s="4">
        <v>0.002951388888888889</v>
      </c>
      <c r="G7" s="4">
        <f t="shared" si="0"/>
        <v>0.012800925925925924</v>
      </c>
      <c r="H7" s="10"/>
      <c r="I7" s="8">
        <v>4</v>
      </c>
      <c r="J7" s="12" t="s">
        <v>22</v>
      </c>
      <c r="K7" s="13"/>
      <c r="L7" s="14">
        <v>0.0165625</v>
      </c>
      <c r="M7" s="14">
        <v>0.0067708333333333336</v>
      </c>
      <c r="N7" s="14">
        <v>0.009791666666666667</v>
      </c>
    </row>
    <row r="8" spans="1:14" ht="15">
      <c r="A8">
        <v>444</v>
      </c>
      <c r="B8" s="8">
        <v>5</v>
      </c>
      <c r="C8" s="11" t="str">
        <f>IF(A8="","",VLOOKUP(A8,Entrants!$B$4:$C$86,2))</f>
        <v>KIRSTY JOHNSON</v>
      </c>
      <c r="E8" s="4">
        <v>0.01577546296296296</v>
      </c>
      <c r="F8" s="4">
        <v>0.003993055555555556</v>
      </c>
      <c r="G8" s="4">
        <f t="shared" si="0"/>
        <v>0.011782407407407405</v>
      </c>
      <c r="H8" s="10"/>
      <c r="I8" s="8">
        <v>5</v>
      </c>
      <c r="J8" s="12" t="s">
        <v>32</v>
      </c>
      <c r="K8" s="16"/>
      <c r="L8" s="14">
        <v>0.016203703703703703</v>
      </c>
      <c r="M8" s="14">
        <v>0.006076388888888889</v>
      </c>
      <c r="N8" s="14">
        <v>0.010127314814814815</v>
      </c>
    </row>
    <row r="9" spans="1:14" ht="15">
      <c r="A9">
        <v>452</v>
      </c>
      <c r="B9" s="8">
        <v>6</v>
      </c>
      <c r="C9" s="11" t="str">
        <f>IF(A9="","",VLOOKUP(A9,Entrants!$B$4:$C$86,2))</f>
        <v>JOHN MALLON</v>
      </c>
      <c r="E9" s="4">
        <v>0.015810185185185184</v>
      </c>
      <c r="F9" s="4">
        <v>0.004340277777777778</v>
      </c>
      <c r="G9" s="4">
        <f t="shared" si="0"/>
        <v>0.011469907407407406</v>
      </c>
      <c r="H9" s="10"/>
      <c r="I9" s="8">
        <v>6</v>
      </c>
      <c r="J9" s="12" t="s">
        <v>52</v>
      </c>
      <c r="K9" s="13"/>
      <c r="L9" s="14">
        <v>0.016319444444444445</v>
      </c>
      <c r="M9" s="14">
        <v>0.006076388888888889</v>
      </c>
      <c r="N9" s="14">
        <v>0.010243055555555557</v>
      </c>
    </row>
    <row r="10" spans="1:14" ht="15">
      <c r="A10">
        <v>478</v>
      </c>
      <c r="B10" s="8">
        <v>7</v>
      </c>
      <c r="C10" s="11" t="str">
        <f>IF(A10="","",VLOOKUP(A10,Entrants!$B$4:$C$86,2))</f>
        <v>SUE WALKER</v>
      </c>
      <c r="E10" s="4">
        <v>0.015833333333333335</v>
      </c>
      <c r="F10" s="4">
        <v>0.0008680555555555555</v>
      </c>
      <c r="G10" s="4">
        <f t="shared" si="0"/>
        <v>0.014965277777777779</v>
      </c>
      <c r="H10" s="10"/>
      <c r="I10" s="8">
        <v>7</v>
      </c>
      <c r="J10" s="13" t="s">
        <v>62</v>
      </c>
      <c r="K10" s="13"/>
      <c r="L10" s="14">
        <v>0.01619212962962963</v>
      </c>
      <c r="M10" s="14">
        <v>0.005902777777777778</v>
      </c>
      <c r="N10" s="14">
        <v>0.010289351851851852</v>
      </c>
    </row>
    <row r="11" spans="1:14" ht="15">
      <c r="A11">
        <v>456</v>
      </c>
      <c r="B11" s="8">
        <v>8</v>
      </c>
      <c r="C11" s="11" t="str">
        <f>IF(A11="","",VLOOKUP(A11,Entrants!$B$4:$C$86,2))</f>
        <v>TERRY MCCABE</v>
      </c>
      <c r="E11" s="4">
        <v>0.015844907407407408</v>
      </c>
      <c r="F11" s="4">
        <v>0.004861111111111111</v>
      </c>
      <c r="G11" s="4">
        <f t="shared" si="0"/>
        <v>0.010983796296296297</v>
      </c>
      <c r="H11" s="10"/>
      <c r="I11" s="8">
        <v>8</v>
      </c>
      <c r="J11" s="12" t="s">
        <v>147</v>
      </c>
      <c r="K11" s="13"/>
      <c r="L11" s="14">
        <v>0.015914351851851853</v>
      </c>
      <c r="M11" s="14">
        <v>0.005555555555555556</v>
      </c>
      <c r="N11" s="14">
        <v>0.010358796296296297</v>
      </c>
    </row>
    <row r="12" spans="1:14" ht="15">
      <c r="A12">
        <v>467</v>
      </c>
      <c r="B12" s="8">
        <v>9</v>
      </c>
      <c r="C12" s="11" t="str">
        <f>IF(A12="","",VLOOKUP(A12,Entrants!$B$4:$C$86,2))</f>
        <v>STACEY ROBINSON</v>
      </c>
      <c r="E12" s="4">
        <v>0.01587962962962963</v>
      </c>
      <c r="F12" s="4">
        <v>0.004513888888888889</v>
      </c>
      <c r="G12" s="4">
        <f t="shared" si="0"/>
        <v>0.011365740740740739</v>
      </c>
      <c r="H12" s="10"/>
      <c r="I12" s="8">
        <v>9</v>
      </c>
      <c r="J12" s="16" t="s">
        <v>30</v>
      </c>
      <c r="K12" s="16"/>
      <c r="L12" s="14">
        <v>0.015925925925925927</v>
      </c>
      <c r="M12" s="14">
        <v>0.005555555555555556</v>
      </c>
      <c r="N12" s="14">
        <v>0.01037037037037037</v>
      </c>
    </row>
    <row r="13" spans="1:14" ht="15">
      <c r="A13">
        <v>494</v>
      </c>
      <c r="B13" s="8">
        <v>10</v>
      </c>
      <c r="C13" s="11" t="s">
        <v>147</v>
      </c>
      <c r="D13" s="8"/>
      <c r="E13" s="4">
        <v>0.015914351851851853</v>
      </c>
      <c r="F13" s="4">
        <v>0.005555555555555556</v>
      </c>
      <c r="G13" s="4">
        <f t="shared" si="0"/>
        <v>0.010358796296296297</v>
      </c>
      <c r="H13" s="10"/>
      <c r="I13" s="8">
        <v>10</v>
      </c>
      <c r="J13" s="12" t="s">
        <v>59</v>
      </c>
      <c r="K13" s="16"/>
      <c r="L13" s="14">
        <v>0.016041666666666666</v>
      </c>
      <c r="M13" s="14">
        <v>0.005555555555555556</v>
      </c>
      <c r="N13" s="14">
        <v>0.01048611111111111</v>
      </c>
    </row>
    <row r="14" spans="1:14" ht="15">
      <c r="A14">
        <v>426</v>
      </c>
      <c r="B14" s="8">
        <v>11</v>
      </c>
      <c r="C14" s="11" t="str">
        <f>IF(A14="","",VLOOKUP(A14,Entrants!$B$4:$C$86,2))</f>
        <v>RALPH DICKINSON</v>
      </c>
      <c r="D14" s="2"/>
      <c r="E14" s="4">
        <v>0.015925925925925927</v>
      </c>
      <c r="F14" s="4">
        <v>0.005555555555555556</v>
      </c>
      <c r="G14" s="4">
        <f t="shared" si="0"/>
        <v>0.01037037037037037</v>
      </c>
      <c r="H14" s="10"/>
      <c r="I14" s="8">
        <v>11</v>
      </c>
      <c r="J14" s="12" t="s">
        <v>34</v>
      </c>
      <c r="K14" s="16"/>
      <c r="L14" s="14">
        <v>0.016064814814814813</v>
      </c>
      <c r="M14" s="14">
        <v>0.005555555555555556</v>
      </c>
      <c r="N14" s="14">
        <v>0.010509259259259256</v>
      </c>
    </row>
    <row r="15" spans="1:14" ht="15">
      <c r="A15">
        <v>430</v>
      </c>
      <c r="B15" s="8">
        <v>12</v>
      </c>
      <c r="C15" s="11" t="str">
        <f>IF(A15="","",VLOOKUP(A15,Entrants!$B$4:$C$86,2))</f>
        <v>JOE FRAZER</v>
      </c>
      <c r="E15" s="4">
        <v>0.0159375</v>
      </c>
      <c r="F15" s="4">
        <v>0.0050347222222222225</v>
      </c>
      <c r="G15" s="4">
        <f t="shared" si="0"/>
        <v>0.010902777777777779</v>
      </c>
      <c r="H15" s="10"/>
      <c r="I15" s="8">
        <v>12</v>
      </c>
      <c r="J15" s="12" t="s">
        <v>116</v>
      </c>
      <c r="K15" s="13"/>
      <c r="L15" s="14">
        <v>0.015972222222222224</v>
      </c>
      <c r="M15" s="14">
        <v>0.005381944444444445</v>
      </c>
      <c r="N15" s="14">
        <v>0.010590277777777778</v>
      </c>
    </row>
    <row r="16" spans="1:14" ht="15">
      <c r="A16">
        <v>427</v>
      </c>
      <c r="B16" s="8">
        <v>13</v>
      </c>
      <c r="C16" s="11" t="str">
        <f>IF(A16="","",VLOOKUP(A16,Entrants!$B$4:$C$86,2))</f>
        <v>SHAUN DODD</v>
      </c>
      <c r="E16" s="4">
        <v>0.015972222222222224</v>
      </c>
      <c r="F16" s="4">
        <v>0.005381944444444445</v>
      </c>
      <c r="G16" s="4">
        <f t="shared" si="0"/>
        <v>0.010590277777777778</v>
      </c>
      <c r="H16" s="10"/>
      <c r="I16" s="8">
        <v>13</v>
      </c>
      <c r="J16" s="12" t="s">
        <v>29</v>
      </c>
      <c r="K16" s="16"/>
      <c r="L16" s="14">
        <v>0.01615740740740741</v>
      </c>
      <c r="M16" s="14">
        <v>0.005555555555555556</v>
      </c>
      <c r="N16" s="14">
        <v>0.010601851851851852</v>
      </c>
    </row>
    <row r="17" spans="1:14" ht="15">
      <c r="A17">
        <v>442</v>
      </c>
      <c r="B17" s="8">
        <v>14</v>
      </c>
      <c r="C17" s="11" t="str">
        <f>IF(A17="","",VLOOKUP(A17,Entrants!$B$4:$C$86,2))</f>
        <v>KIRSTY HUNTINGTON</v>
      </c>
      <c r="E17" s="4">
        <v>0.016006944444444445</v>
      </c>
      <c r="F17" s="4">
        <v>0.005208333333333333</v>
      </c>
      <c r="G17" s="4">
        <f t="shared" si="0"/>
        <v>0.010798611111111113</v>
      </c>
      <c r="H17" s="10"/>
      <c r="I17" s="8">
        <v>14</v>
      </c>
      <c r="J17" s="12" t="s">
        <v>67</v>
      </c>
      <c r="K17" s="16"/>
      <c r="L17" s="14">
        <v>0.016631944444444446</v>
      </c>
      <c r="M17" s="14">
        <v>0.005902777777777778</v>
      </c>
      <c r="N17" s="14">
        <v>0.010729166666666668</v>
      </c>
    </row>
    <row r="18" spans="1:14" ht="15">
      <c r="A18">
        <v>464</v>
      </c>
      <c r="B18" s="8">
        <v>15</v>
      </c>
      <c r="C18" s="11" t="str">
        <f>IF(A18="","",VLOOKUP(A18,Entrants!$B$4:$C$86,2))</f>
        <v>DAVE ROBERTS</v>
      </c>
      <c r="D18" s="2"/>
      <c r="E18" s="4">
        <v>0.016041666666666666</v>
      </c>
      <c r="F18" s="4">
        <v>0.005555555555555556</v>
      </c>
      <c r="G18" s="4">
        <f t="shared" si="0"/>
        <v>0.01048611111111111</v>
      </c>
      <c r="H18" s="10"/>
      <c r="I18" s="8">
        <v>15</v>
      </c>
      <c r="J18" s="16" t="s">
        <v>61</v>
      </c>
      <c r="K18" s="16"/>
      <c r="L18" s="14">
        <v>0.016307870370370372</v>
      </c>
      <c r="M18" s="14">
        <v>0.005555555555555556</v>
      </c>
      <c r="N18" s="14">
        <v>0.010752314814814815</v>
      </c>
    </row>
    <row r="19" spans="1:14" ht="15">
      <c r="A19">
        <v>433</v>
      </c>
      <c r="B19" s="8">
        <v>16</v>
      </c>
      <c r="C19" s="11" t="str">
        <f>IF(A19="","",VLOOKUP(A19,Entrants!$B$4:$C$86,2))</f>
        <v>STEVE GILLESPIE</v>
      </c>
      <c r="D19" s="2"/>
      <c r="E19" s="4">
        <v>0.016064814814814813</v>
      </c>
      <c r="F19" s="4">
        <v>0.005555555555555556</v>
      </c>
      <c r="G19" s="4">
        <f t="shared" si="0"/>
        <v>0.010509259259259256</v>
      </c>
      <c r="H19" s="10"/>
      <c r="I19" s="8">
        <v>16</v>
      </c>
      <c r="J19" s="12" t="s">
        <v>41</v>
      </c>
      <c r="K19" s="16"/>
      <c r="L19" s="14">
        <v>0.016006944444444445</v>
      </c>
      <c r="M19" s="14">
        <v>0.005208333333333333</v>
      </c>
      <c r="N19" s="14">
        <v>0.010798611111111113</v>
      </c>
    </row>
    <row r="20" spans="1:14" ht="15">
      <c r="A20">
        <v>417</v>
      </c>
      <c r="B20" s="8">
        <v>17</v>
      </c>
      <c r="C20" s="11" t="str">
        <f>IF(A20="","",VLOOKUP(A20,Entrants!$B$4:$C$86,2))</f>
        <v>MICHAEL BROWN</v>
      </c>
      <c r="D20" s="2"/>
      <c r="E20" s="4">
        <v>0.016076388888888887</v>
      </c>
      <c r="F20" s="4">
        <v>0.005208333333333333</v>
      </c>
      <c r="G20" s="4">
        <f t="shared" si="0"/>
        <v>0.010868055555555554</v>
      </c>
      <c r="H20" s="10"/>
      <c r="I20" s="8">
        <v>17</v>
      </c>
      <c r="J20" s="12" t="s">
        <v>21</v>
      </c>
      <c r="K20" s="16"/>
      <c r="L20" s="14">
        <v>0.016076388888888887</v>
      </c>
      <c r="M20" s="14">
        <v>0.005208333333333333</v>
      </c>
      <c r="N20" s="14">
        <v>0.010868055555555554</v>
      </c>
    </row>
    <row r="21" spans="1:14" ht="15">
      <c r="A21">
        <v>441</v>
      </c>
      <c r="B21" s="8">
        <v>18</v>
      </c>
      <c r="C21" s="11" t="str">
        <f>IF(A21="","",VLOOKUP(A21,Entrants!$B$4:$C$86,2))</f>
        <v>SUSANNE HUNTER</v>
      </c>
      <c r="D21" s="2"/>
      <c r="E21" s="4">
        <v>0.01613425925925926</v>
      </c>
      <c r="F21" s="4">
        <v>0.003993055555555556</v>
      </c>
      <c r="G21" s="4">
        <f t="shared" si="0"/>
        <v>0.012141203703703706</v>
      </c>
      <c r="H21" s="10"/>
      <c r="I21" s="8">
        <v>18</v>
      </c>
      <c r="J21" s="12" t="s">
        <v>31</v>
      </c>
      <c r="K21" s="16"/>
      <c r="L21" s="14">
        <v>0.0159375</v>
      </c>
      <c r="M21" s="14">
        <v>0.0050347222222222225</v>
      </c>
      <c r="N21" s="14">
        <v>0.010902777777777779</v>
      </c>
    </row>
    <row r="22" spans="1:14" ht="15">
      <c r="A22">
        <v>443</v>
      </c>
      <c r="B22" s="8">
        <v>19</v>
      </c>
      <c r="C22" s="11" t="str">
        <f>IF(A22="","",VLOOKUP(A22,Entrants!$B$4:$C$86,2))</f>
        <v>RON INGRAM</v>
      </c>
      <c r="D22" s="2"/>
      <c r="E22" s="4">
        <v>0.01613425925925926</v>
      </c>
      <c r="F22" s="4">
        <v>0.003993055555555556</v>
      </c>
      <c r="G22" s="4">
        <f t="shared" si="0"/>
        <v>0.012141203703703706</v>
      </c>
      <c r="H22" s="10"/>
      <c r="I22" s="8">
        <v>19</v>
      </c>
      <c r="J22" s="12" t="s">
        <v>51</v>
      </c>
      <c r="K22" s="13"/>
      <c r="L22" s="14">
        <v>0.015844907407407408</v>
      </c>
      <c r="M22" s="14">
        <v>0.004861111111111111</v>
      </c>
      <c r="N22" s="14">
        <v>0.010983796296296297</v>
      </c>
    </row>
    <row r="23" spans="1:14" ht="15">
      <c r="A23">
        <v>485</v>
      </c>
      <c r="B23" s="8">
        <v>20</v>
      </c>
      <c r="C23" s="11" t="str">
        <f>IF(A23="","",VLOOKUP(A23,Entrants!$B$4:$C$86,2))</f>
        <v>CATH YOUNG</v>
      </c>
      <c r="E23" s="4">
        <v>0.016145833333333335</v>
      </c>
      <c r="F23" s="4">
        <v>0.004861111111111111</v>
      </c>
      <c r="G23" s="4">
        <f t="shared" si="0"/>
        <v>0.011284722222222224</v>
      </c>
      <c r="H23" s="10"/>
      <c r="I23" s="8">
        <v>20</v>
      </c>
      <c r="J23" s="12" t="s">
        <v>53</v>
      </c>
      <c r="K23" s="13"/>
      <c r="L23" s="14">
        <v>0.01621527777777778</v>
      </c>
      <c r="M23" s="14">
        <v>0.0050347222222222225</v>
      </c>
      <c r="N23" s="14">
        <v>0.011180555555555558</v>
      </c>
    </row>
    <row r="24" spans="1:14" ht="15">
      <c r="A24">
        <v>425</v>
      </c>
      <c r="B24" s="8">
        <v>21</v>
      </c>
      <c r="C24" s="11" t="str">
        <f>IF(A24="","",VLOOKUP(A24,Entrants!$B$4:$C$86,2))</f>
        <v>MALCOLM DARBYSHIRE</v>
      </c>
      <c r="E24" s="4">
        <v>0.01615740740740741</v>
      </c>
      <c r="F24" s="4">
        <v>0.005555555555555556</v>
      </c>
      <c r="G24" s="4">
        <f t="shared" si="0"/>
        <v>0.010601851851851852</v>
      </c>
      <c r="H24" s="10"/>
      <c r="I24" s="8">
        <v>21</v>
      </c>
      <c r="J24" s="13" t="s">
        <v>72</v>
      </c>
      <c r="K24" s="13"/>
      <c r="L24" s="14">
        <v>0.016145833333333335</v>
      </c>
      <c r="M24" s="14">
        <v>0.004861111111111111</v>
      </c>
      <c r="N24" s="14">
        <v>0.011284722222222224</v>
      </c>
    </row>
    <row r="25" spans="1:14" ht="15">
      <c r="A25">
        <v>493</v>
      </c>
      <c r="B25" s="8">
        <v>22</v>
      </c>
      <c r="C25" s="11" t="str">
        <f>IF(A25="","",VLOOKUP(A25,Entrants!$B$4:$C$86,2))</f>
        <v>COREY ROBERTSON</v>
      </c>
      <c r="E25" s="4">
        <v>0.016180555555555556</v>
      </c>
      <c r="F25" s="4">
        <v>0.004340277777777778</v>
      </c>
      <c r="G25" s="4">
        <f t="shared" si="0"/>
        <v>0.011840277777777778</v>
      </c>
      <c r="H25" s="10"/>
      <c r="I25" s="8">
        <v>22</v>
      </c>
      <c r="J25" s="12" t="s">
        <v>128</v>
      </c>
      <c r="K25" s="16"/>
      <c r="L25" s="14">
        <v>0.01587962962962963</v>
      </c>
      <c r="M25" s="14">
        <v>0.004513888888888889</v>
      </c>
      <c r="N25" s="14">
        <v>0.011365740740740739</v>
      </c>
    </row>
    <row r="26" spans="1:14" ht="15">
      <c r="A26">
        <v>469</v>
      </c>
      <c r="B26" s="8">
        <v>23</v>
      </c>
      <c r="C26" s="11" t="str">
        <f>IF(A26="","",VLOOKUP(A26,Entrants!$B$4:$C$86,2))</f>
        <v>IAIN SINGER</v>
      </c>
      <c r="D26" s="8"/>
      <c r="E26" s="4">
        <v>0.01619212962962963</v>
      </c>
      <c r="F26" s="4">
        <v>0.005902777777777778</v>
      </c>
      <c r="G26" s="4">
        <f t="shared" si="0"/>
        <v>0.010289351851851852</v>
      </c>
      <c r="H26" s="10"/>
      <c r="I26" s="8">
        <v>23</v>
      </c>
      <c r="J26" s="12" t="s">
        <v>48</v>
      </c>
      <c r="K26" s="13"/>
      <c r="L26" s="14">
        <v>0.015810185185185184</v>
      </c>
      <c r="M26" s="14">
        <v>0.004340277777777778</v>
      </c>
      <c r="N26" s="14">
        <v>0.011469907407407406</v>
      </c>
    </row>
    <row r="27" spans="1:14" ht="15">
      <c r="A27">
        <v>431</v>
      </c>
      <c r="B27" s="8">
        <v>24</v>
      </c>
      <c r="C27" s="11" t="str">
        <f>IF(A27="","",VLOOKUP(A27,Entrants!$B$4:$C$86,2))</f>
        <v>KEVIN FREEMAN</v>
      </c>
      <c r="E27" s="4">
        <v>0.016203703703703703</v>
      </c>
      <c r="F27" s="4">
        <v>0.006076388888888889</v>
      </c>
      <c r="G27" s="4">
        <f t="shared" si="0"/>
        <v>0.010127314814814815</v>
      </c>
      <c r="H27" s="10"/>
      <c r="I27" s="8">
        <v>24</v>
      </c>
      <c r="J27" s="13" t="s">
        <v>15</v>
      </c>
      <c r="K27" s="13"/>
      <c r="L27" s="14">
        <v>0.016724537037037034</v>
      </c>
      <c r="M27" s="14">
        <v>0.005208333333333333</v>
      </c>
      <c r="N27" s="14">
        <v>0.011516203703703702</v>
      </c>
    </row>
    <row r="28" spans="1:14" ht="15">
      <c r="A28">
        <v>489</v>
      </c>
      <c r="B28" s="8">
        <v>25</v>
      </c>
      <c r="C28" s="11" t="str">
        <f>IF(A28="","",VLOOKUP(A28,Entrants!$B$4:$C$86,2))</f>
        <v>HELEN MORRIS</v>
      </c>
      <c r="E28" s="4">
        <v>0.01621527777777778</v>
      </c>
      <c r="F28" s="4">
        <v>0.0050347222222222225</v>
      </c>
      <c r="G28" s="4">
        <f t="shared" si="0"/>
        <v>0.011180555555555558</v>
      </c>
      <c r="H28" s="10"/>
      <c r="I28" s="8">
        <v>25</v>
      </c>
      <c r="J28" s="12" t="s">
        <v>69</v>
      </c>
      <c r="K28" s="16"/>
      <c r="L28" s="14">
        <v>0.016840277777777777</v>
      </c>
      <c r="M28" s="14">
        <v>0.005208333333333333</v>
      </c>
      <c r="N28" s="14">
        <v>0.011631944444444445</v>
      </c>
    </row>
    <row r="29" spans="1:14" ht="15">
      <c r="A29">
        <v>411</v>
      </c>
      <c r="B29" s="8">
        <v>26</v>
      </c>
      <c r="C29" s="11" t="str">
        <f>IF(A29="","",VLOOKUP(A29,Entrants!$B$4:$C$86,2))</f>
        <v>JAY ANCZAK</v>
      </c>
      <c r="E29" s="4">
        <v>0.016238425925925924</v>
      </c>
      <c r="F29" s="4">
        <v>0.003993055555555556</v>
      </c>
      <c r="G29" s="4">
        <f t="shared" si="0"/>
        <v>0.012245370370370368</v>
      </c>
      <c r="H29" s="10"/>
      <c r="I29" s="8">
        <v>26</v>
      </c>
      <c r="J29" s="12" t="s">
        <v>131</v>
      </c>
      <c r="K29" s="16"/>
      <c r="L29" s="14">
        <v>0.015625</v>
      </c>
      <c r="M29" s="14">
        <v>0.003993055555555556</v>
      </c>
      <c r="N29" s="14">
        <v>0.011631944444444445</v>
      </c>
    </row>
    <row r="30" spans="1:14" ht="15">
      <c r="A30">
        <v>462</v>
      </c>
      <c r="B30" s="8">
        <v>27</v>
      </c>
      <c r="C30" s="11" t="str">
        <f>IF(A30="","",VLOOKUP(A30,Entrants!$B$4:$C$86,2))</f>
        <v>LOUISE RAWLINSON</v>
      </c>
      <c r="E30" s="4">
        <v>0.016273148148148148</v>
      </c>
      <c r="F30" s="4">
        <v>0.0026041666666666665</v>
      </c>
      <c r="G30" s="4">
        <f t="shared" si="0"/>
        <v>0.013668981481481482</v>
      </c>
      <c r="H30" s="10"/>
      <c r="I30" s="8">
        <v>27</v>
      </c>
      <c r="J30" s="16" t="s">
        <v>145</v>
      </c>
      <c r="K30" s="16"/>
      <c r="L30" s="14">
        <v>0.01577546296296296</v>
      </c>
      <c r="M30" s="14">
        <v>0.003993055555555556</v>
      </c>
      <c r="N30" s="14">
        <v>0.011782407407407405</v>
      </c>
    </row>
    <row r="31" spans="1:14" ht="15">
      <c r="A31">
        <v>416</v>
      </c>
      <c r="B31" s="8">
        <v>28</v>
      </c>
      <c r="C31" s="11" t="str">
        <f>IF(A31="","",VLOOKUP(A31,Entrants!$B$4:$C$86,2))</f>
        <v>ANGIE BROWN</v>
      </c>
      <c r="E31" s="4">
        <v>0.01628472222222222</v>
      </c>
      <c r="F31" s="4">
        <v>0.003993055555555556</v>
      </c>
      <c r="G31" s="4">
        <f t="shared" si="0"/>
        <v>0.012291666666666666</v>
      </c>
      <c r="H31" s="10"/>
      <c r="I31" s="8">
        <v>28</v>
      </c>
      <c r="J31" s="12" t="s">
        <v>146</v>
      </c>
      <c r="K31" s="13"/>
      <c r="L31" s="14">
        <v>0.016180555555555556</v>
      </c>
      <c r="M31" s="14">
        <v>0.004340277777777778</v>
      </c>
      <c r="N31" s="14">
        <v>0.011840277777777778</v>
      </c>
    </row>
    <row r="32" spans="1:14" ht="15">
      <c r="A32">
        <v>445</v>
      </c>
      <c r="B32" s="8">
        <v>29</v>
      </c>
      <c r="C32" s="11" t="str">
        <f>IF(A32="","",VLOOKUP(A32,Entrants!$B$4:$C$86,2))</f>
        <v>GARY JONES</v>
      </c>
      <c r="D32" s="2"/>
      <c r="E32" s="4">
        <v>0.016296296296296295</v>
      </c>
      <c r="F32" s="4">
        <v>0.006944444444444444</v>
      </c>
      <c r="G32" s="4">
        <f t="shared" si="0"/>
        <v>0.00935185185185185</v>
      </c>
      <c r="H32" s="10"/>
      <c r="I32" s="8">
        <v>29</v>
      </c>
      <c r="J32" s="12" t="s">
        <v>40</v>
      </c>
      <c r="K32" s="16"/>
      <c r="L32" s="14">
        <v>0.01613425925925926</v>
      </c>
      <c r="M32" s="14">
        <v>0.003993055555555556</v>
      </c>
      <c r="N32" s="14">
        <v>0.012141203703703706</v>
      </c>
    </row>
    <row r="33" spans="1:14" ht="15">
      <c r="A33">
        <v>468</v>
      </c>
      <c r="B33" s="8">
        <v>30</v>
      </c>
      <c r="C33" s="11" t="str">
        <f>IF(A33="","",VLOOKUP(A33,Entrants!$B$4:$C$86,2))</f>
        <v>ALEX SEWELL</v>
      </c>
      <c r="E33" s="4">
        <v>0.016307870370370372</v>
      </c>
      <c r="F33" s="4">
        <v>0.005555555555555556</v>
      </c>
      <c r="G33" s="4">
        <f t="shared" si="0"/>
        <v>0.010752314814814815</v>
      </c>
      <c r="H33" s="10"/>
      <c r="I33" s="8">
        <v>30</v>
      </c>
      <c r="J33" s="12" t="s">
        <v>42</v>
      </c>
      <c r="K33" s="16"/>
      <c r="L33" s="14">
        <v>0.01613425925925926</v>
      </c>
      <c r="M33" s="14">
        <v>0.003993055555555556</v>
      </c>
      <c r="N33" s="14">
        <v>0.012141203703703706</v>
      </c>
    </row>
    <row r="34" spans="1:14" ht="15">
      <c r="A34">
        <v>457</v>
      </c>
      <c r="B34" s="8">
        <v>31</v>
      </c>
      <c r="C34" s="11" t="str">
        <f>IF(A34="","",VLOOKUP(A34,Entrants!$B$4:$C$86,2))</f>
        <v>BARRY METCALFE</v>
      </c>
      <c r="E34" s="4">
        <v>0.016319444444444445</v>
      </c>
      <c r="F34" s="4">
        <v>0.006076388888888889</v>
      </c>
      <c r="G34" s="4">
        <f t="shared" si="0"/>
        <v>0.010243055555555557</v>
      </c>
      <c r="H34" s="10"/>
      <c r="I34" s="8">
        <v>31</v>
      </c>
      <c r="J34" s="12" t="s">
        <v>16</v>
      </c>
      <c r="K34" s="16"/>
      <c r="L34" s="14">
        <v>0.016238425925925924</v>
      </c>
      <c r="M34" s="14">
        <v>0.003993055555555556</v>
      </c>
      <c r="N34" s="14">
        <v>0.012245370370370368</v>
      </c>
    </row>
    <row r="35" spans="1:14" ht="15">
      <c r="A35">
        <v>491</v>
      </c>
      <c r="B35" s="8">
        <v>32</v>
      </c>
      <c r="C35" s="11" t="str">
        <f>IF(A35="","",VLOOKUP(A35,Entrants!$B$4:$C$86,2))</f>
        <v>PAUL WHALLEY</v>
      </c>
      <c r="E35" s="4">
        <v>0.01638888888888889</v>
      </c>
      <c r="F35" s="4">
        <v>0.007291666666666666</v>
      </c>
      <c r="G35" s="4">
        <f t="shared" si="0"/>
        <v>0.009097222222222225</v>
      </c>
      <c r="H35" s="10"/>
      <c r="I35" s="8">
        <v>32</v>
      </c>
      <c r="J35" s="16" t="s">
        <v>121</v>
      </c>
      <c r="K35" s="16"/>
      <c r="L35" s="14">
        <v>0.01628472222222222</v>
      </c>
      <c r="M35" s="14">
        <v>0.003993055555555556</v>
      </c>
      <c r="N35" s="14">
        <v>0.012291666666666666</v>
      </c>
    </row>
    <row r="36" spans="1:14" ht="15">
      <c r="A36">
        <v>482</v>
      </c>
      <c r="B36" s="8">
        <v>33</v>
      </c>
      <c r="C36" s="11" t="str">
        <f>IF(A36="","",VLOOKUP(A36,Entrants!$B$4:$C$86,2))</f>
        <v>CHRISTINE WILLSHIRE</v>
      </c>
      <c r="D36" s="2"/>
      <c r="E36" s="4">
        <v>0.016435185185185188</v>
      </c>
      <c r="F36" s="4">
        <v>0.0006944444444444445</v>
      </c>
      <c r="G36" s="4">
        <f t="shared" si="0"/>
        <v>0.015740740740740743</v>
      </c>
      <c r="H36" s="10"/>
      <c r="I36" s="8">
        <v>33</v>
      </c>
      <c r="J36" s="12" t="s">
        <v>20</v>
      </c>
      <c r="K36" s="16"/>
      <c r="L36" s="14">
        <v>0.018541666666666668</v>
      </c>
      <c r="M36" s="14">
        <v>0.00625</v>
      </c>
      <c r="N36" s="14">
        <v>0.012291666666666668</v>
      </c>
    </row>
    <row r="37" spans="1:14" ht="15">
      <c r="A37">
        <v>473</v>
      </c>
      <c r="B37" s="8">
        <v>34</v>
      </c>
      <c r="C37" s="11" t="str">
        <f>IF(A37="","",VLOOKUP(A37,Entrants!$B$4:$C$86,2))</f>
        <v>LEO TALBOT</v>
      </c>
      <c r="E37" s="4">
        <v>0.016481481481481482</v>
      </c>
      <c r="F37" s="4">
        <v>0.007291666666666666</v>
      </c>
      <c r="G37" s="4">
        <f t="shared" si="0"/>
        <v>0.009189814814814817</v>
      </c>
      <c r="H37" s="10"/>
      <c r="I37" s="8">
        <v>34</v>
      </c>
      <c r="J37" s="12" t="s">
        <v>122</v>
      </c>
      <c r="K37" s="13"/>
      <c r="L37" s="14">
        <v>0.015752314814814813</v>
      </c>
      <c r="M37" s="14">
        <v>0.002951388888888889</v>
      </c>
      <c r="N37" s="14">
        <v>0.012800925925925924</v>
      </c>
    </row>
    <row r="38" spans="1:14" ht="15">
      <c r="A38">
        <v>418</v>
      </c>
      <c r="B38" s="8">
        <v>35</v>
      </c>
      <c r="C38" s="11" t="str">
        <f>IF(A38="","",VLOOKUP(A38,Entrants!$B$4:$C$86,2))</f>
        <v>PETER BROWN</v>
      </c>
      <c r="D38" s="2"/>
      <c r="E38" s="4">
        <v>0.0165625</v>
      </c>
      <c r="F38" s="4">
        <v>0.0067708333333333336</v>
      </c>
      <c r="G38" s="4">
        <f t="shared" si="0"/>
        <v>0.009791666666666667</v>
      </c>
      <c r="H38" s="10"/>
      <c r="I38" s="8">
        <v>35</v>
      </c>
      <c r="J38" s="12" t="s">
        <v>57</v>
      </c>
      <c r="K38" s="16"/>
      <c r="L38" s="14">
        <v>0.016273148148148148</v>
      </c>
      <c r="M38" s="14">
        <v>0.0026041666666666665</v>
      </c>
      <c r="N38" s="14">
        <v>0.013668981481481482</v>
      </c>
    </row>
    <row r="39" spans="1:14" ht="15">
      <c r="A39">
        <v>477</v>
      </c>
      <c r="B39" s="8">
        <v>36</v>
      </c>
      <c r="C39" s="11" t="str">
        <f>IF(A39="","",VLOOKUP(A39,Entrants!$B$4:$C$86,2))</f>
        <v>STEVE WALKER</v>
      </c>
      <c r="E39" s="4">
        <v>0.016631944444444446</v>
      </c>
      <c r="F39" s="4">
        <v>0.005902777777777778</v>
      </c>
      <c r="G39" s="4">
        <f t="shared" si="0"/>
        <v>0.010729166666666668</v>
      </c>
      <c r="H39" s="10"/>
      <c r="I39" s="8">
        <v>36</v>
      </c>
      <c r="J39" s="12" t="s">
        <v>141</v>
      </c>
      <c r="K39" s="16"/>
      <c r="L39" s="14">
        <v>0.018541666666666668</v>
      </c>
      <c r="M39" s="14">
        <v>0.004513888888888889</v>
      </c>
      <c r="N39" s="14">
        <v>0.014027777777777778</v>
      </c>
    </row>
    <row r="40" spans="1:14" ht="15">
      <c r="A40">
        <v>472</v>
      </c>
      <c r="B40" s="8">
        <v>37</v>
      </c>
      <c r="C40" s="11" t="str">
        <f>IF(A40="","",VLOOKUP(A40,Entrants!$B$4:$C$86,2))</f>
        <v>ADAM SMITH</v>
      </c>
      <c r="D40" s="2"/>
      <c r="E40" s="4">
        <v>0.016724537037037034</v>
      </c>
      <c r="F40" s="4">
        <v>0.005208333333333333</v>
      </c>
      <c r="G40" s="4">
        <f t="shared" si="0"/>
        <v>0.011516203703703702</v>
      </c>
      <c r="H40" s="10"/>
      <c r="I40" s="8">
        <v>37</v>
      </c>
      <c r="J40" s="12" t="s">
        <v>63</v>
      </c>
      <c r="K40" s="13"/>
      <c r="L40" s="14">
        <v>0.015462962962962963</v>
      </c>
      <c r="M40" s="14">
        <v>0.0010416666666666667</v>
      </c>
      <c r="N40" s="14">
        <v>0.014421296296296297</v>
      </c>
    </row>
    <row r="41" spans="1:14" ht="15">
      <c r="A41">
        <v>481</v>
      </c>
      <c r="B41" s="8">
        <v>38</v>
      </c>
      <c r="C41" s="11" t="str">
        <f>IF(A41="","",VLOOKUP(A41,Entrants!$B$4:$C$86,2))</f>
        <v>KEITH WILLSHIRE</v>
      </c>
      <c r="E41" s="4">
        <v>0.016840277777777777</v>
      </c>
      <c r="F41" s="4">
        <v>0.005208333333333333</v>
      </c>
      <c r="G41" s="4">
        <f t="shared" si="0"/>
        <v>0.011631944444444445</v>
      </c>
      <c r="H41" s="10"/>
      <c r="I41" s="8">
        <v>38</v>
      </c>
      <c r="J41" s="12" t="s">
        <v>123</v>
      </c>
      <c r="K41" s="16"/>
      <c r="L41" s="14">
        <v>0.015555555555555553</v>
      </c>
      <c r="M41" s="14">
        <v>0.0010416666666666667</v>
      </c>
      <c r="N41" s="14">
        <v>0.014513888888888887</v>
      </c>
    </row>
    <row r="42" spans="1:14" ht="15">
      <c r="A42">
        <v>413</v>
      </c>
      <c r="B42" s="8">
        <v>39</v>
      </c>
      <c r="C42" s="11" t="str">
        <f>IF(A42="","",VLOOKUP(A42,Entrants!$B$4:$C$86,2))</f>
        <v>ROBBIE BARKLEY</v>
      </c>
      <c r="E42" s="4">
        <v>0.018541666666666668</v>
      </c>
      <c r="F42" s="4">
        <v>0.00625</v>
      </c>
      <c r="G42" s="4">
        <f t="shared" si="0"/>
        <v>0.012291666666666668</v>
      </c>
      <c r="H42" s="10"/>
      <c r="I42" s="8">
        <v>39</v>
      </c>
      <c r="J42" s="12" t="s">
        <v>68</v>
      </c>
      <c r="K42" s="13"/>
      <c r="L42" s="14">
        <v>0.015833333333333335</v>
      </c>
      <c r="M42" s="14">
        <v>0.0008680555555555555</v>
      </c>
      <c r="N42" s="14">
        <v>0.014965277777777779</v>
      </c>
    </row>
    <row r="43" spans="1:14" ht="15">
      <c r="A43">
        <v>439</v>
      </c>
      <c r="B43" s="8">
        <v>40</v>
      </c>
      <c r="C43" s="11" t="str">
        <f>IF(A43="","",VLOOKUP(A43,Entrants!$B$4:$C$86,2))</f>
        <v>AYNSLEY HERRON</v>
      </c>
      <c r="E43" s="4">
        <v>0.018541666666666668</v>
      </c>
      <c r="F43" s="4">
        <v>0.004513888888888889</v>
      </c>
      <c r="G43" s="4">
        <f t="shared" si="0"/>
        <v>0.014027777777777778</v>
      </c>
      <c r="H43" s="10"/>
      <c r="I43" s="8">
        <v>40</v>
      </c>
      <c r="J43" s="12" t="s">
        <v>70</v>
      </c>
      <c r="K43" s="13"/>
      <c r="L43" s="14">
        <v>0.016435185185185188</v>
      </c>
      <c r="M43" s="14">
        <v>0.0006944444444444445</v>
      </c>
      <c r="N43" s="14">
        <v>0.015740740740740743</v>
      </c>
    </row>
    <row r="44" spans="2:14" ht="15">
      <c r="B44" s="8"/>
      <c r="C44" s="11">
        <f>IF(A44="","",VLOOKUP(A44,Entrants!$B$4:$C$86,2))</f>
      </c>
      <c r="E44" s="4"/>
      <c r="F44" s="4"/>
      <c r="G44" s="4"/>
      <c r="H44" s="10"/>
      <c r="I44" s="8">
        <v>41</v>
      </c>
      <c r="J44" s="12" t="s">
        <v>88</v>
      </c>
      <c r="K44" s="13"/>
      <c r="L44" s="4"/>
      <c r="M44" s="4"/>
      <c r="N44" s="4"/>
    </row>
    <row r="45" spans="2:14" ht="15">
      <c r="B45" s="8"/>
      <c r="C45" s="11">
        <f>IF(A45="","",VLOOKUP(A45,Entrants!$B$4:$C$86,2))</f>
      </c>
      <c r="E45" s="4"/>
      <c r="F45" s="4"/>
      <c r="G45" s="4"/>
      <c r="H45" s="10"/>
      <c r="I45" s="8">
        <v>42</v>
      </c>
      <c r="J45" s="12" t="s">
        <v>88</v>
      </c>
      <c r="K45" s="13"/>
      <c r="L45" s="4"/>
      <c r="M45" s="4"/>
      <c r="N45" s="4"/>
    </row>
    <row r="46" spans="2:14" ht="15">
      <c r="B46" s="8"/>
      <c r="C46" s="11">
        <f>IF(A46="","",VLOOKUP(A46,Entrants!$B$4:$C$86,2))</f>
      </c>
      <c r="E46" s="4"/>
      <c r="F46" s="4"/>
      <c r="G46" s="4"/>
      <c r="H46" s="10"/>
      <c r="I46" s="8">
        <v>43</v>
      </c>
      <c r="J46" s="12" t="s">
        <v>88</v>
      </c>
      <c r="K46" s="13"/>
      <c r="L46" s="4"/>
      <c r="M46" s="4"/>
      <c r="N46" s="4"/>
    </row>
    <row r="47" spans="2:14" ht="15">
      <c r="B47" s="8"/>
      <c r="C47" s="11">
        <f>IF(A47="","",VLOOKUP(A47,Entrants!$B$4:$C$86,2))</f>
      </c>
      <c r="E47" s="4"/>
      <c r="F47" s="4"/>
      <c r="G47" s="4"/>
      <c r="I47" s="8">
        <v>44</v>
      </c>
      <c r="J47" s="12" t="s">
        <v>88</v>
      </c>
      <c r="K47" s="16"/>
      <c r="L47" s="4"/>
      <c r="M47" s="4"/>
      <c r="N47" s="4"/>
    </row>
    <row r="48" spans="2:14" ht="15">
      <c r="B48" s="8"/>
      <c r="C48" s="11">
        <f>IF(A48="","",VLOOKUP(A48,Entrants!$B$4:$C$86,2))</f>
      </c>
      <c r="E48" s="4"/>
      <c r="F48" s="4"/>
      <c r="G48" s="4"/>
      <c r="I48" s="8">
        <v>45</v>
      </c>
      <c r="J48" s="12" t="s">
        <v>88</v>
      </c>
      <c r="K48" s="13"/>
      <c r="L48" s="4"/>
      <c r="M48" s="4"/>
      <c r="N48" s="4"/>
    </row>
    <row r="49" spans="2:14" ht="15">
      <c r="B49" s="8"/>
      <c r="C49" s="11">
        <f>IF(A49="","",VLOOKUP(A49,Entrants!$B$4:$C$86,2))</f>
      </c>
      <c r="D49" s="2"/>
      <c r="E49" s="4"/>
      <c r="F49" s="4"/>
      <c r="G49" s="4"/>
      <c r="I49" s="8">
        <v>46</v>
      </c>
      <c r="J49" s="12" t="s">
        <v>88</v>
      </c>
      <c r="K49" s="16"/>
      <c r="L49" s="4"/>
      <c r="M49" s="4"/>
      <c r="N49" s="4"/>
    </row>
    <row r="50" spans="2:11" ht="15">
      <c r="B50" s="8"/>
      <c r="C50" s="11">
        <f>IF(A50="","",VLOOKUP(A50,Entrants!$B$4:$C$86,2))</f>
      </c>
      <c r="I50" s="8"/>
      <c r="J50" s="16" t="s">
        <v>88</v>
      </c>
      <c r="K50" s="16"/>
    </row>
    <row r="51" spans="2:10" ht="15">
      <c r="B51" s="8"/>
      <c r="C51" s="11">
        <f>IF(A51="","",VLOOKUP(A51,Entrants!$B$4:$C$86,2))</f>
      </c>
      <c r="E51" s="9"/>
      <c r="F51" s="9"/>
      <c r="G51" s="9"/>
      <c r="I51" s="8"/>
    </row>
    <row r="52" spans="2:10" ht="15">
      <c r="B52" s="8"/>
      <c r="C52" s="11">
        <f>IF(A52="","",VLOOKUP(A52,Entrants!$B$4:$C$86,2))</f>
      </c>
      <c r="I52" s="8"/>
    </row>
    <row r="53" spans="2:10" ht="15">
      <c r="B53" s="8"/>
      <c r="C53" s="11">
        <f>IF(A53="","",VLOOKUP(A53,Entrants!$B$4:$C$86,2))</f>
      </c>
      <c r="I53" s="8"/>
    </row>
    <row r="54" spans="2:10" ht="15">
      <c r="B54" s="8"/>
      <c r="C54" s="11">
        <f>IF(A54="","",VLOOKUP(A54,Entrants!$B$4:$C$86,2))</f>
      </c>
      <c r="I54" s="8"/>
    </row>
    <row r="55" spans="2:10" ht="15">
      <c r="B55" s="8"/>
      <c r="C55" s="11">
        <f>IF(A55="","",VLOOKUP(A55,Entrants!$B$4:$C$86,2))</f>
      </c>
      <c r="I55" s="8"/>
    </row>
    <row r="56" spans="2:10" ht="15">
      <c r="B56" s="8"/>
      <c r="C56" s="11">
        <f>IF(A56="","",VLOOKUP(A56,Entrants!$B$4:$C$86,2))</f>
      </c>
      <c r="D56" s="8"/>
      <c r="I56" s="8"/>
    </row>
    <row r="57" spans="3:10" ht="12.75">
      <c r="C57" s="11">
        <f>IF(A57="","",VLOOKUP(A57,Entrants!$B$4:$C$86,2))</f>
      </c>
    </row>
    <row r="58" spans="3:10" ht="12.75">
      <c r="C58" s="11">
        <f>IF(A58="","",VLOOKUP(A58,Entrants!$B$4:$C$86,2))</f>
      </c>
    </row>
    <row r="59" spans="3:10" ht="15">
      <c r="C59" s="11">
        <f>IF(A59="","",VLOOKUP(A59,Entrants!$B$4:$C$86,2))</f>
      </c>
      <c r="D59" s="8"/>
    </row>
    <row r="60" spans="3:10" ht="15">
      <c r="C60" s="11">
        <f>IF(A60="","",VLOOKUP(A60,Entrants!$B$4:$C$86,2))</f>
      </c>
      <c r="D60" s="9"/>
    </row>
    <row r="61" spans="3:10" ht="12.75">
      <c r="C61" s="11">
        <f>IF(A61="","",VLOOKUP(A61,Entrants!$B$4:$C$86,2))</f>
      </c>
    </row>
    <row r="62" spans="3:10" ht="12.75">
      <c r="C62" s="11">
        <f>IF(A62="","",VLOOKUP(A62,Entrants!$B$4:$C$86,2))</f>
      </c>
    </row>
    <row r="63" spans="3:10" ht="12.75">
      <c r="C63" s="11">
        <f>IF(A63="","",VLOOKUP(A63,Entrants!$B$4:$C$86,2))</f>
      </c>
    </row>
    <row r="64" spans="3:10" ht="12.75">
      <c r="C64" s="11">
        <f>IF(A64="","",VLOOKUP(A64,Entrants!$B$4:$C$86,2))</f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</sheetData>
  <printOptions/>
  <pageMargins left="0.75" right="0.75" top="0.54" bottom="0.78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Steve</cp:lastModifiedBy>
  <cp:lastPrinted>2007-02-22T11:43:34Z</cp:lastPrinted>
  <dcterms:created xsi:type="dcterms:W3CDTF">2000-11-08T21:42:09Z</dcterms:created>
  <dcterms:modified xsi:type="dcterms:W3CDTF">2009-03-12T13:44:55Z</dcterms:modified>
  <cp:category/>
  <cp:version/>
  <cp:contentType/>
  <cp:contentStatus/>
</cp:coreProperties>
</file>