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9320" windowHeight="12135" tabRatio="802" firstSheet="2" activeTab="9"/>
  </bookViews>
  <sheets>
    <sheet name="TEAMS" sheetId="1" r:id="rId1"/>
    <sheet name="TEAM result" sheetId="2" r:id="rId2"/>
    <sheet name="Entrants" sheetId="3" r:id="rId3"/>
    <sheet name="RESULT 1" sheetId="4" r:id="rId4"/>
    <sheet name="RESULT 2" sheetId="5" r:id="rId5"/>
    <sheet name="RESULT 3" sheetId="6" r:id="rId6"/>
    <sheet name="RESULT 4" sheetId="7" r:id="rId7"/>
    <sheet name="RESULT 5" sheetId="8" r:id="rId8"/>
    <sheet name="RESULT 6" sheetId="9" r:id="rId9"/>
    <sheet name="Final" sheetId="10" r:id="rId10"/>
  </sheets>
  <definedNames>
    <definedName name="_xlnm.Print_Area" localSheetId="9">'Final'!$A$3:$U$116</definedName>
  </definedNames>
  <calcPr fullCalcOnLoad="1"/>
</workbook>
</file>

<file path=xl/sharedStrings.xml><?xml version="1.0" encoding="utf-8"?>
<sst xmlns="http://schemas.openxmlformats.org/spreadsheetml/2006/main" count="1510" uniqueCount="243">
  <si>
    <t>LEAGUE.</t>
  </si>
  <si>
    <t>RACE  1</t>
  </si>
  <si>
    <t>RACE  2</t>
  </si>
  <si>
    <t>RACE  3</t>
  </si>
  <si>
    <t>RACE  4</t>
  </si>
  <si>
    <t>RACE  5</t>
  </si>
  <si>
    <t>RACE  6</t>
  </si>
  <si>
    <t>TOTAL</t>
  </si>
  <si>
    <t>RACE</t>
  </si>
  <si>
    <t>NO.</t>
  </si>
  <si>
    <t>POS.</t>
  </si>
  <si>
    <t>NAME</t>
  </si>
  <si>
    <t>CLOCK TIME</t>
  </si>
  <si>
    <t>HANDICAP</t>
  </si>
  <si>
    <t>ACTUAL</t>
  </si>
  <si>
    <t/>
  </si>
  <si>
    <t>Race no</t>
  </si>
  <si>
    <t>Best time</t>
  </si>
  <si>
    <r>
      <t>POS</t>
    </r>
    <r>
      <rPr>
        <b/>
        <vertAlign val="superscript"/>
        <sz val="10"/>
        <rFont val="Arial"/>
        <family val="2"/>
      </rPr>
      <t>n</t>
    </r>
    <r>
      <rPr>
        <b/>
        <sz val="10"/>
        <rFont val="Arial"/>
        <family val="2"/>
      </rPr>
      <t>.</t>
    </r>
  </si>
  <si>
    <t>Total Points</t>
  </si>
  <si>
    <t>Race No.</t>
  </si>
  <si>
    <t>Race 1</t>
  </si>
  <si>
    <t>Race 2</t>
  </si>
  <si>
    <t>Race 3</t>
  </si>
  <si>
    <t>Race 4</t>
  </si>
  <si>
    <t>Race 5</t>
  </si>
  <si>
    <t>Race 6</t>
  </si>
  <si>
    <t>Race 7</t>
  </si>
  <si>
    <t>Best Time</t>
  </si>
  <si>
    <t>Best 4 times</t>
  </si>
  <si>
    <t>POSN</t>
  </si>
  <si>
    <t>Time</t>
  </si>
  <si>
    <t>Posn</t>
  </si>
  <si>
    <t>POSITION</t>
  </si>
  <si>
    <t>Peter Brown</t>
  </si>
  <si>
    <t>Julie Lemin</t>
  </si>
  <si>
    <t>Helen Morris</t>
  </si>
  <si>
    <t>Alison Lowes</t>
  </si>
  <si>
    <t>Ralph Dickinson</t>
  </si>
  <si>
    <t>Davina Lonsdale</t>
  </si>
  <si>
    <t>Richard Shillinglaw</t>
  </si>
  <si>
    <t>Steve Walker</t>
  </si>
  <si>
    <t>Steve Gillespie</t>
  </si>
  <si>
    <t>Dave Bradley</t>
  </si>
  <si>
    <t>Dave Roberts</t>
  </si>
  <si>
    <t>Ron Ingram</t>
  </si>
  <si>
    <t>Aynsley Herron</t>
  </si>
  <si>
    <t>Joe Frazer</t>
  </si>
  <si>
    <t>Rob Hall</t>
  </si>
  <si>
    <t>Robbie Barkley</t>
  </si>
  <si>
    <t>John Mallon</t>
  </si>
  <si>
    <t>Shaun Dodd</t>
  </si>
  <si>
    <t>Martin Gaughan</t>
  </si>
  <si>
    <t>Gareth Hope</t>
  </si>
  <si>
    <t>Keith Willshire</t>
  </si>
  <si>
    <t>Emma Freeman</t>
  </si>
  <si>
    <t>Andrea Scott</t>
  </si>
  <si>
    <t>Colin Seccombe</t>
  </si>
  <si>
    <t>Heather Christopher</t>
  </si>
  <si>
    <t>Terry Hart</t>
  </si>
  <si>
    <t>Sharon Richardson</t>
  </si>
  <si>
    <t>Scott Povey</t>
  </si>
  <si>
    <t>Scott Goodfellow</t>
  </si>
  <si>
    <t>Mark Nicholson</t>
  </si>
  <si>
    <t>Graeme Hare</t>
  </si>
  <si>
    <t>Heather Barrass</t>
  </si>
  <si>
    <t>Peter Holmback</t>
  </si>
  <si>
    <t>Susie Hunter</t>
  </si>
  <si>
    <t>Graeme Stewart</t>
  </si>
  <si>
    <t>Chris Stone</t>
  </si>
  <si>
    <t>Name</t>
  </si>
  <si>
    <t>Team Code</t>
  </si>
  <si>
    <t>TEAM</t>
  </si>
  <si>
    <t>CODE</t>
  </si>
  <si>
    <t>Ian Baxter</t>
  </si>
  <si>
    <t>Adam Robinson</t>
  </si>
  <si>
    <t>Dale Smith</t>
  </si>
  <si>
    <t>Simon Lemin</t>
  </si>
  <si>
    <t>Dawn Palmer</t>
  </si>
  <si>
    <t>Phillippa Baxter</t>
  </si>
  <si>
    <t>Steve Cairns</t>
  </si>
  <si>
    <t>Calum Storey</t>
  </si>
  <si>
    <t>Chris Sheffer</t>
  </si>
  <si>
    <t>Joseph Dungworth</t>
  </si>
  <si>
    <t>Dave Swalwell</t>
  </si>
  <si>
    <t>Michael Butters</t>
  </si>
  <si>
    <t>Ken Turnbull</t>
  </si>
  <si>
    <t>Charlotte Ramsay</t>
  </si>
  <si>
    <t>Sam Dodd</t>
  </si>
  <si>
    <t>Stephanie Ramsay</t>
  </si>
  <si>
    <t>Terry McCabe</t>
  </si>
  <si>
    <t>Handicap</t>
  </si>
  <si>
    <t>Fastest Times</t>
  </si>
  <si>
    <t>THE BROONS (TB)</t>
  </si>
  <si>
    <t>McCABES MAFIA (MM)</t>
  </si>
  <si>
    <t>MPfree RUNNERS (MR)</t>
  </si>
  <si>
    <t>R n R (RR)</t>
  </si>
  <si>
    <t>RUN DMC (RD)</t>
  </si>
  <si>
    <t>COLIN'S CREW (CC)</t>
  </si>
  <si>
    <t>THE HARE AND THE TORTOISES (HT)</t>
  </si>
  <si>
    <t>SHAUN THE SHEEP (SS)</t>
  </si>
  <si>
    <t>SUMMER CUP 2011    TEAM RESULTS</t>
  </si>
  <si>
    <t>SUMMER CUP 2011  RESULTS  RACE 1</t>
  </si>
  <si>
    <t>SUMMER CUP 2011  RESULTS  RACE 2</t>
  </si>
  <si>
    <t>SUMMER CUP 2011  RESULTS  RACE 3</t>
  </si>
  <si>
    <t>SUMMER CUP 2011  RESULTS  RACE 4</t>
  </si>
  <si>
    <t>SUMMER CUP 2011  RESULTS  RACE 5</t>
  </si>
  <si>
    <t>SUMMER CUP 2011  RESULTS  RACE 6</t>
  </si>
  <si>
    <t xml:space="preserve">SUMMER CUP 2011 </t>
  </si>
  <si>
    <t>Barkley, Robby</t>
  </si>
  <si>
    <t>Barrass, Heather</t>
  </si>
  <si>
    <t>Baxter, Ian</t>
  </si>
  <si>
    <t>Baxter, Phillippa</t>
  </si>
  <si>
    <t>Bradley, Dave</t>
  </si>
  <si>
    <t>Brown, Peter</t>
  </si>
  <si>
    <t>Bruce, Helen</t>
  </si>
  <si>
    <t>Butters, Michael</t>
  </si>
  <si>
    <t>Cairns, Steve</t>
  </si>
  <si>
    <t>Christopher, Heather</t>
  </si>
  <si>
    <t>Clarke, Julie</t>
  </si>
  <si>
    <t>Coultate, Louise</t>
  </si>
  <si>
    <t>Cox, Dave</t>
  </si>
  <si>
    <t>Dean, Lisa</t>
  </si>
  <si>
    <t>Dickinson, Ralph</t>
  </si>
  <si>
    <t>Dobby, Steve</t>
  </si>
  <si>
    <t>Dodd, Sam</t>
  </si>
  <si>
    <t>Dodd, Shaun</t>
  </si>
  <si>
    <t>Dungworth, Joseph</t>
  </si>
  <si>
    <t>Frazer, Joe</t>
  </si>
  <si>
    <t>Freeman, Emma</t>
  </si>
  <si>
    <t>Freeman, Kevin</t>
  </si>
  <si>
    <t>Gaughan, Martin</t>
  </si>
  <si>
    <t>Gillespie, Steve</t>
  </si>
  <si>
    <t>Hall, Rob</t>
  </si>
  <si>
    <t>Hare, Graeme</t>
  </si>
  <si>
    <t>Hart, Terry</t>
  </si>
  <si>
    <t>Henderson, Andrew</t>
  </si>
  <si>
    <t>Herron, Aynsley</t>
  </si>
  <si>
    <t>Holmback, Peter</t>
  </si>
  <si>
    <t>Hope, Gareth</t>
  </si>
  <si>
    <t>Hunter, Susanne</t>
  </si>
  <si>
    <t>Ingram, Ron</t>
  </si>
  <si>
    <t>Jansen, Jake</t>
  </si>
  <si>
    <t>Jennison, Beverley</t>
  </si>
  <si>
    <t>Jennison, Mark</t>
  </si>
  <si>
    <t>Lemin, Julie</t>
  </si>
  <si>
    <t>Lemin, Simon</t>
  </si>
  <si>
    <t>Lemin, Tom</t>
  </si>
  <si>
    <t>Lillicoe, Chris</t>
  </si>
  <si>
    <t>Lonsdale, Davina</t>
  </si>
  <si>
    <t>Lowes, Alison</t>
  </si>
  <si>
    <t>Mallon, John</t>
  </si>
  <si>
    <t>Marley, Tegan</t>
  </si>
  <si>
    <t>Masterman, Hayley</t>
  </si>
  <si>
    <t>McCabe, Terry</t>
  </si>
  <si>
    <t>Morris, Helen</t>
  </si>
  <si>
    <t>Palmer, Dawn</t>
  </si>
  <si>
    <t>Povey, Scott</t>
  </si>
  <si>
    <t>Ramsay, Charlotte</t>
  </si>
  <si>
    <t>Ramsay, Stephanie</t>
  </si>
  <si>
    <t>Rawlinson, Louise</t>
  </si>
  <si>
    <t>Roberts, Dave</t>
  </si>
  <si>
    <t>Robinson, Adam</t>
  </si>
  <si>
    <t>Scott, Andrea</t>
  </si>
  <si>
    <t>Seccombe, Colin</t>
  </si>
  <si>
    <t>Sheffer, Chris</t>
  </si>
  <si>
    <t>Shillinglaw, Richard</t>
  </si>
  <si>
    <t>Smith, Dale</t>
  </si>
  <si>
    <t>Stewart, Graeme</t>
  </si>
  <si>
    <t>Stone, Chris</t>
  </si>
  <si>
    <t>Storey, Calum</t>
  </si>
  <si>
    <t>Swalwell, Dave</t>
  </si>
  <si>
    <t>Turnbull, Ken</t>
  </si>
  <si>
    <t>Turnbull, Paul</t>
  </si>
  <si>
    <t>Walker, Steve</t>
  </si>
  <si>
    <t>Willshire, Keith</t>
  </si>
  <si>
    <t>Hayley Masterton</t>
  </si>
  <si>
    <t>TB</t>
  </si>
  <si>
    <t>ANDREA AND HER BOYS (AB)</t>
  </si>
  <si>
    <t>AB</t>
  </si>
  <si>
    <t>RR</t>
  </si>
  <si>
    <t>Riches, Claire</t>
  </si>
  <si>
    <t>Dormand, Deborah</t>
  </si>
  <si>
    <t>Goodfellow, Scott</t>
  </si>
  <si>
    <t>Henderson, Natalie</t>
  </si>
  <si>
    <t>Herron, Leanne</t>
  </si>
  <si>
    <t>Jones, Garry</t>
  </si>
  <si>
    <t>Middlemist, Jordan</t>
  </si>
  <si>
    <t>Richardson, Sharon</t>
  </si>
  <si>
    <t>MM</t>
  </si>
  <si>
    <t>Tegan Marley</t>
  </si>
  <si>
    <t>MR</t>
  </si>
  <si>
    <t>HT</t>
  </si>
  <si>
    <t>CC</t>
  </si>
  <si>
    <t>RD</t>
  </si>
  <si>
    <t>Kevin Freeman</t>
  </si>
  <si>
    <t>Dave Cox</t>
  </si>
  <si>
    <t>SS</t>
  </si>
  <si>
    <t>Julie Clarke</t>
  </si>
  <si>
    <t>Claire Riches</t>
  </si>
  <si>
    <t>HH</t>
  </si>
  <si>
    <t>Andrew Henderson</t>
  </si>
  <si>
    <t>Natalie Henderson</t>
  </si>
  <si>
    <t>Jordan Middlemist</t>
  </si>
  <si>
    <t>Chris Lillico</t>
  </si>
  <si>
    <t>Jake Jansen</t>
  </si>
  <si>
    <t>Mark Jennison</t>
  </si>
  <si>
    <t>Beverley Jennison</t>
  </si>
  <si>
    <t>Louise Coultate</t>
  </si>
  <si>
    <t>FT</t>
  </si>
  <si>
    <t>THE FOXTROTTERS(FT)</t>
  </si>
  <si>
    <t>HENDERSONS HOPEFULLS(HH)</t>
  </si>
  <si>
    <t>GOT THE RUNS(GT)</t>
  </si>
  <si>
    <t>GT</t>
  </si>
  <si>
    <t>Phillips, Dawn</t>
  </si>
  <si>
    <t>Oliver, Lesslie</t>
  </si>
  <si>
    <t>Nicholson, Mark</t>
  </si>
  <si>
    <t>Dawn Phillips</t>
  </si>
  <si>
    <t>Lesslie Oliver</t>
  </si>
  <si>
    <t>Steve Dobby</t>
  </si>
  <si>
    <t>Louise Rawlinson</t>
  </si>
  <si>
    <t>THE BROONS</t>
  </si>
  <si>
    <t>ANDREA AND HER BOYS</t>
  </si>
  <si>
    <t>COLINS CREW</t>
  </si>
  <si>
    <t>THE FOXTROTTERS</t>
  </si>
  <si>
    <t>McCABES MAFIA</t>
  </si>
  <si>
    <t>GOT THE RUNS</t>
  </si>
  <si>
    <t>RUN DMC</t>
  </si>
  <si>
    <t>R n R</t>
  </si>
  <si>
    <t>HENDERSONS HOPEFULS</t>
  </si>
  <si>
    <t>SHAUN THE SHEEP</t>
  </si>
  <si>
    <t>MPFREE RUNNERS</t>
  </si>
  <si>
    <t>THE HARE AND THE TORTOISE</t>
  </si>
  <si>
    <t>POINTS</t>
  </si>
  <si>
    <t>Helen Bruce</t>
  </si>
  <si>
    <t>Young, Kath</t>
  </si>
  <si>
    <t>Woods, Joseph</t>
  </si>
  <si>
    <t>Kenny, Alan</t>
  </si>
  <si>
    <t>Hampton, Shaun</t>
  </si>
  <si>
    <t>Godfrey, Simon</t>
  </si>
  <si>
    <t>Cox, Simon</t>
  </si>
  <si>
    <t>Best 4</t>
  </si>
  <si>
    <t>Jackson, Mattie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</si>
</sst>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</numFmts>
  <fonts count="55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57"/>
      <name val="Arial"/>
      <family val="2"/>
    </font>
    <font>
      <b/>
      <sz val="12"/>
      <name val="Arial"/>
      <family val="2"/>
    </font>
    <font>
      <sz val="10"/>
      <name val="Wingdings"/>
      <family val="0"/>
    </font>
    <font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5" fontId="0" fillId="0" borderId="0" xfId="0" applyNumberFormat="1" applyAlignment="1">
      <alignment/>
    </xf>
    <xf numFmtId="45" fontId="0" fillId="0" borderId="0" xfId="0" applyNumberForma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45" fontId="0" fillId="34" borderId="10" xfId="0" applyNumberFormat="1" applyFill="1" applyBorder="1" applyAlignment="1">
      <alignment horizontal="center"/>
    </xf>
    <xf numFmtId="46" fontId="7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45" fontId="0" fillId="35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1" fontId="4" fillId="0" borderId="10" xfId="0" applyNumberFormat="1" applyFont="1" applyBorder="1" applyAlignment="1">
      <alignment horizontal="centerContinuous"/>
    </xf>
    <xf numFmtId="0" fontId="0" fillId="0" borderId="11" xfId="0" applyBorder="1" applyAlignment="1">
      <alignment horizontal="centerContinuous" vertical="justify"/>
    </xf>
    <xf numFmtId="0" fontId="7" fillId="0" borderId="12" xfId="0" applyFont="1" applyBorder="1" applyAlignment="1">
      <alignment horizontal="centerContinuous" vertical="justify"/>
    </xf>
    <xf numFmtId="0" fontId="7" fillId="0" borderId="11" xfId="0" applyFont="1" applyBorder="1" applyAlignment="1">
      <alignment horizontal="centerContinuous" vertical="justify"/>
    </xf>
    <xf numFmtId="0" fontId="4" fillId="0" borderId="12" xfId="0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horizontal="centerContinuous" vertical="justify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 horizontal="center"/>
    </xf>
    <xf numFmtId="0" fontId="4" fillId="0" borderId="0" xfId="0" applyFont="1" applyBorder="1" applyAlignment="1">
      <alignment/>
    </xf>
    <xf numFmtId="0" fontId="8" fillId="36" borderId="0" xfId="0" applyFont="1" applyFill="1" applyAlignment="1">
      <alignment/>
    </xf>
    <xf numFmtId="0" fontId="0" fillId="36" borderId="0" xfId="0" applyFill="1" applyAlignment="1">
      <alignment/>
    </xf>
    <xf numFmtId="21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45" fontId="7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5" fontId="3" fillId="0" borderId="0" xfId="0" applyNumberFormat="1" applyFont="1" applyAlignment="1">
      <alignment horizontal="center"/>
    </xf>
    <xf numFmtId="45" fontId="3" fillId="0" borderId="0" xfId="0" applyNumberFormat="1" applyFont="1" applyAlignment="1">
      <alignment/>
    </xf>
    <xf numFmtId="0" fontId="3" fillId="0" borderId="0" xfId="0" applyFont="1" applyAlignment="1">
      <alignment/>
    </xf>
    <xf numFmtId="45" fontId="3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center"/>
    </xf>
    <xf numFmtId="0" fontId="52" fillId="0" borderId="12" xfId="0" applyFont="1" applyBorder="1" applyAlignment="1">
      <alignment horizontal="centerContinuous" vertical="justify"/>
    </xf>
    <xf numFmtId="0" fontId="2" fillId="0" borderId="0" xfId="0" applyFont="1" applyAlignment="1">
      <alignment horizontal="center"/>
    </xf>
    <xf numFmtId="45" fontId="0" fillId="0" borderId="0" xfId="0" applyNumberFormat="1" applyFill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2" fillId="0" borderId="0" xfId="0" applyFont="1" applyAlignment="1">
      <alignment/>
    </xf>
    <xf numFmtId="0" fontId="3" fillId="0" borderId="10" xfId="0" applyFont="1" applyFill="1" applyBorder="1" applyAlignment="1">
      <alignment horizontal="left"/>
    </xf>
    <xf numFmtId="0" fontId="14" fillId="0" borderId="2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21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2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29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35" xfId="0" applyFont="1" applyBorder="1" applyAlignment="1">
      <alignment/>
    </xf>
    <xf numFmtId="0" fontId="8" fillId="0" borderId="21" xfId="0" applyFont="1" applyBorder="1" applyAlignment="1">
      <alignment/>
    </xf>
    <xf numFmtId="0" fontId="16" fillId="0" borderId="0" xfId="0" applyFont="1" applyAlignment="1">
      <alignment/>
    </xf>
    <xf numFmtId="0" fontId="15" fillId="0" borderId="36" xfId="0" applyFont="1" applyBorder="1" applyAlignment="1">
      <alignment horizontal="center"/>
    </xf>
    <xf numFmtId="0" fontId="8" fillId="0" borderId="37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15" fillId="0" borderId="39" xfId="0" applyFont="1" applyBorder="1" applyAlignment="1">
      <alignment horizontal="center"/>
    </xf>
    <xf numFmtId="2" fontId="0" fillId="0" borderId="0" xfId="0" applyNumberFormat="1" applyAlignment="1">
      <alignment/>
    </xf>
    <xf numFmtId="0" fontId="8" fillId="0" borderId="38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36" xfId="0" applyFont="1" applyBorder="1" applyAlignment="1">
      <alignment/>
    </xf>
    <xf numFmtId="0" fontId="53" fillId="0" borderId="38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8" fillId="0" borderId="36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42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43" xfId="0" applyFont="1" applyBorder="1" applyAlignment="1">
      <alignment/>
    </xf>
    <xf numFmtId="0" fontId="14" fillId="0" borderId="43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54" fillId="0" borderId="12" xfId="0" applyFont="1" applyBorder="1" applyAlignment="1">
      <alignment horizontal="centerContinuous" vertical="justify"/>
    </xf>
    <xf numFmtId="0" fontId="54" fillId="0" borderId="11" xfId="0" applyFont="1" applyBorder="1" applyAlignment="1">
      <alignment horizontal="centerContinuous" vertical="justify"/>
    </xf>
    <xf numFmtId="1" fontId="54" fillId="6" borderId="10" xfId="0" applyNumberFormat="1" applyFont="1" applyFill="1" applyBorder="1" applyAlignment="1">
      <alignment horizontal="center"/>
    </xf>
    <xf numFmtId="1" fontId="0" fillId="6" borderId="10" xfId="0" applyNumberFormat="1" applyFill="1" applyBorder="1" applyAlignment="1">
      <alignment horizontal="center"/>
    </xf>
    <xf numFmtId="0" fontId="8" fillId="0" borderId="37" xfId="0" applyFont="1" applyBorder="1" applyAlignment="1">
      <alignment/>
    </xf>
    <xf numFmtId="0" fontId="4" fillId="37" borderId="32" xfId="0" applyFont="1" applyFill="1" applyBorder="1" applyAlignment="1">
      <alignment/>
    </xf>
    <xf numFmtId="0" fontId="4" fillId="37" borderId="31" xfId="0" applyFont="1" applyFill="1" applyBorder="1" applyAlignment="1">
      <alignment/>
    </xf>
    <xf numFmtId="0" fontId="4" fillId="37" borderId="32" xfId="0" applyFont="1" applyFill="1" applyBorder="1" applyAlignment="1">
      <alignment/>
    </xf>
    <xf numFmtId="0" fontId="4" fillId="37" borderId="31" xfId="0" applyFont="1" applyFill="1" applyBorder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"/>
  <sheetViews>
    <sheetView zoomScale="75" zoomScaleNormal="75" zoomScalePageLayoutView="0" workbookViewId="0" topLeftCell="A1">
      <selection activeCell="A36" sqref="A36"/>
    </sheetView>
  </sheetViews>
  <sheetFormatPr defaultColWidth="9.140625" defaultRowHeight="12.75"/>
  <cols>
    <col min="1" max="2" width="20.7109375" style="0" customWidth="1"/>
    <col min="3" max="3" width="10.7109375" style="0" customWidth="1"/>
    <col min="4" max="5" width="20.7109375" style="0" customWidth="1"/>
    <col min="6" max="6" width="10.7109375" style="0" customWidth="1"/>
    <col min="7" max="8" width="20.7109375" style="0" customWidth="1"/>
  </cols>
  <sheetData>
    <row r="1" spans="1:2" ht="19.5" customHeight="1">
      <c r="A1" s="39" t="s">
        <v>108</v>
      </c>
      <c r="B1" s="40"/>
    </row>
    <row r="2" ht="15" customHeight="1"/>
    <row r="3" spans="1:14" ht="15" customHeight="1">
      <c r="A3" s="154" t="s">
        <v>93</v>
      </c>
      <c r="B3" s="155"/>
      <c r="C3" s="50"/>
      <c r="D3" s="152" t="s">
        <v>212</v>
      </c>
      <c r="E3" s="153"/>
      <c r="F3" s="48"/>
      <c r="G3" s="154" t="s">
        <v>99</v>
      </c>
      <c r="H3" s="155"/>
      <c r="I3" s="44"/>
      <c r="J3" s="44"/>
      <c r="N3" s="44"/>
    </row>
    <row r="4" spans="1:14" ht="15" customHeight="1">
      <c r="A4" s="52"/>
      <c r="B4" t="s">
        <v>34</v>
      </c>
      <c r="C4" s="49"/>
      <c r="D4" s="52"/>
      <c r="E4" t="s">
        <v>84</v>
      </c>
      <c r="F4" s="47"/>
      <c r="G4" s="52"/>
      <c r="H4" s="66" t="s">
        <v>64</v>
      </c>
      <c r="I4" s="44"/>
      <c r="J4" s="44"/>
      <c r="N4" s="44"/>
    </row>
    <row r="5" spans="1:14" ht="15" customHeight="1">
      <c r="A5" s="53"/>
      <c r="B5" t="s">
        <v>37</v>
      </c>
      <c r="C5" s="49"/>
      <c r="D5" s="53"/>
      <c r="E5" t="s">
        <v>81</v>
      </c>
      <c r="F5" s="47"/>
      <c r="G5" s="53"/>
      <c r="H5" s="66" t="s">
        <v>65</v>
      </c>
      <c r="I5" s="44"/>
      <c r="J5" s="44"/>
      <c r="N5" s="44"/>
    </row>
    <row r="6" spans="1:14" ht="15" customHeight="1">
      <c r="A6" s="53"/>
      <c r="B6" t="s">
        <v>67</v>
      </c>
      <c r="C6" s="49"/>
      <c r="D6" s="53"/>
      <c r="E6" t="s">
        <v>190</v>
      </c>
      <c r="F6" s="47"/>
      <c r="G6" s="53"/>
      <c r="H6" s="71" t="s">
        <v>218</v>
      </c>
      <c r="I6" s="44"/>
      <c r="J6" s="44"/>
      <c r="N6" s="44"/>
    </row>
    <row r="7" spans="1:14" ht="15" customHeight="1">
      <c r="A7" s="53"/>
      <c r="B7" t="s">
        <v>55</v>
      </c>
      <c r="C7" s="49"/>
      <c r="D7" s="53"/>
      <c r="E7" s="48" t="s">
        <v>38</v>
      </c>
      <c r="F7" s="47"/>
      <c r="G7" s="53"/>
      <c r="H7" s="66" t="s">
        <v>66</v>
      </c>
      <c r="I7" s="44"/>
      <c r="J7" s="44"/>
      <c r="N7" s="44"/>
    </row>
    <row r="8" spans="1:14" ht="15" customHeight="1">
      <c r="A8" s="53"/>
      <c r="B8" t="s">
        <v>176</v>
      </c>
      <c r="C8" s="49"/>
      <c r="D8" s="53"/>
      <c r="E8" s="71" t="s">
        <v>87</v>
      </c>
      <c r="F8" s="47"/>
      <c r="G8" s="53"/>
      <c r="H8" s="66" t="s">
        <v>52</v>
      </c>
      <c r="I8" s="44"/>
      <c r="J8" s="44"/>
      <c r="N8" s="44"/>
    </row>
    <row r="9" spans="1:14" ht="15" customHeight="1">
      <c r="A9" s="53"/>
      <c r="B9" t="s">
        <v>35</v>
      </c>
      <c r="C9" s="49"/>
      <c r="D9" s="53"/>
      <c r="E9" s="66" t="s">
        <v>83</v>
      </c>
      <c r="F9" s="47"/>
      <c r="G9" s="53"/>
      <c r="H9" s="71" t="s">
        <v>219</v>
      </c>
      <c r="I9" s="44"/>
      <c r="J9" s="44"/>
      <c r="N9" s="44"/>
    </row>
    <row r="10" spans="1:14" ht="15" customHeight="1">
      <c r="A10" s="54"/>
      <c r="B10" s="55"/>
      <c r="C10" s="38"/>
      <c r="D10" s="54"/>
      <c r="E10" s="55"/>
      <c r="F10" s="24"/>
      <c r="G10" s="54"/>
      <c r="H10" s="55"/>
      <c r="I10" s="44"/>
      <c r="J10" s="44"/>
      <c r="L10" s="44"/>
      <c r="M10" s="44"/>
      <c r="N10" s="44"/>
    </row>
    <row r="11" spans="1:14" ht="15" customHeight="1">
      <c r="A11" s="152" t="s">
        <v>178</v>
      </c>
      <c r="B11" s="153"/>
      <c r="C11" s="51"/>
      <c r="D11" s="154" t="s">
        <v>96</v>
      </c>
      <c r="E11" s="155"/>
      <c r="F11" s="48"/>
      <c r="G11" s="154" t="s">
        <v>211</v>
      </c>
      <c r="H11" s="155"/>
      <c r="I11" s="44"/>
      <c r="J11" s="44"/>
      <c r="N11" s="13"/>
    </row>
    <row r="12" spans="1:14" ht="15" customHeight="1">
      <c r="A12" s="52"/>
      <c r="B12" t="s">
        <v>56</v>
      </c>
      <c r="C12" s="49"/>
      <c r="D12" s="52"/>
      <c r="E12" t="s">
        <v>45</v>
      </c>
      <c r="F12" s="47"/>
      <c r="G12" s="52"/>
      <c r="H12" s="66" t="s">
        <v>201</v>
      </c>
      <c r="I12" s="44"/>
      <c r="J12" s="44"/>
      <c r="N12" s="13"/>
    </row>
    <row r="13" spans="1:14" ht="15" customHeight="1">
      <c r="A13" s="53"/>
      <c r="B13" t="s">
        <v>43</v>
      </c>
      <c r="C13" s="49"/>
      <c r="D13" s="53"/>
      <c r="E13" t="s">
        <v>39</v>
      </c>
      <c r="F13" s="47"/>
      <c r="G13" s="53"/>
      <c r="H13" s="66" t="s">
        <v>202</v>
      </c>
      <c r="I13" s="44"/>
      <c r="J13" s="44"/>
      <c r="N13" s="13"/>
    </row>
    <row r="14" spans="1:14" ht="15" customHeight="1">
      <c r="A14" s="53"/>
      <c r="B14" t="s">
        <v>41</v>
      </c>
      <c r="C14" s="49"/>
      <c r="D14" s="53"/>
      <c r="E14" t="s">
        <v>40</v>
      </c>
      <c r="F14" s="47"/>
      <c r="G14" s="53"/>
      <c r="H14" s="66" t="s">
        <v>203</v>
      </c>
      <c r="I14" s="44"/>
      <c r="J14" s="44"/>
      <c r="N14" s="13"/>
    </row>
    <row r="15" spans="1:14" ht="15" customHeight="1">
      <c r="A15" s="53"/>
      <c r="B15" t="s">
        <v>44</v>
      </c>
      <c r="C15" s="49"/>
      <c r="D15" s="53"/>
      <c r="E15" t="s">
        <v>74</v>
      </c>
      <c r="F15" s="47"/>
      <c r="G15" s="53"/>
      <c r="H15" s="66" t="s">
        <v>206</v>
      </c>
      <c r="I15" s="44"/>
      <c r="J15" s="44"/>
      <c r="N15" s="13"/>
    </row>
    <row r="16" spans="1:14" ht="15" customHeight="1">
      <c r="A16" s="53"/>
      <c r="B16" t="s">
        <v>75</v>
      </c>
      <c r="C16" s="49"/>
      <c r="D16" s="53"/>
      <c r="E16" t="s">
        <v>58</v>
      </c>
      <c r="F16" s="47"/>
      <c r="G16" s="53"/>
      <c r="H16" s="66" t="s">
        <v>207</v>
      </c>
      <c r="I16" s="44"/>
      <c r="J16" s="44"/>
      <c r="N16" s="13"/>
    </row>
    <row r="17" spans="1:14" ht="15" customHeight="1">
      <c r="A17" s="53"/>
      <c r="B17" t="s">
        <v>76</v>
      </c>
      <c r="C17" s="49"/>
      <c r="D17" s="53"/>
      <c r="E17" t="s">
        <v>42</v>
      </c>
      <c r="F17" s="47"/>
      <c r="G17" s="53"/>
      <c r="H17" s="66" t="s">
        <v>82</v>
      </c>
      <c r="I17" s="44"/>
      <c r="J17" s="44"/>
      <c r="N17" s="13"/>
    </row>
    <row r="18" spans="1:14" ht="15" customHeight="1">
      <c r="A18" s="54"/>
      <c r="B18" s="55"/>
      <c r="C18" s="38"/>
      <c r="D18" s="38"/>
      <c r="E18" s="45"/>
      <c r="F18" s="24"/>
      <c r="G18" s="56"/>
      <c r="H18" s="57"/>
      <c r="I18" s="13"/>
      <c r="J18" s="13"/>
      <c r="K18" s="13"/>
      <c r="L18" s="13"/>
      <c r="M18" s="13"/>
      <c r="N18" s="13"/>
    </row>
    <row r="19" spans="1:8" ht="15" customHeight="1">
      <c r="A19" s="152" t="s">
        <v>94</v>
      </c>
      <c r="B19" s="153"/>
      <c r="C19" s="50"/>
      <c r="D19" s="154" t="s">
        <v>97</v>
      </c>
      <c r="E19" s="155"/>
      <c r="F19" s="48"/>
      <c r="G19" s="152" t="s">
        <v>100</v>
      </c>
      <c r="H19" s="153"/>
    </row>
    <row r="20" spans="1:8" ht="15" customHeight="1">
      <c r="A20" s="52"/>
      <c r="B20" t="s">
        <v>47</v>
      </c>
      <c r="C20" s="49"/>
      <c r="D20" s="52"/>
      <c r="E20" t="s">
        <v>46</v>
      </c>
      <c r="F20" s="47"/>
      <c r="G20" s="52"/>
      <c r="H20" s="66" t="s">
        <v>61</v>
      </c>
    </row>
    <row r="21" spans="1:8" ht="15" customHeight="1">
      <c r="A21" s="53"/>
      <c r="B21" t="s">
        <v>90</v>
      </c>
      <c r="C21" s="49"/>
      <c r="D21" s="53"/>
      <c r="E21" t="s">
        <v>48</v>
      </c>
      <c r="F21" s="47"/>
      <c r="G21" s="53"/>
      <c r="H21" s="66" t="s">
        <v>62</v>
      </c>
    </row>
    <row r="22" spans="1:8" ht="15" customHeight="1">
      <c r="A22" s="53"/>
      <c r="B22" t="s">
        <v>63</v>
      </c>
      <c r="C22" s="49"/>
      <c r="D22" s="53"/>
      <c r="E22" t="s">
        <v>88</v>
      </c>
      <c r="F22" s="47"/>
      <c r="G22" s="53"/>
      <c r="H22" s="66" t="s">
        <v>205</v>
      </c>
    </row>
    <row r="23" spans="1:8" ht="15" customHeight="1">
      <c r="A23" s="53"/>
      <c r="B23" t="s">
        <v>198</v>
      </c>
      <c r="C23" s="49"/>
      <c r="D23" s="53"/>
      <c r="E23" t="s">
        <v>86</v>
      </c>
      <c r="F23" s="47"/>
      <c r="G23" s="53"/>
      <c r="H23" s="71" t="s">
        <v>89</v>
      </c>
    </row>
    <row r="24" spans="1:8" ht="15" customHeight="1">
      <c r="A24" s="53"/>
      <c r="B24" t="s">
        <v>60</v>
      </c>
      <c r="C24" s="49"/>
      <c r="D24" s="53"/>
      <c r="E24" t="s">
        <v>208</v>
      </c>
      <c r="F24" s="47"/>
      <c r="G24" s="53"/>
      <c r="H24" s="66" t="s">
        <v>51</v>
      </c>
    </row>
    <row r="25" spans="1:8" ht="15" customHeight="1">
      <c r="A25" s="53"/>
      <c r="B25" t="s">
        <v>85</v>
      </c>
      <c r="C25" s="49"/>
      <c r="D25" s="53"/>
      <c r="E25" t="s">
        <v>50</v>
      </c>
      <c r="F25" s="47"/>
      <c r="G25" s="53"/>
      <c r="H25" s="71" t="s">
        <v>217</v>
      </c>
    </row>
    <row r="26" spans="1:8" ht="15" customHeight="1">
      <c r="A26" s="54"/>
      <c r="B26" s="55"/>
      <c r="C26" s="38"/>
      <c r="D26" s="38"/>
      <c r="E26" s="45"/>
      <c r="F26" s="38"/>
      <c r="G26" s="38"/>
      <c r="H26" s="46"/>
    </row>
    <row r="27" spans="1:8" ht="15" customHeight="1">
      <c r="A27" s="154" t="s">
        <v>210</v>
      </c>
      <c r="B27" s="155"/>
      <c r="C27" s="47"/>
      <c r="D27" s="154" t="s">
        <v>98</v>
      </c>
      <c r="E27" s="155"/>
      <c r="F27" s="24"/>
      <c r="G27" s="152" t="s">
        <v>95</v>
      </c>
      <c r="H27" s="153"/>
    </row>
    <row r="28" spans="1:8" ht="15" customHeight="1">
      <c r="A28" s="52"/>
      <c r="B28" t="s">
        <v>36</v>
      </c>
      <c r="C28" s="47"/>
      <c r="D28" s="52"/>
      <c r="E28" s="65" t="s">
        <v>57</v>
      </c>
      <c r="F28" s="24"/>
      <c r="G28" s="52"/>
      <c r="H28" s="65" t="s">
        <v>68</v>
      </c>
    </row>
    <row r="29" spans="1:8" ht="15" customHeight="1">
      <c r="A29" s="53"/>
      <c r="B29" t="s">
        <v>204</v>
      </c>
      <c r="C29" s="47"/>
      <c r="D29" s="53"/>
      <c r="E29" s="48" t="s">
        <v>234</v>
      </c>
      <c r="F29" s="24"/>
      <c r="G29" s="53"/>
      <c r="H29" s="48" t="s">
        <v>49</v>
      </c>
    </row>
    <row r="30" spans="1:8" ht="15" customHeight="1">
      <c r="A30" s="53"/>
      <c r="B30" s="48" t="s">
        <v>195</v>
      </c>
      <c r="C30" s="47"/>
      <c r="D30" s="53"/>
      <c r="E30" s="48" t="s">
        <v>77</v>
      </c>
      <c r="F30" s="24"/>
      <c r="G30" s="53"/>
      <c r="H30" s="48" t="s">
        <v>69</v>
      </c>
    </row>
    <row r="31" spans="1:8" ht="15" customHeight="1">
      <c r="A31" s="53"/>
      <c r="B31" s="48" t="s">
        <v>220</v>
      </c>
      <c r="C31" s="47"/>
      <c r="D31" s="53"/>
      <c r="E31" s="48" t="s">
        <v>78</v>
      </c>
      <c r="F31" s="24"/>
      <c r="G31" s="53"/>
      <c r="H31" s="48" t="s">
        <v>199</v>
      </c>
    </row>
    <row r="32" spans="1:8" ht="15" customHeight="1">
      <c r="A32" s="53"/>
      <c r="B32" s="48" t="s">
        <v>54</v>
      </c>
      <c r="C32" s="47"/>
      <c r="D32" s="53"/>
      <c r="E32" s="48" t="s">
        <v>79</v>
      </c>
      <c r="F32" s="24"/>
      <c r="G32" s="53"/>
      <c r="H32" s="48" t="s">
        <v>53</v>
      </c>
    </row>
    <row r="33" spans="1:8" ht="15" customHeight="1">
      <c r="A33" s="53"/>
      <c r="B33" s="42" t="s">
        <v>196</v>
      </c>
      <c r="C33" s="47"/>
      <c r="D33" s="53"/>
      <c r="E33" s="42" t="s">
        <v>80</v>
      </c>
      <c r="F33" s="24"/>
      <c r="G33" s="53"/>
      <c r="H33" s="36" t="s">
        <v>59</v>
      </c>
    </row>
    <row r="34" ht="15" customHeight="1"/>
    <row r="35" spans="1:7" ht="12.75">
      <c r="A35" s="13"/>
      <c r="B35" s="13"/>
      <c r="C35" s="13"/>
      <c r="D35" s="13"/>
      <c r="E35" s="13"/>
      <c r="F35" s="13"/>
      <c r="G35" s="13"/>
    </row>
    <row r="36" spans="1:7" ht="15.75">
      <c r="A36" s="78"/>
      <c r="B36" s="13"/>
      <c r="C36" s="13"/>
      <c r="D36" s="13"/>
      <c r="E36" s="13"/>
      <c r="F36" s="13"/>
      <c r="G36" s="13"/>
    </row>
  </sheetData>
  <sheetProtection/>
  <mergeCells count="12">
    <mergeCell ref="G19:H19"/>
    <mergeCell ref="G27:H27"/>
    <mergeCell ref="D3:E3"/>
    <mergeCell ref="A11:B11"/>
    <mergeCell ref="A19:B19"/>
    <mergeCell ref="A27:B27"/>
    <mergeCell ref="A3:B3"/>
    <mergeCell ref="G3:H3"/>
    <mergeCell ref="D11:E11"/>
    <mergeCell ref="G11:H11"/>
    <mergeCell ref="D19:E19"/>
    <mergeCell ref="D27:E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B3:AC117"/>
  <sheetViews>
    <sheetView tabSelected="1" zoomScale="83" zoomScaleNormal="83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6.00390625" style="2" customWidth="1"/>
    <col min="3" max="3" width="5.8515625" style="2" customWidth="1"/>
    <col min="4" max="4" width="21.421875" style="0" customWidth="1"/>
    <col min="5" max="5" width="7.7109375" style="2" customWidth="1"/>
    <col min="6" max="6" width="9.140625" style="2" bestFit="1" customWidth="1"/>
    <col min="7" max="7" width="0.85546875" style="0" customWidth="1"/>
    <col min="8" max="8" width="5.28125" style="12" customWidth="1"/>
    <col min="9" max="9" width="6.140625" style="12" customWidth="1"/>
    <col min="10" max="10" width="5.28125" style="12" customWidth="1"/>
    <col min="11" max="11" width="6.140625" style="12" customWidth="1"/>
    <col min="12" max="12" width="5.28125" style="12" customWidth="1"/>
    <col min="13" max="13" width="6.140625" style="12" customWidth="1"/>
    <col min="14" max="14" width="5.421875" style="12" customWidth="1"/>
    <col min="15" max="15" width="6.140625" style="12" customWidth="1"/>
    <col min="16" max="16" width="5.421875" style="12" customWidth="1"/>
    <col min="17" max="17" width="6.140625" style="12" customWidth="1"/>
    <col min="18" max="18" width="5.421875" style="12" customWidth="1"/>
    <col min="19" max="19" width="6.140625" style="12" customWidth="1"/>
    <col min="20" max="20" width="8.421875" style="2" customWidth="1"/>
    <col min="24" max="24" width="40.7109375" style="0" customWidth="1"/>
    <col min="25" max="25" width="5.8515625" style="4" bestFit="1" customWidth="1"/>
    <col min="26" max="26" width="7.421875" style="127" bestFit="1" customWidth="1"/>
    <col min="27" max="27" width="7.140625" style="0" customWidth="1"/>
    <col min="28" max="28" width="10.8515625" style="0" customWidth="1"/>
    <col min="29" max="29" width="9.28125" style="0" customWidth="1"/>
    <col min="30" max="30" width="9.8515625" style="0" customWidth="1"/>
    <col min="31" max="31" width="10.140625" style="0" customWidth="1"/>
  </cols>
  <sheetData>
    <row r="3" spans="28:29" ht="12.75">
      <c r="AB3" s="4"/>
      <c r="AC3" t="s">
        <v>16</v>
      </c>
    </row>
    <row r="4" spans="28:29" ht="12.75">
      <c r="AB4" s="4"/>
      <c r="AC4" t="s">
        <v>17</v>
      </c>
    </row>
    <row r="5" spans="2:29" ht="12.75" customHeight="1">
      <c r="B5" s="30" t="s">
        <v>18</v>
      </c>
      <c r="C5" s="34" t="s">
        <v>19</v>
      </c>
      <c r="D5" s="32" t="s">
        <v>11</v>
      </c>
      <c r="E5" s="147" t="s">
        <v>241</v>
      </c>
      <c r="F5" s="34" t="s">
        <v>20</v>
      </c>
      <c r="G5" s="35"/>
      <c r="H5" s="26" t="s">
        <v>21</v>
      </c>
      <c r="I5" s="26"/>
      <c r="J5" s="26" t="s">
        <v>22</v>
      </c>
      <c r="K5" s="26"/>
      <c r="L5" s="26" t="s">
        <v>23</v>
      </c>
      <c r="M5" s="26"/>
      <c r="N5" s="26" t="s">
        <v>24</v>
      </c>
      <c r="O5" s="26"/>
      <c r="P5" s="26" t="s">
        <v>25</v>
      </c>
      <c r="Q5" s="26"/>
      <c r="R5" s="26" t="s">
        <v>26</v>
      </c>
      <c r="S5" s="26"/>
      <c r="T5" s="73" t="s">
        <v>28</v>
      </c>
      <c r="U5" s="28" t="s">
        <v>29</v>
      </c>
      <c r="AC5" t="s">
        <v>29</v>
      </c>
    </row>
    <row r="6" spans="2:21" ht="12.75">
      <c r="B6" s="31"/>
      <c r="C6" s="27"/>
      <c r="D6" s="33"/>
      <c r="E6" s="148"/>
      <c r="F6" s="27"/>
      <c r="G6" s="36"/>
      <c r="H6" s="17" t="s">
        <v>30</v>
      </c>
      <c r="I6" s="19" t="s">
        <v>31</v>
      </c>
      <c r="J6" s="17" t="s">
        <v>32</v>
      </c>
      <c r="K6" s="19" t="s">
        <v>31</v>
      </c>
      <c r="L6" s="17" t="s">
        <v>32</v>
      </c>
      <c r="M6" s="19" t="s">
        <v>31</v>
      </c>
      <c r="N6" s="17" t="s">
        <v>32</v>
      </c>
      <c r="O6" s="19" t="s">
        <v>31</v>
      </c>
      <c r="P6" s="17" t="s">
        <v>32</v>
      </c>
      <c r="Q6" s="19" t="s">
        <v>31</v>
      </c>
      <c r="R6" s="17" t="s">
        <v>32</v>
      </c>
      <c r="S6" s="19" t="s">
        <v>31</v>
      </c>
      <c r="T6" s="27"/>
      <c r="U6" s="29"/>
    </row>
    <row r="7" spans="2:26" ht="15">
      <c r="B7" s="14">
        <v>1</v>
      </c>
      <c r="C7" s="16">
        <f aca="true" t="shared" si="0" ref="C7:C38">H7+J7+L7+N7+P7+R7</f>
        <v>224</v>
      </c>
      <c r="D7" s="79" t="s">
        <v>163</v>
      </c>
      <c r="E7" s="149">
        <f>+C7-LARGE((H7,J7,L7,N7,P7),1)-LARGE((H7,J7,L7,N7:P7,R7),2)</f>
        <v>24</v>
      </c>
      <c r="F7" s="37">
        <v>66</v>
      </c>
      <c r="G7" s="15">
        <v>11</v>
      </c>
      <c r="H7" s="18">
        <v>11</v>
      </c>
      <c r="I7" s="20">
        <v>0.015729166666666662</v>
      </c>
      <c r="J7" s="18">
        <v>100</v>
      </c>
      <c r="K7" s="23"/>
      <c r="L7" s="18">
        <v>100</v>
      </c>
      <c r="M7" s="23"/>
      <c r="N7" s="18">
        <v>1</v>
      </c>
      <c r="O7" s="20">
        <v>0.01511574074074074</v>
      </c>
      <c r="P7" s="18">
        <v>5</v>
      </c>
      <c r="Q7" s="20">
        <v>0.014756944444444446</v>
      </c>
      <c r="R7" s="18">
        <v>7</v>
      </c>
      <c r="S7" s="20">
        <v>0.014629629629629628</v>
      </c>
      <c r="T7" s="43">
        <f aca="true" t="shared" si="1" ref="T7:T38">IF(Y7&gt;0,Y7,"")</f>
        <v>0.014629629629629628</v>
      </c>
      <c r="U7" s="21">
        <f aca="true" t="shared" si="2" ref="U7:U38">IF(ISNUMBER(Z7),Z7,"")</f>
        <v>0.060231481481481476</v>
      </c>
      <c r="Y7" s="4">
        <f aca="true" t="shared" si="3" ref="Y7:Y38">MIN(I7,K7,M7,O7,Q7,S7)</f>
        <v>0.014629629629629628</v>
      </c>
      <c r="Z7" s="127">
        <f>SMALL((I7,K7,M7,P7,Q7,S7),1)+SMALL((I7,K7,M7,O7,Q7,S7),2)+SMALL((I7,K7,M7,O7,Q7,S7),3)+SMALL((I7,K7,M7,O7,Q7,S7),4)</f>
        <v>0.060231481481481476</v>
      </c>
    </row>
    <row r="8" spans="2:26" ht="15">
      <c r="B8" s="14">
        <f>1+B7</f>
        <v>2</v>
      </c>
      <c r="C8" s="16">
        <f t="shared" si="0"/>
        <v>77</v>
      </c>
      <c r="D8" s="79" t="s">
        <v>160</v>
      </c>
      <c r="E8" s="149">
        <f>+C8-LARGE((H8,J8,L8,N8,P8),1)-LARGE((H8,J8,L8,N8:P8,R8),2)</f>
        <v>31</v>
      </c>
      <c r="F8" s="37">
        <v>61</v>
      </c>
      <c r="G8" s="15">
        <v>12</v>
      </c>
      <c r="H8" s="18">
        <v>12</v>
      </c>
      <c r="I8" s="20">
        <v>0.014178240740740741</v>
      </c>
      <c r="J8" s="18">
        <v>9</v>
      </c>
      <c r="K8" s="20">
        <v>0.013935185185185184</v>
      </c>
      <c r="L8" s="18">
        <v>4</v>
      </c>
      <c r="M8" s="23">
        <v>0.013622685185185184</v>
      </c>
      <c r="N8" s="18">
        <v>32</v>
      </c>
      <c r="O8" s="20">
        <v>0.013715277777777778</v>
      </c>
      <c r="P8" s="18">
        <v>14</v>
      </c>
      <c r="Q8" s="20">
        <v>0.013773148148148147</v>
      </c>
      <c r="R8" s="18">
        <v>6</v>
      </c>
      <c r="S8" s="20">
        <v>0.013761574074074074</v>
      </c>
      <c r="T8" s="43">
        <f t="shared" si="1"/>
        <v>0.013622685185185184</v>
      </c>
      <c r="U8" s="21">
        <f t="shared" si="2"/>
        <v>0.05487268518518518</v>
      </c>
      <c r="Y8" s="4">
        <f t="shared" si="3"/>
        <v>0.013622685185185184</v>
      </c>
      <c r="Z8" s="127">
        <f>SMALL((I8,K8,M8,P8,Q8,S8),1)+SMALL((I8,K8,M8,O8,Q8,S8),2)+SMALL((I8,K8,M8,O8,Q8,S8),3)+SMALL((I8,K8,M8,O8,Q8,S8),4)</f>
        <v>0.05487268518518518</v>
      </c>
    </row>
    <row r="9" spans="2:26" ht="15">
      <c r="B9" s="14">
        <f aca="true" t="shared" si="4" ref="B9:B61">1+B8</f>
        <v>3</v>
      </c>
      <c r="C9" s="16">
        <f t="shared" si="0"/>
        <v>157</v>
      </c>
      <c r="D9" s="79" t="s">
        <v>154</v>
      </c>
      <c r="E9" s="149">
        <f>+C9-LARGE((H9,J9,L9,N9,P9),1)-LARGE((H9,J9,L9,N9:P9,R9),2)</f>
        <v>37</v>
      </c>
      <c r="F9" s="37">
        <v>51</v>
      </c>
      <c r="G9" s="15">
        <v>20</v>
      </c>
      <c r="H9" s="18">
        <v>20</v>
      </c>
      <c r="I9" s="20">
        <v>0.011863425925925923</v>
      </c>
      <c r="J9" s="18">
        <v>11</v>
      </c>
      <c r="K9" s="20">
        <v>0.011736111111111107</v>
      </c>
      <c r="L9" s="18">
        <v>13</v>
      </c>
      <c r="M9" s="23">
        <v>0.011724537037037033</v>
      </c>
      <c r="N9" s="18">
        <v>100</v>
      </c>
      <c r="O9" s="20"/>
      <c r="P9" s="18">
        <v>4</v>
      </c>
      <c r="Q9" s="20">
        <v>0.011631944444444445</v>
      </c>
      <c r="R9" s="18">
        <v>9</v>
      </c>
      <c r="S9" s="20">
        <v>0.011539351851851853</v>
      </c>
      <c r="T9" s="43">
        <f t="shared" si="1"/>
        <v>0.011539351851851853</v>
      </c>
      <c r="U9" s="21">
        <f t="shared" si="2"/>
        <v>0.04663194444444444</v>
      </c>
      <c r="Y9" s="4">
        <f t="shared" si="3"/>
        <v>0.011539351851851853</v>
      </c>
      <c r="Z9" s="127">
        <f>SMALL((I9,K9,M9,P9,Q9,S9),1)+SMALL((I9,K9,M9,O9,Q9,S9),2)+SMALL((I9,K9,M9,O9,Q9,S9),3)+SMALL((I9,K9,M9,O9,Q9,S9),4)</f>
        <v>0.04663194444444444</v>
      </c>
    </row>
    <row r="10" spans="2:26" ht="15">
      <c r="B10" s="14">
        <f t="shared" si="4"/>
        <v>4</v>
      </c>
      <c r="C10" s="16">
        <f t="shared" si="0"/>
        <v>237</v>
      </c>
      <c r="D10" s="79" t="s">
        <v>130</v>
      </c>
      <c r="E10" s="149">
        <f>+C10-LARGE((H10,J10,L10,N10,P10),1)-LARGE((H10,J10,L10,N10:P10,R10),2)</f>
        <v>37</v>
      </c>
      <c r="F10" s="37">
        <v>23</v>
      </c>
      <c r="G10" s="15">
        <v>100</v>
      </c>
      <c r="H10" s="18">
        <v>100</v>
      </c>
      <c r="I10" s="20"/>
      <c r="J10" s="18">
        <v>5</v>
      </c>
      <c r="K10" s="20">
        <v>0.012083333333333331</v>
      </c>
      <c r="L10" s="18">
        <v>100</v>
      </c>
      <c r="M10" s="23"/>
      <c r="N10" s="18">
        <v>12</v>
      </c>
      <c r="O10" s="20">
        <v>0.011967592592592596</v>
      </c>
      <c r="P10" s="18">
        <v>9</v>
      </c>
      <c r="Q10" s="20">
        <v>0.011990740740740741</v>
      </c>
      <c r="R10" s="18">
        <v>11</v>
      </c>
      <c r="S10" s="20">
        <v>0.011932870370370371</v>
      </c>
      <c r="T10" s="43">
        <f t="shared" si="1"/>
        <v>0.011932870370370371</v>
      </c>
      <c r="U10" s="21">
        <f t="shared" si="2"/>
        <v>0.04797453703703704</v>
      </c>
      <c r="Y10" s="4">
        <f t="shared" si="3"/>
        <v>0.011932870370370371</v>
      </c>
      <c r="Z10" s="127">
        <f>SMALL((I10,K10,M10,P10,Q10,S10),1)+SMALL((I10,K10,M10,O10,Q10,S10),2)+SMALL((I10,K10,M10,O10,Q10,S10),3)+SMALL((I10,K10,M10,O10,Q10,S10),4)</f>
        <v>0.04797453703703704</v>
      </c>
    </row>
    <row r="11" spans="2:26" ht="15">
      <c r="B11" s="14">
        <f t="shared" si="4"/>
        <v>5</v>
      </c>
      <c r="C11" s="16">
        <f t="shared" si="0"/>
        <v>98</v>
      </c>
      <c r="D11" s="79" t="s">
        <v>125</v>
      </c>
      <c r="E11" s="149">
        <f>+C11-LARGE((H11,J11,L11,N11,P11),1)-LARGE((H11,J11,L11,N11:P11,R11),2)</f>
        <v>39</v>
      </c>
      <c r="F11" s="37">
        <v>17</v>
      </c>
      <c r="G11" s="15">
        <v>14</v>
      </c>
      <c r="H11" s="18">
        <v>14</v>
      </c>
      <c r="I11" s="20">
        <v>0.009861111111111109</v>
      </c>
      <c r="J11" s="18">
        <v>31</v>
      </c>
      <c r="K11" s="20">
        <v>0.01019675925925926</v>
      </c>
      <c r="L11" s="18">
        <v>9</v>
      </c>
      <c r="M11" s="23">
        <v>0.009722222222222222</v>
      </c>
      <c r="N11" s="18">
        <v>28</v>
      </c>
      <c r="O11" s="20">
        <v>0.00980324074074074</v>
      </c>
      <c r="P11" s="18">
        <v>11</v>
      </c>
      <c r="Q11" s="20">
        <v>0.00974537037037037</v>
      </c>
      <c r="R11" s="18">
        <v>5</v>
      </c>
      <c r="S11" s="20">
        <v>0.009571759259259259</v>
      </c>
      <c r="T11" s="43">
        <f t="shared" si="1"/>
        <v>0.009571759259259259</v>
      </c>
      <c r="U11" s="21">
        <f t="shared" si="2"/>
        <v>0.038842592592592595</v>
      </c>
      <c r="Y11" s="4">
        <f t="shared" si="3"/>
        <v>0.009571759259259259</v>
      </c>
      <c r="Z11" s="127">
        <f>SMALL((I11,K11,M11,P11,Q11,S11),1)+SMALL((I11,K11,M11,O11,Q11,S11),2)+SMALL((I11,K11,M11,O11,Q11,S11),3)+SMALL((I11,K11,M11,O11,Q11,S11),4)</f>
        <v>0.038842592592592595</v>
      </c>
    </row>
    <row r="12" spans="2:26" ht="15">
      <c r="B12" s="14">
        <f t="shared" si="4"/>
        <v>6</v>
      </c>
      <c r="C12" s="16">
        <f t="shared" si="0"/>
        <v>88</v>
      </c>
      <c r="D12" s="79" t="s">
        <v>155</v>
      </c>
      <c r="E12" s="149">
        <f>+C12-LARGE((H12,J12,L12,N12,P12),1)-LARGE((H12,J12,L12,N12:P12,R12),2)</f>
        <v>42</v>
      </c>
      <c r="F12" s="37">
        <v>53</v>
      </c>
      <c r="G12" s="15">
        <v>21</v>
      </c>
      <c r="H12" s="18">
        <v>21</v>
      </c>
      <c r="I12" s="20">
        <v>0.012048611111111112</v>
      </c>
      <c r="J12" s="18">
        <v>25</v>
      </c>
      <c r="K12" s="20">
        <v>0.012175925925925925</v>
      </c>
      <c r="L12" s="18">
        <v>12</v>
      </c>
      <c r="M12" s="23">
        <v>0.012048611111111114</v>
      </c>
      <c r="N12" s="18">
        <v>7</v>
      </c>
      <c r="O12" s="20">
        <v>0.011875</v>
      </c>
      <c r="P12" s="18">
        <v>13</v>
      </c>
      <c r="Q12" s="20">
        <v>0.012025462962962962</v>
      </c>
      <c r="R12" s="18">
        <v>10</v>
      </c>
      <c r="S12" s="20">
        <v>0.012083333333333333</v>
      </c>
      <c r="T12" s="43">
        <f t="shared" si="1"/>
        <v>0.011875</v>
      </c>
      <c r="U12" s="21">
        <f t="shared" si="2"/>
        <v>0.04814814814814815</v>
      </c>
      <c r="Y12" s="4">
        <f t="shared" si="3"/>
        <v>0.011875</v>
      </c>
      <c r="Z12" s="127">
        <f>SMALL((I12,K12,M12,P12,Q12,S12),1)+SMALL((I12,K12,M12,O12,Q12,S12),2)+SMALL((I12,K12,M12,O12,Q12,S12),3)+SMALL((I12,K12,M12,O12,Q12,S12),4)</f>
        <v>0.04814814814814815</v>
      </c>
    </row>
    <row r="13" spans="2:26" ht="15">
      <c r="B13" s="14">
        <f t="shared" si="4"/>
        <v>7</v>
      </c>
      <c r="C13" s="16">
        <f t="shared" si="0"/>
        <v>184</v>
      </c>
      <c r="D13" s="79" t="s">
        <v>150</v>
      </c>
      <c r="E13" s="149">
        <f>+C13-LARGE((H13,J13,L13,N13,P13),1)-LARGE((H13,J13,L13,N13:P13,R13),2)</f>
        <v>45</v>
      </c>
      <c r="F13" s="37">
        <v>47</v>
      </c>
      <c r="G13" s="15">
        <v>2</v>
      </c>
      <c r="H13" s="18">
        <v>2</v>
      </c>
      <c r="I13" s="20">
        <v>0.01503472222222222</v>
      </c>
      <c r="J13" s="18">
        <v>6</v>
      </c>
      <c r="K13" s="23">
        <v>0.014722222222222222</v>
      </c>
      <c r="L13" s="18">
        <v>100</v>
      </c>
      <c r="M13" s="23"/>
      <c r="N13" s="18">
        <v>39</v>
      </c>
      <c r="O13" s="20">
        <v>0.015150462962962961</v>
      </c>
      <c r="P13" s="18">
        <v>18</v>
      </c>
      <c r="Q13" s="20">
        <v>0.015081018518518516</v>
      </c>
      <c r="R13" s="18">
        <v>19</v>
      </c>
      <c r="S13" s="20">
        <v>0.015173611111111112</v>
      </c>
      <c r="T13" s="43">
        <f t="shared" si="1"/>
        <v>0.014722222222222222</v>
      </c>
      <c r="U13" s="21">
        <f t="shared" si="2"/>
        <v>0.05998842592592592</v>
      </c>
      <c r="Y13" s="4">
        <f t="shared" si="3"/>
        <v>0.014722222222222222</v>
      </c>
      <c r="Z13" s="127">
        <f>SMALL((I13,K13,M13,P13,Q13,S13),1)+SMALL((I13,K13,M13,O13,Q13,S13),2)+SMALL((I13,K13,M13,O13,Q13,S13),3)+SMALL((I13,K13,M13,O13,Q13,S13),4)</f>
        <v>0.05998842592592592</v>
      </c>
    </row>
    <row r="14" spans="2:26" ht="15">
      <c r="B14" s="14">
        <f t="shared" si="4"/>
        <v>8</v>
      </c>
      <c r="C14" s="16">
        <f t="shared" si="0"/>
        <v>103</v>
      </c>
      <c r="D14" s="79" t="s">
        <v>145</v>
      </c>
      <c r="E14" s="149">
        <f>+C14-LARGE((H14,J14,L14,N14,P14),1)-LARGE((H14,J14,L14,N14:P14,R14),2)</f>
        <v>46</v>
      </c>
      <c r="F14" s="37">
        <v>42</v>
      </c>
      <c r="G14" s="22">
        <v>18</v>
      </c>
      <c r="H14" s="18">
        <v>18</v>
      </c>
      <c r="I14" s="20">
        <v>0.012708333333333334</v>
      </c>
      <c r="J14" s="18">
        <v>24</v>
      </c>
      <c r="K14" s="20">
        <v>0.012824074074074073</v>
      </c>
      <c r="L14" s="18">
        <v>3</v>
      </c>
      <c r="M14" s="23">
        <v>0.012546296296296297</v>
      </c>
      <c r="N14" s="18">
        <v>33</v>
      </c>
      <c r="O14" s="20">
        <v>0.012719907407407405</v>
      </c>
      <c r="P14" s="18">
        <v>22</v>
      </c>
      <c r="Q14" s="20">
        <v>0.012939814814814815</v>
      </c>
      <c r="R14" s="18">
        <v>3</v>
      </c>
      <c r="S14" s="20">
        <v>0.012615740740740742</v>
      </c>
      <c r="T14" s="43">
        <f t="shared" si="1"/>
        <v>0.012546296296296297</v>
      </c>
      <c r="U14" s="21">
        <f t="shared" si="2"/>
        <v>0.050590277777777776</v>
      </c>
      <c r="Y14" s="4">
        <f t="shared" si="3"/>
        <v>0.012546296296296297</v>
      </c>
      <c r="Z14" s="127">
        <f>SMALL((I14,K14,M14,P14,Q14,S14),1)+SMALL((I14,K14,M14,O14,Q14,S14),2)+SMALL((I14,K14,M14,O14,Q14,S14),3)+SMALL((I14,K14,M14,O14,Q14,S14),4)</f>
        <v>0.050590277777777776</v>
      </c>
    </row>
    <row r="15" spans="2:26" ht="15">
      <c r="B15" s="14">
        <f t="shared" si="4"/>
        <v>9</v>
      </c>
      <c r="C15" s="16">
        <f t="shared" si="0"/>
        <v>122</v>
      </c>
      <c r="D15" s="79" t="s">
        <v>113</v>
      </c>
      <c r="E15" s="149">
        <f>+C15-LARGE((H15,J15,L15,N15,P15),1)-LARGE((H15,J15,L15,N15:P15,R15),2)</f>
        <v>49</v>
      </c>
      <c r="F15" s="37">
        <v>5</v>
      </c>
      <c r="G15" s="15">
        <v>15</v>
      </c>
      <c r="H15" s="18">
        <v>15</v>
      </c>
      <c r="I15" s="20">
        <v>0.011620370370370371</v>
      </c>
      <c r="J15" s="18">
        <v>15</v>
      </c>
      <c r="K15" s="20">
        <v>0.011643518518518518</v>
      </c>
      <c r="L15" s="18">
        <v>41</v>
      </c>
      <c r="M15" s="23">
        <v>0.012638888888888887</v>
      </c>
      <c r="N15" s="18">
        <v>4</v>
      </c>
      <c r="O15" s="20">
        <v>0.011307870370370371</v>
      </c>
      <c r="P15" s="18">
        <v>32</v>
      </c>
      <c r="Q15" s="20">
        <v>0.01303240740740741</v>
      </c>
      <c r="R15" s="18">
        <v>15</v>
      </c>
      <c r="S15" s="20">
        <v>0.011469907407407408</v>
      </c>
      <c r="T15" s="43">
        <f t="shared" si="1"/>
        <v>0.011307870370370371</v>
      </c>
      <c r="U15" s="21">
        <f t="shared" si="2"/>
        <v>0.046203703703703705</v>
      </c>
      <c r="Y15" s="4">
        <f t="shared" si="3"/>
        <v>0.011307870370370371</v>
      </c>
      <c r="Z15" s="127">
        <f>SMALL((I15,K15,M15,P15,Q15,S15),1)+SMALL((I15,K15,M15,O15,Q15,S15),2)+SMALL((I15,K15,M15,O15,Q15,S15),3)+SMALL((I15,K15,M15,O15,Q15,S15),4)</f>
        <v>0.046203703703703705</v>
      </c>
    </row>
    <row r="16" spans="2:26" ht="15">
      <c r="B16" s="14">
        <f t="shared" si="4"/>
        <v>10</v>
      </c>
      <c r="C16" s="16">
        <f t="shared" si="0"/>
        <v>251</v>
      </c>
      <c r="D16" s="79" t="s">
        <v>173</v>
      </c>
      <c r="E16" s="149">
        <f>+C16-LARGE((H16,J16,L16,N16,P16),1)-LARGE((H16,J16,L16,N16:P16,R16),2)</f>
        <v>51</v>
      </c>
      <c r="F16" s="37">
        <v>76</v>
      </c>
      <c r="G16" s="15">
        <v>8</v>
      </c>
      <c r="H16" s="18">
        <v>8</v>
      </c>
      <c r="I16" s="20">
        <v>0.011747685185185186</v>
      </c>
      <c r="J16" s="18">
        <v>12</v>
      </c>
      <c r="K16" s="20">
        <v>0.011759259259259257</v>
      </c>
      <c r="L16" s="18">
        <v>100</v>
      </c>
      <c r="M16" s="23"/>
      <c r="N16" s="18">
        <v>21</v>
      </c>
      <c r="O16" s="20">
        <v>0.011782407407407405</v>
      </c>
      <c r="P16" s="18">
        <v>10</v>
      </c>
      <c r="Q16" s="20">
        <v>0.011828703703703702</v>
      </c>
      <c r="R16" s="18">
        <v>100</v>
      </c>
      <c r="S16" s="20"/>
      <c r="T16" s="43">
        <f t="shared" si="1"/>
        <v>0.011747685185185186</v>
      </c>
      <c r="U16" s="21">
        <f t="shared" si="2"/>
        <v>0.04711805555555555</v>
      </c>
      <c r="Y16" s="4">
        <f t="shared" si="3"/>
        <v>0.011747685185185186</v>
      </c>
      <c r="Z16" s="127">
        <f>SMALL((I16,K16,M16,P16,Q16,S16),1)+SMALL((I16,K16,M16,O16,Q16,S16),2)+SMALL((I16,K16,M16,O16,Q16,S16),3)+SMALL((I16,K16,M16,O16,Q16,S16),4)</f>
        <v>0.04711805555555555</v>
      </c>
    </row>
    <row r="17" spans="2:26" ht="15">
      <c r="B17" s="14">
        <f t="shared" si="4"/>
        <v>11</v>
      </c>
      <c r="C17" s="16">
        <f t="shared" si="0"/>
        <v>253</v>
      </c>
      <c r="D17" s="79" t="s">
        <v>140</v>
      </c>
      <c r="E17" s="149">
        <f>+C17-LARGE((H17,J17,L17,N17,P17),1)-LARGE((H17,J17,L17,N17:P17,R17),2)</f>
        <v>53</v>
      </c>
      <c r="F17" s="37">
        <v>36</v>
      </c>
      <c r="G17" s="15">
        <v>7</v>
      </c>
      <c r="H17" s="18">
        <v>7</v>
      </c>
      <c r="I17" s="20">
        <v>0.012060185185185184</v>
      </c>
      <c r="J17" s="18">
        <v>7</v>
      </c>
      <c r="K17" s="20">
        <v>0.011990740740740743</v>
      </c>
      <c r="L17" s="18">
        <v>100</v>
      </c>
      <c r="M17" s="23"/>
      <c r="N17" s="18">
        <v>38</v>
      </c>
      <c r="O17" s="20">
        <v>0.012337962962962962</v>
      </c>
      <c r="P17" s="18">
        <v>100</v>
      </c>
      <c r="Q17" s="20"/>
      <c r="R17" s="18">
        <v>1</v>
      </c>
      <c r="S17" s="20">
        <v>0.011944444444444445</v>
      </c>
      <c r="T17" s="43">
        <f t="shared" si="1"/>
        <v>0.011944444444444445</v>
      </c>
      <c r="U17" s="21">
        <f t="shared" si="2"/>
        <v>0.04833333333333333</v>
      </c>
      <c r="Y17" s="4">
        <f t="shared" si="3"/>
        <v>0.011944444444444445</v>
      </c>
      <c r="Z17" s="127">
        <f>SMALL((I17,K17,M17,P17,Q17,S17),1)+SMALL((I17,K17,M17,O17,Q17,S17),2)+SMALL((I17,K17,M17,O17,Q17,S17),3)+SMALL((I17,K17,M17,O17,Q17,S17),4)</f>
        <v>0.04833333333333333</v>
      </c>
    </row>
    <row r="18" spans="2:26" ht="15">
      <c r="B18" s="14">
        <f t="shared" si="4"/>
        <v>12</v>
      </c>
      <c r="C18" s="16">
        <f t="shared" si="0"/>
        <v>254</v>
      </c>
      <c r="D18" s="79" t="s">
        <v>235</v>
      </c>
      <c r="E18" s="149">
        <f>+C18-LARGE((H18,J18,L18,N18,P18),1)-LARGE((H18,J18,L18,N18:P18,R18),2)</f>
        <v>54</v>
      </c>
      <c r="F18" s="37">
        <v>79</v>
      </c>
      <c r="G18" s="15">
        <v>100</v>
      </c>
      <c r="H18" s="18">
        <v>100</v>
      </c>
      <c r="I18" s="20"/>
      <c r="J18" s="18">
        <v>8</v>
      </c>
      <c r="K18" s="20">
        <v>0.01252314814814815</v>
      </c>
      <c r="L18" s="18">
        <v>20</v>
      </c>
      <c r="M18" s="23">
        <v>0.012546296296296295</v>
      </c>
      <c r="N18" s="18">
        <v>9</v>
      </c>
      <c r="O18" s="20">
        <v>0.012280092592592592</v>
      </c>
      <c r="P18" s="18">
        <v>100</v>
      </c>
      <c r="Q18" s="20"/>
      <c r="R18" s="18">
        <v>17</v>
      </c>
      <c r="S18" s="20">
        <v>0.012546296296296295</v>
      </c>
      <c r="T18" s="43">
        <f t="shared" si="1"/>
        <v>0.012280092592592592</v>
      </c>
      <c r="U18" s="21">
        <f t="shared" si="2"/>
        <v>0.050138888888888886</v>
      </c>
      <c r="Y18" s="4">
        <f t="shared" si="3"/>
        <v>0.012280092592592592</v>
      </c>
      <c r="Z18" s="127">
        <f>SMALL((I18,K18,M18,P18,Q18,S18),1)+SMALL((I18,K18,M18,O18,Q18,S18),2)+SMALL((I18,K18,M18,O18,Q18,S18),3)+SMALL((I18,K18,M18,O18,Q18,S18),4)</f>
        <v>0.050138888888888886</v>
      </c>
    </row>
    <row r="19" spans="2:26" ht="15">
      <c r="B19" s="14">
        <f t="shared" si="4"/>
        <v>13</v>
      </c>
      <c r="C19" s="16">
        <f t="shared" si="0"/>
        <v>192</v>
      </c>
      <c r="D19" s="79" t="s">
        <v>123</v>
      </c>
      <c r="E19" s="149">
        <f>+C19-LARGE((H19,J19,L19,N19,P19),1)-LARGE((H19,J19,L19,N19:P19,R19),2)</f>
        <v>55</v>
      </c>
      <c r="F19" s="37">
        <v>15</v>
      </c>
      <c r="G19" s="15">
        <v>5</v>
      </c>
      <c r="H19" s="18">
        <v>5</v>
      </c>
      <c r="I19" s="20">
        <v>0.01216435185185185</v>
      </c>
      <c r="J19" s="18">
        <v>30</v>
      </c>
      <c r="K19" s="20">
        <v>0.012604166666666666</v>
      </c>
      <c r="L19" s="18">
        <v>15</v>
      </c>
      <c r="M19" s="23">
        <v>0.01230324074074074</v>
      </c>
      <c r="N19" s="18">
        <v>5</v>
      </c>
      <c r="O19" s="20">
        <v>0.012037037037037037</v>
      </c>
      <c r="P19" s="18">
        <v>100</v>
      </c>
      <c r="Q19" s="20"/>
      <c r="R19" s="18">
        <v>37</v>
      </c>
      <c r="S19" s="20">
        <v>0.01329861111111111</v>
      </c>
      <c r="T19" s="43">
        <f t="shared" si="1"/>
        <v>0.012037037037037037</v>
      </c>
      <c r="U19" s="21">
        <f t="shared" si="2"/>
        <v>0.049236111111111105</v>
      </c>
      <c r="Y19" s="4">
        <f t="shared" si="3"/>
        <v>0.012037037037037037</v>
      </c>
      <c r="Z19" s="127">
        <f>SMALL((I19,K19,M19,P19,Q19,S19),1)+SMALL((I19,K19,M19,O19,Q19,S19),2)+SMALL((I19,K19,M19,O19,Q19,S19),3)+SMALL((I19,K19,M19,O19,Q19,S19),4)</f>
        <v>0.049236111111111105</v>
      </c>
    </row>
    <row r="20" spans="2:26" ht="15">
      <c r="B20" s="14">
        <f t="shared" si="4"/>
        <v>14</v>
      </c>
      <c r="C20" s="16">
        <f t="shared" si="0"/>
        <v>190</v>
      </c>
      <c r="D20" s="79" t="s">
        <v>149</v>
      </c>
      <c r="E20" s="149">
        <f>+C20-LARGE((H20,J20,L20,N20,P20),1)-LARGE((H20,J20,L20,N20:P20,R20),2)</f>
        <v>57</v>
      </c>
      <c r="F20" s="37">
        <v>46</v>
      </c>
      <c r="G20" s="15">
        <v>33</v>
      </c>
      <c r="H20" s="18">
        <v>33</v>
      </c>
      <c r="I20" s="20">
        <v>0.013784722222222223</v>
      </c>
      <c r="J20" s="18">
        <v>18</v>
      </c>
      <c r="K20" s="20">
        <v>0.013599537037037035</v>
      </c>
      <c r="L20" s="18">
        <v>5</v>
      </c>
      <c r="M20" s="23">
        <v>0.013287037037037035</v>
      </c>
      <c r="N20" s="18">
        <v>100</v>
      </c>
      <c r="O20" s="20"/>
      <c r="P20" s="18">
        <v>16</v>
      </c>
      <c r="Q20" s="20">
        <v>0.013460648148148149</v>
      </c>
      <c r="R20" s="18">
        <v>18</v>
      </c>
      <c r="S20" s="20">
        <v>0.013599537037037035</v>
      </c>
      <c r="T20" s="43">
        <f t="shared" si="1"/>
        <v>0.013287037037037035</v>
      </c>
      <c r="U20" s="21">
        <f t="shared" si="2"/>
        <v>0.05394675925925925</v>
      </c>
      <c r="Y20" s="4">
        <f t="shared" si="3"/>
        <v>0.013287037037037035</v>
      </c>
      <c r="Z20" s="127">
        <f>SMALL((I20,K20,M20,P20,Q20,S20),1)+SMALL((I20,K20,M20,O20,Q20,S20),2)+SMALL((I20,K20,M20,O20,Q20,S20),3)+SMALL((I20,K20,M20,O20,Q20,S20),4)</f>
        <v>0.05394675925925925</v>
      </c>
    </row>
    <row r="21" spans="2:26" ht="15">
      <c r="B21" s="14">
        <f t="shared" si="4"/>
        <v>15</v>
      </c>
      <c r="C21" s="16">
        <f t="shared" si="0"/>
        <v>144</v>
      </c>
      <c r="D21" s="79" t="s">
        <v>137</v>
      </c>
      <c r="E21" s="149">
        <f>+C21-LARGE((H21,J21,L21,N21,P21),1)-LARGE((H21,J21,L21,N21:P21,R21),2)</f>
        <v>57</v>
      </c>
      <c r="F21" s="37">
        <v>32</v>
      </c>
      <c r="G21" s="22">
        <v>43</v>
      </c>
      <c r="H21" s="18">
        <v>43</v>
      </c>
      <c r="I21" s="20">
        <v>0.01673611111111111</v>
      </c>
      <c r="J21" s="18">
        <v>44</v>
      </c>
      <c r="K21" s="20">
        <v>0.015081018518518518</v>
      </c>
      <c r="L21" s="18">
        <v>23</v>
      </c>
      <c r="M21" s="23">
        <v>0.013831018518518522</v>
      </c>
      <c r="N21" s="18">
        <v>6</v>
      </c>
      <c r="O21" s="20">
        <v>0.0134375</v>
      </c>
      <c r="P21" s="18">
        <v>15</v>
      </c>
      <c r="Q21" s="20">
        <v>0.013275462962962965</v>
      </c>
      <c r="R21" s="18">
        <v>13</v>
      </c>
      <c r="S21" s="20">
        <v>0.013356481481481483</v>
      </c>
      <c r="T21" s="43">
        <f t="shared" si="1"/>
        <v>0.013275462962962965</v>
      </c>
      <c r="U21" s="21">
        <f t="shared" si="2"/>
        <v>0.05390046296296297</v>
      </c>
      <c r="Y21" s="4">
        <f t="shared" si="3"/>
        <v>0.013275462962962965</v>
      </c>
      <c r="Z21" s="127">
        <f>SMALL((I21,K21,M21,P21,Q21,S21),1)+SMALL((I21,K21,M21,O21,Q21,S21),2)+SMALL((I21,K21,M21,O21,Q21,S21),3)+SMALL((I21,K21,M21,O21,Q21,S21),4)</f>
        <v>0.05390046296296297</v>
      </c>
    </row>
    <row r="22" spans="2:26" ht="15">
      <c r="B22" s="14">
        <f t="shared" si="4"/>
        <v>16</v>
      </c>
      <c r="C22" s="16">
        <f t="shared" si="0"/>
        <v>195</v>
      </c>
      <c r="D22" s="79" t="s">
        <v>109</v>
      </c>
      <c r="E22" s="149">
        <f>+C22-LARGE((H22,J22,L22,N22,P22),1)-LARGE((H22,J22,L22,N22:P22,R22),2)</f>
        <v>59</v>
      </c>
      <c r="F22" s="37">
        <v>1</v>
      </c>
      <c r="G22" s="15">
        <v>9</v>
      </c>
      <c r="H22" s="18">
        <v>9</v>
      </c>
      <c r="I22" s="20">
        <v>0.009571759259259259</v>
      </c>
      <c r="J22" s="18">
        <v>23</v>
      </c>
      <c r="K22" s="20">
        <v>0.009675925925925928</v>
      </c>
      <c r="L22" s="18">
        <v>100</v>
      </c>
      <c r="M22" s="23"/>
      <c r="N22" s="18">
        <v>36</v>
      </c>
      <c r="O22" s="20">
        <v>0.009837962962962965</v>
      </c>
      <c r="P22" s="18">
        <v>19</v>
      </c>
      <c r="Q22" s="20">
        <v>0.009733796296296296</v>
      </c>
      <c r="R22" s="18">
        <v>8</v>
      </c>
      <c r="S22" s="20">
        <v>0.00962962962962963</v>
      </c>
      <c r="T22" s="43">
        <f t="shared" si="1"/>
        <v>0.009571759259259259</v>
      </c>
      <c r="U22" s="21">
        <f t="shared" si="2"/>
        <v>0.03861111111111111</v>
      </c>
      <c r="Y22" s="4">
        <f t="shared" si="3"/>
        <v>0.009571759259259259</v>
      </c>
      <c r="Z22" s="127">
        <f>SMALL((I22,K22,M22,P22,Q22,S22),1)+SMALL((I22,K22,M22,O22,Q22,S22),2)+SMALL((I22,K22,M22,O22,Q22,S22),3)+SMALL((I22,K22,M22,O22,Q22,S22),4)</f>
        <v>0.03861111111111111</v>
      </c>
    </row>
    <row r="23" spans="2:26" ht="15">
      <c r="B23" s="14">
        <f t="shared" si="4"/>
        <v>17</v>
      </c>
      <c r="C23" s="16">
        <f t="shared" si="0"/>
        <v>259</v>
      </c>
      <c r="D23" s="79" t="s">
        <v>117</v>
      </c>
      <c r="E23" s="149">
        <f>+C23-LARGE((H23,J23,L23,N23,P23),1)-LARGE((H23,J23,L23,N23:P23,R23),2)</f>
        <v>59</v>
      </c>
      <c r="F23" s="37">
        <v>9</v>
      </c>
      <c r="G23" s="22">
        <v>100</v>
      </c>
      <c r="H23" s="18">
        <v>100</v>
      </c>
      <c r="I23" s="20"/>
      <c r="J23" s="18">
        <v>100</v>
      </c>
      <c r="K23" s="20"/>
      <c r="L23" s="18">
        <v>10</v>
      </c>
      <c r="M23" s="23">
        <v>0.010821759259259257</v>
      </c>
      <c r="N23" s="18">
        <v>26</v>
      </c>
      <c r="O23" s="20">
        <v>0.01079861111111111</v>
      </c>
      <c r="P23" s="18">
        <v>2</v>
      </c>
      <c r="Q23" s="20">
        <v>0.010509259259259256</v>
      </c>
      <c r="R23" s="18">
        <v>21</v>
      </c>
      <c r="S23" s="20">
        <v>0.010694444444444444</v>
      </c>
      <c r="T23" s="43">
        <f t="shared" si="1"/>
        <v>0.010509259259259256</v>
      </c>
      <c r="U23" s="21">
        <f t="shared" si="2"/>
        <v>0.04282407407407407</v>
      </c>
      <c r="Y23" s="4">
        <f t="shared" si="3"/>
        <v>0.010509259259259256</v>
      </c>
      <c r="Z23" s="127">
        <f>SMALL((I23,K23,M23,P23,Q23,S23),1)+SMALL((I23,K23,M23,O23,Q23,S23),2)+SMALL((I23,K23,M23,O23,Q23,S23),3)+SMALL((I23,K23,M23,O23,Q23,S23),4)</f>
        <v>0.04282407407407407</v>
      </c>
    </row>
    <row r="24" spans="2:26" ht="15">
      <c r="B24" s="14">
        <f t="shared" si="4"/>
        <v>18</v>
      </c>
      <c r="C24" s="16">
        <f t="shared" si="0"/>
        <v>193</v>
      </c>
      <c r="D24" s="79" t="s">
        <v>181</v>
      </c>
      <c r="E24" s="149">
        <f>+C24-LARGE((H24,J24,L24,N24,P24),1)-LARGE((H24,J24,L24,N24:P24,R24),2)</f>
        <v>63</v>
      </c>
      <c r="F24" s="37">
        <v>63</v>
      </c>
      <c r="G24" s="15">
        <v>100</v>
      </c>
      <c r="H24" s="18">
        <v>100</v>
      </c>
      <c r="I24" s="20"/>
      <c r="J24" s="18">
        <v>3</v>
      </c>
      <c r="K24" s="20">
        <v>0.01252314814814815</v>
      </c>
      <c r="L24" s="18">
        <v>30</v>
      </c>
      <c r="M24" s="23">
        <v>0.012569444444444446</v>
      </c>
      <c r="N24" s="18">
        <v>20</v>
      </c>
      <c r="O24" s="20">
        <v>0.012465277777777777</v>
      </c>
      <c r="P24" s="18">
        <v>12</v>
      </c>
      <c r="Q24" s="20">
        <v>0.012534722222222221</v>
      </c>
      <c r="R24" s="18">
        <v>28</v>
      </c>
      <c r="S24" s="20">
        <v>0.012951388888888887</v>
      </c>
      <c r="T24" s="43">
        <f t="shared" si="1"/>
        <v>0.012465277777777777</v>
      </c>
      <c r="U24" s="21">
        <f t="shared" si="2"/>
        <v>0.050150462962962966</v>
      </c>
      <c r="Y24" s="4">
        <f t="shared" si="3"/>
        <v>0.012465277777777777</v>
      </c>
      <c r="Z24" s="127">
        <f>SMALL((I24,K24,M24,P24,Q24,S24),1)+SMALL((I24,K24,M24,O24,Q24,S24),2)+SMALL((I24,K24,M24,O24,Q24,S24),3)+SMALL((I24,K24,M24,O24,Q24,S24),4)</f>
        <v>0.050150462962962966</v>
      </c>
    </row>
    <row r="25" spans="2:26" ht="15">
      <c r="B25" s="14">
        <f t="shared" si="4"/>
        <v>19</v>
      </c>
      <c r="C25" s="16">
        <f t="shared" si="0"/>
        <v>195</v>
      </c>
      <c r="D25" s="79" t="s">
        <v>168</v>
      </c>
      <c r="E25" s="149">
        <f>+C25-LARGE((H25,J25,L25,N25,P25),1)-LARGE((H25,J25,L25,N25:P25,R25),2)</f>
        <v>63</v>
      </c>
      <c r="F25" s="37">
        <v>71</v>
      </c>
      <c r="G25" s="22">
        <v>32</v>
      </c>
      <c r="H25" s="18">
        <v>32</v>
      </c>
      <c r="I25" s="20">
        <v>0.011319444444444441</v>
      </c>
      <c r="J25" s="18">
        <v>100</v>
      </c>
      <c r="K25" s="20"/>
      <c r="L25" s="18">
        <v>7</v>
      </c>
      <c r="M25" s="23">
        <v>0.010555555555555554</v>
      </c>
      <c r="N25" s="18">
        <v>24</v>
      </c>
      <c r="O25" s="20">
        <v>0.010590277777777778</v>
      </c>
      <c r="P25" s="18">
        <v>3</v>
      </c>
      <c r="Q25" s="20">
        <v>0.010358796296296297</v>
      </c>
      <c r="R25" s="18">
        <v>29</v>
      </c>
      <c r="S25" s="20">
        <v>0.010706018518518521</v>
      </c>
      <c r="T25" s="43">
        <f t="shared" si="1"/>
        <v>0.010358796296296297</v>
      </c>
      <c r="U25" s="21">
        <f t="shared" si="2"/>
        <v>0.04221064814814815</v>
      </c>
      <c r="Y25" s="4">
        <f t="shared" si="3"/>
        <v>0.010358796296296297</v>
      </c>
      <c r="Z25" s="127">
        <f>SMALL((I25,K25,M25,P25,Q25,S25),1)+SMALL((I25,K25,M25,O25,Q25,S25),2)+SMALL((I25,K25,M25,O25,Q25,S25),3)+SMALL((I25,K25,M25,O25,Q25,S25),4)</f>
        <v>0.04221064814814815</v>
      </c>
    </row>
    <row r="26" spans="2:26" ht="15">
      <c r="B26" s="14">
        <f t="shared" si="4"/>
        <v>20</v>
      </c>
      <c r="C26" s="16">
        <f t="shared" si="0"/>
        <v>128</v>
      </c>
      <c r="D26" s="79" t="s">
        <v>151</v>
      </c>
      <c r="E26" s="149">
        <f>+C26-LARGE((H26,J26,L26,N26,P26),1)-LARGE((H26,J26,L26,N26:P26,R26),2)</f>
        <v>64</v>
      </c>
      <c r="F26" s="37">
        <v>48</v>
      </c>
      <c r="G26" s="15">
        <v>1</v>
      </c>
      <c r="H26" s="18">
        <v>1</v>
      </c>
      <c r="I26" s="20">
        <v>0.011898148148148147</v>
      </c>
      <c r="J26" s="18">
        <v>33</v>
      </c>
      <c r="K26" s="20">
        <v>0.01201388888888889</v>
      </c>
      <c r="L26" s="18">
        <v>26</v>
      </c>
      <c r="M26" s="23">
        <v>0.011782407407407405</v>
      </c>
      <c r="N26" s="18">
        <v>16</v>
      </c>
      <c r="O26" s="20">
        <v>0.011516203703703702</v>
      </c>
      <c r="P26" s="18">
        <v>21</v>
      </c>
      <c r="Q26" s="20">
        <v>0.011724537037037037</v>
      </c>
      <c r="R26" s="18">
        <v>31</v>
      </c>
      <c r="S26" s="20">
        <v>0.012048611111111114</v>
      </c>
      <c r="T26" s="43">
        <f t="shared" si="1"/>
        <v>0.011516203703703702</v>
      </c>
      <c r="U26" s="21">
        <f t="shared" si="2"/>
        <v>0.04712962962962962</v>
      </c>
      <c r="Y26" s="4">
        <f t="shared" si="3"/>
        <v>0.011516203703703702</v>
      </c>
      <c r="Z26" s="127">
        <f>SMALL((I26,K26,M26,P26,Q26,S26),1)+SMALL((I26,K26,M26,O26,Q26,S26),2)+SMALL((I26,K26,M26,O26,Q26,S26),3)+SMALL((I26,K26,M26,O26,Q26,S26),4)</f>
        <v>0.04712962962962962</v>
      </c>
    </row>
    <row r="27" spans="2:26" ht="15">
      <c r="B27" s="14">
        <f t="shared" si="4"/>
        <v>21</v>
      </c>
      <c r="C27" s="16">
        <f t="shared" si="0"/>
        <v>265</v>
      </c>
      <c r="D27" s="79" t="s">
        <v>156</v>
      </c>
      <c r="E27" s="149">
        <f>+C27-LARGE((H27,J27,L27,N27,P27),1)-LARGE((H27,J27,L27,N27:P27,R27),2)</f>
        <v>65</v>
      </c>
      <c r="F27" s="37">
        <v>56</v>
      </c>
      <c r="G27" s="15">
        <v>4</v>
      </c>
      <c r="H27" s="18">
        <v>4</v>
      </c>
      <c r="I27" s="20">
        <v>0.012141203703703704</v>
      </c>
      <c r="J27" s="18">
        <v>21</v>
      </c>
      <c r="K27" s="20">
        <v>0.012268518518518522</v>
      </c>
      <c r="L27" s="18">
        <v>100</v>
      </c>
      <c r="M27" s="23"/>
      <c r="N27" s="18">
        <v>15</v>
      </c>
      <c r="O27" s="20">
        <v>0.012025462962962963</v>
      </c>
      <c r="P27" s="18">
        <v>100</v>
      </c>
      <c r="Q27" s="20"/>
      <c r="R27" s="18">
        <v>25</v>
      </c>
      <c r="S27" s="20">
        <v>0.012326388888888888</v>
      </c>
      <c r="T27" s="43">
        <f t="shared" si="1"/>
        <v>0.012025462962962963</v>
      </c>
      <c r="U27" s="21">
        <f t="shared" si="2"/>
        <v>0.04887731481481482</v>
      </c>
      <c r="Y27" s="4">
        <f t="shared" si="3"/>
        <v>0.012025462962962963</v>
      </c>
      <c r="Z27" s="127">
        <f>SMALL((I27,K27,M27,P27,Q27,S27),1)+SMALL((I27,K27,M27,O27,Q27,S27),2)+SMALL((I27,K27,M27,O27,Q27,S27),3)+SMALL((I27,K27,M27,O27,Q27,S27),4)</f>
        <v>0.04887731481481482</v>
      </c>
    </row>
    <row r="28" spans="2:26" ht="15">
      <c r="B28" s="14">
        <f t="shared" si="4"/>
        <v>22</v>
      </c>
      <c r="C28" s="16">
        <f t="shared" si="0"/>
        <v>206</v>
      </c>
      <c r="D28" s="79" t="s">
        <v>214</v>
      </c>
      <c r="E28" s="149">
        <f>+C28-LARGE((H28,J28,L28,N28,P28),1)-LARGE((H28,J28,L28,N28:P28,R28),2)</f>
        <v>66</v>
      </c>
      <c r="F28" s="37">
        <v>57</v>
      </c>
      <c r="G28" s="15">
        <v>100</v>
      </c>
      <c r="H28" s="18">
        <v>100</v>
      </c>
      <c r="I28" s="20"/>
      <c r="J28" s="18">
        <v>40</v>
      </c>
      <c r="K28" s="20">
        <v>0.015405092592592592</v>
      </c>
      <c r="L28" s="18">
        <v>35</v>
      </c>
      <c r="M28" s="23">
        <v>0.015185185185185185</v>
      </c>
      <c r="N28" s="18">
        <v>14</v>
      </c>
      <c r="O28" s="20">
        <v>0.014942129629629632</v>
      </c>
      <c r="P28" s="18">
        <v>1</v>
      </c>
      <c r="Q28" s="20">
        <v>0.014351851851851853</v>
      </c>
      <c r="R28" s="18">
        <v>16</v>
      </c>
      <c r="S28" s="20">
        <v>0.014421296296296297</v>
      </c>
      <c r="T28" s="43">
        <f t="shared" si="1"/>
        <v>0.014351851851851853</v>
      </c>
      <c r="U28" s="21">
        <f t="shared" si="2"/>
        <v>0.05890046296296297</v>
      </c>
      <c r="Y28" s="4">
        <f t="shared" si="3"/>
        <v>0.014351851851851853</v>
      </c>
      <c r="Z28" s="127">
        <f>SMALL((I28,K28,M28,P28,Q28,S28),1)+SMALL((I28,K28,M28,O28,Q28,S28),2)+SMALL((I28,K28,M28,O28,Q28,S28),3)+SMALL((I28,K28,M28,O28,Q28,S28),4)</f>
        <v>0.05890046296296297</v>
      </c>
    </row>
    <row r="29" spans="2:26" ht="15">
      <c r="B29" s="14">
        <f t="shared" si="4"/>
        <v>23</v>
      </c>
      <c r="C29" s="16">
        <f t="shared" si="0"/>
        <v>210</v>
      </c>
      <c r="D29" s="79" t="s">
        <v>138</v>
      </c>
      <c r="E29" s="149">
        <f>+C29-LARGE((H29,J29,L29,N29,P29),1)-LARGE((H29,J29,L29,N29:P29,R29),2)</f>
        <v>68</v>
      </c>
      <c r="F29" s="37">
        <v>34</v>
      </c>
      <c r="G29" s="15">
        <v>6</v>
      </c>
      <c r="H29" s="18">
        <v>6</v>
      </c>
      <c r="I29" s="20">
        <v>0.010636574074074073</v>
      </c>
      <c r="J29" s="18">
        <v>100</v>
      </c>
      <c r="K29" s="23"/>
      <c r="L29" s="18">
        <v>42</v>
      </c>
      <c r="M29" s="23">
        <v>0.01247685185185185</v>
      </c>
      <c r="N29" s="18">
        <v>34</v>
      </c>
      <c r="O29" s="20">
        <v>0.010844907407407407</v>
      </c>
      <c r="P29" s="18">
        <v>8</v>
      </c>
      <c r="Q29" s="20">
        <v>0.010578703703703705</v>
      </c>
      <c r="R29" s="18">
        <v>20</v>
      </c>
      <c r="S29" s="20">
        <v>0.010671296296296297</v>
      </c>
      <c r="T29" s="43">
        <f t="shared" si="1"/>
        <v>0.010578703703703705</v>
      </c>
      <c r="U29" s="21">
        <f t="shared" si="2"/>
        <v>0.04273148148148148</v>
      </c>
      <c r="Y29" s="4">
        <f t="shared" si="3"/>
        <v>0.010578703703703705</v>
      </c>
      <c r="Z29" s="127">
        <f>SMALL((I29,K29,M29,P29,Q29,S29),1)+SMALL((I29,K29,M29,O29,Q29,S29),2)+SMALL((I29,K29,M29,O29,Q29,S29),3)+SMALL((I29,K29,M29,O29,Q29,S29),4)</f>
        <v>0.04273148148148148</v>
      </c>
    </row>
    <row r="30" spans="2:26" ht="15">
      <c r="B30" s="14">
        <f t="shared" si="4"/>
        <v>24</v>
      </c>
      <c r="C30" s="16">
        <f t="shared" si="0"/>
        <v>138</v>
      </c>
      <c r="D30" s="79" t="s">
        <v>153</v>
      </c>
      <c r="E30" s="149">
        <f>+C30-LARGE((H30,J30,L30,N30,P30),1)-LARGE((H30,J30,L30,N30:P30,R30),2)</f>
        <v>74</v>
      </c>
      <c r="F30" s="37">
        <v>50</v>
      </c>
      <c r="G30" s="15">
        <v>27</v>
      </c>
      <c r="H30" s="18">
        <v>27</v>
      </c>
      <c r="I30" s="20">
        <v>0.012696759259259258</v>
      </c>
      <c r="J30" s="18">
        <v>13</v>
      </c>
      <c r="K30" s="20">
        <v>0.012453703703703703</v>
      </c>
      <c r="L30" s="18">
        <v>37</v>
      </c>
      <c r="M30" s="23">
        <v>0.013032407407407406</v>
      </c>
      <c r="N30" s="18">
        <v>17</v>
      </c>
      <c r="O30" s="20">
        <v>0.012395833333333335</v>
      </c>
      <c r="P30" s="18">
        <v>17</v>
      </c>
      <c r="Q30" s="20">
        <v>0.012615740740740743</v>
      </c>
      <c r="R30" s="18">
        <v>27</v>
      </c>
      <c r="S30" s="20">
        <v>0.01290509259259259</v>
      </c>
      <c r="T30" s="43">
        <f t="shared" si="1"/>
        <v>0.012395833333333335</v>
      </c>
      <c r="U30" s="21">
        <f t="shared" si="2"/>
        <v>0.05021990740740741</v>
      </c>
      <c r="Y30" s="4">
        <f t="shared" si="3"/>
        <v>0.012395833333333335</v>
      </c>
      <c r="Z30" s="127">
        <f>SMALL((I30,K30,M30,P30,Q30,S30),1)+SMALL((I30,K30,M30,O30,Q30,S30),2)+SMALL((I30,K30,M30,O30,Q30,S30),3)+SMALL((I30,K30,M30,O30,Q30,S30),4)</f>
        <v>0.05021990740740741</v>
      </c>
    </row>
    <row r="31" spans="2:26" ht="15">
      <c r="B31" s="14">
        <f t="shared" si="4"/>
        <v>25</v>
      </c>
      <c r="C31" s="16">
        <f t="shared" si="0"/>
        <v>132</v>
      </c>
      <c r="D31" s="79" t="s">
        <v>118</v>
      </c>
      <c r="E31" s="149">
        <f>+C31-LARGE((H31,J31,L31,N31,P31),1)-LARGE((H31,J31,L31,N31:P31,R31),2)</f>
        <v>77</v>
      </c>
      <c r="F31" s="37">
        <v>10</v>
      </c>
      <c r="G31" s="15">
        <v>31</v>
      </c>
      <c r="H31" s="18">
        <v>31</v>
      </c>
      <c r="I31" s="20">
        <v>0.011655092592592595</v>
      </c>
      <c r="J31" s="18">
        <v>19</v>
      </c>
      <c r="K31" s="20">
        <v>0.011354166666666669</v>
      </c>
      <c r="L31" s="18">
        <v>22</v>
      </c>
      <c r="M31" s="23">
        <v>0.011377314814814816</v>
      </c>
      <c r="N31" s="18">
        <v>22</v>
      </c>
      <c r="O31" s="20">
        <v>0.011261574074074073</v>
      </c>
      <c r="P31" s="18">
        <v>24</v>
      </c>
      <c r="Q31" s="20">
        <v>0.01158564814814815</v>
      </c>
      <c r="R31" s="18">
        <v>14</v>
      </c>
      <c r="S31" s="20">
        <v>0.01144675925925926</v>
      </c>
      <c r="T31" s="43">
        <f t="shared" si="1"/>
        <v>0.011261574074074073</v>
      </c>
      <c r="U31" s="21">
        <f t="shared" si="2"/>
        <v>0.04553240740740742</v>
      </c>
      <c r="Y31" s="4">
        <f t="shared" si="3"/>
        <v>0.011261574074074073</v>
      </c>
      <c r="Z31" s="127">
        <f>SMALL((I31,K31,M31,P31,Q31,S31),1)+SMALL((I31,K31,M31,O31,Q31,S31),2)+SMALL((I31,K31,M31,O31,Q31,S31),3)+SMALL((I31,K31,M31,O31,Q31,S31),4)</f>
        <v>0.04553240740740742</v>
      </c>
    </row>
    <row r="32" spans="2:26" ht="15">
      <c r="B32" s="14">
        <f t="shared" si="4"/>
        <v>26</v>
      </c>
      <c r="C32" s="16">
        <f t="shared" si="0"/>
        <v>215</v>
      </c>
      <c r="D32" s="79" t="s">
        <v>112</v>
      </c>
      <c r="E32" s="149">
        <f>+C32-LARGE((H32,J32,L32,N32,P32),1)-LARGE((H32,J32,L32,N32:P32,R32),2)</f>
        <v>80</v>
      </c>
      <c r="F32" s="37">
        <v>4</v>
      </c>
      <c r="G32" s="15">
        <v>13</v>
      </c>
      <c r="H32" s="18">
        <v>13</v>
      </c>
      <c r="I32" s="20">
        <v>0.012800925925925926</v>
      </c>
      <c r="J32" s="18">
        <v>35</v>
      </c>
      <c r="K32" s="20">
        <v>0.013287037037037036</v>
      </c>
      <c r="L32" s="18">
        <v>100</v>
      </c>
      <c r="M32" s="23"/>
      <c r="N32" s="18">
        <v>25</v>
      </c>
      <c r="O32" s="20">
        <v>0.01287037037037037</v>
      </c>
      <c r="P32" s="18">
        <v>30</v>
      </c>
      <c r="Q32" s="20">
        <v>0.013622685185185187</v>
      </c>
      <c r="R32" s="18">
        <v>12</v>
      </c>
      <c r="S32" s="20">
        <v>0.013171296296296294</v>
      </c>
      <c r="T32" s="43">
        <f t="shared" si="1"/>
        <v>0.012800925925925926</v>
      </c>
      <c r="U32" s="21">
        <f t="shared" si="2"/>
        <v>0.05212962962962962</v>
      </c>
      <c r="Y32" s="4">
        <f t="shared" si="3"/>
        <v>0.012800925925925926</v>
      </c>
      <c r="Z32" s="127">
        <f>SMALL((I32,K32,M32,P32,Q32,S32),1)+SMALL((I32,K32,M32,O32,Q32,S32),2)+SMALL((I32,K32,M32,O32,Q32,S32),3)+SMALL((I32,K32,M32,O32,Q32,S32),4)</f>
        <v>0.05212962962962962</v>
      </c>
    </row>
    <row r="33" spans="2:26" ht="15">
      <c r="B33" s="14">
        <f t="shared" si="4"/>
        <v>27</v>
      </c>
      <c r="C33" s="16">
        <f t="shared" si="0"/>
        <v>281</v>
      </c>
      <c r="D33" s="79" t="s">
        <v>143</v>
      </c>
      <c r="E33" s="149">
        <f>+C33-LARGE((H33,J33,L33,N33,P33),1)-LARGE((H33,J33,L33,N33:P33,R33),2)</f>
        <v>81</v>
      </c>
      <c r="F33" s="37">
        <v>39</v>
      </c>
      <c r="G33" s="15">
        <v>23</v>
      </c>
      <c r="H33" s="18">
        <v>23</v>
      </c>
      <c r="I33" s="20">
        <v>0.014699074074074076</v>
      </c>
      <c r="J33" s="18">
        <v>100</v>
      </c>
      <c r="K33" s="20"/>
      <c r="L33" s="18">
        <v>27</v>
      </c>
      <c r="M33" s="23">
        <v>0.014780092592592591</v>
      </c>
      <c r="N33" s="18">
        <v>2</v>
      </c>
      <c r="O33" s="20">
        <v>0.014340277777777776</v>
      </c>
      <c r="P33" s="18">
        <v>29</v>
      </c>
      <c r="Q33" s="20">
        <v>0.014780092592592595</v>
      </c>
      <c r="R33" s="18">
        <v>100</v>
      </c>
      <c r="S33" s="20"/>
      <c r="T33" s="43">
        <f t="shared" si="1"/>
        <v>0.014340277777777776</v>
      </c>
      <c r="U33" s="21">
        <f t="shared" si="2"/>
        <v>0.058958333333333335</v>
      </c>
      <c r="Y33" s="4">
        <f t="shared" si="3"/>
        <v>0.014340277777777776</v>
      </c>
      <c r="Z33" s="127">
        <f>SMALL((I33,K33,M33,P33,Q33,S33),1)+SMALL((I33,K33,M33,O33,Q33,S33),2)+SMALL((I33,K33,M33,O33,Q33,S33),3)+SMALL((I33,K33,M33,O33,Q33,S33),4)</f>
        <v>0.058958333333333335</v>
      </c>
    </row>
    <row r="34" spans="2:26" ht="15">
      <c r="B34" s="14">
        <f t="shared" si="4"/>
        <v>28</v>
      </c>
      <c r="C34" s="16">
        <f t="shared" si="0"/>
        <v>284</v>
      </c>
      <c r="D34" s="79" t="s">
        <v>169</v>
      </c>
      <c r="E34" s="149">
        <f>+C34-LARGE((H34,J34,L34,N34,P34),1)-LARGE((H34,J34,L34,N34:P34,R34),2)</f>
        <v>84</v>
      </c>
      <c r="F34" s="37">
        <v>72</v>
      </c>
      <c r="G34" s="15">
        <v>34</v>
      </c>
      <c r="H34" s="18">
        <v>34</v>
      </c>
      <c r="I34" s="20">
        <v>0.011365740740740739</v>
      </c>
      <c r="J34" s="18">
        <v>20</v>
      </c>
      <c r="K34" s="20">
        <v>0.011180555555555558</v>
      </c>
      <c r="L34" s="18">
        <v>19</v>
      </c>
      <c r="M34" s="23">
        <v>0.011145833333333334</v>
      </c>
      <c r="N34" s="18">
        <v>11</v>
      </c>
      <c r="O34" s="20">
        <v>0.010902777777777779</v>
      </c>
      <c r="P34" s="18">
        <v>100</v>
      </c>
      <c r="Q34" s="20"/>
      <c r="R34" s="18">
        <v>100</v>
      </c>
      <c r="S34" s="20"/>
      <c r="T34" s="43">
        <f t="shared" si="1"/>
        <v>0.010902777777777779</v>
      </c>
      <c r="U34" s="21">
        <f t="shared" si="2"/>
        <v>0.04483796296296296</v>
      </c>
      <c r="Y34" s="4">
        <f t="shared" si="3"/>
        <v>0.010902777777777779</v>
      </c>
      <c r="Z34" s="127">
        <f>SMALL((I34,K34,M34,P34,Q34,S34),1)+SMALL((I34,K34,M34,O34,Q34,S34),2)+SMALL((I34,K34,M34,O34,Q34,S34),3)+SMALL((I34,K34,M34,O34,Q34,S34),4)</f>
        <v>0.04483796296296296</v>
      </c>
    </row>
    <row r="35" spans="2:26" ht="15">
      <c r="B35" s="14">
        <f t="shared" si="4"/>
        <v>29</v>
      </c>
      <c r="C35" s="16">
        <f t="shared" si="0"/>
        <v>289</v>
      </c>
      <c r="D35" s="79" t="s">
        <v>170</v>
      </c>
      <c r="E35" s="149">
        <f>+C35-LARGE((H35,J35,L35,N35,P35),1)-LARGE((H35,J35,L35,N35:P35,R35),2)</f>
        <v>89</v>
      </c>
      <c r="F35" s="37">
        <v>73</v>
      </c>
      <c r="G35" s="15">
        <v>42</v>
      </c>
      <c r="H35" s="18">
        <v>42</v>
      </c>
      <c r="I35" s="20">
        <v>0.01363425925925926</v>
      </c>
      <c r="J35" s="18">
        <v>4</v>
      </c>
      <c r="K35" s="20">
        <v>0.011331018518518518</v>
      </c>
      <c r="L35" s="18">
        <v>11</v>
      </c>
      <c r="M35" s="23">
        <v>0.01099537037037037</v>
      </c>
      <c r="N35" s="18">
        <v>100</v>
      </c>
      <c r="O35" s="20"/>
      <c r="P35" s="18">
        <v>100</v>
      </c>
      <c r="Q35" s="20"/>
      <c r="R35" s="18">
        <v>32</v>
      </c>
      <c r="S35" s="20">
        <v>0.011550925925925923</v>
      </c>
      <c r="T35" s="43">
        <f t="shared" si="1"/>
        <v>0.01099537037037037</v>
      </c>
      <c r="U35" s="21">
        <f t="shared" si="2"/>
        <v>0.04751157407407407</v>
      </c>
      <c r="Y35" s="4">
        <f t="shared" si="3"/>
        <v>0.01099537037037037</v>
      </c>
      <c r="Z35" s="127">
        <f>SMALL((I35,K35,M35,P35,Q35,S35),1)+SMALL((I35,K35,M35,O35,Q35,S35),2)+SMALL((I35,K35,M35,O35,Q35,S35),3)+SMALL((I35,K35,M35,O35,Q35,S35),4)</f>
        <v>0.04751157407407407</v>
      </c>
    </row>
    <row r="36" spans="2:26" ht="15">
      <c r="B36" s="14">
        <f t="shared" si="4"/>
        <v>30</v>
      </c>
      <c r="C36" s="16">
        <f t="shared" si="0"/>
        <v>162</v>
      </c>
      <c r="D36" s="79" t="s">
        <v>166</v>
      </c>
      <c r="E36" s="149">
        <f>+C36-LARGE((H36,J36,L36,N36,P36),1)-LARGE((H36,J36,L36,N36:P36,R36),2)</f>
        <v>92</v>
      </c>
      <c r="F36" s="37">
        <v>69</v>
      </c>
      <c r="G36" s="15">
        <v>35</v>
      </c>
      <c r="H36" s="18">
        <v>35</v>
      </c>
      <c r="I36" s="20">
        <v>0.01347222222222222</v>
      </c>
      <c r="J36" s="18">
        <v>32</v>
      </c>
      <c r="K36" s="20">
        <v>0.01369212962962963</v>
      </c>
      <c r="L36" s="18">
        <v>2</v>
      </c>
      <c r="M36" s="23">
        <v>0.012939814814814814</v>
      </c>
      <c r="N36" s="18">
        <v>35</v>
      </c>
      <c r="O36" s="20">
        <v>0.013125</v>
      </c>
      <c r="P36" s="18">
        <v>25</v>
      </c>
      <c r="Q36" s="20">
        <v>0.01318287037037037</v>
      </c>
      <c r="R36" s="18">
        <v>33</v>
      </c>
      <c r="S36" s="20">
        <v>0.013495370370370371</v>
      </c>
      <c r="T36" s="43">
        <f t="shared" si="1"/>
        <v>0.012939814814814814</v>
      </c>
      <c r="U36" s="21">
        <f t="shared" si="2"/>
        <v>0.0527199074074074</v>
      </c>
      <c r="Y36" s="4">
        <f t="shared" si="3"/>
        <v>0.012939814814814814</v>
      </c>
      <c r="Z36" s="127">
        <f>SMALL((I36,K36,M36,P36,Q36,S36),1)+SMALL((I36,K36,M36,O36,Q36,S36),2)+SMALL((I36,K36,M36,O36,Q36,S36),3)+SMALL((I36,K36,M36,O36,Q36,S36),4)</f>
        <v>0.0527199074074074</v>
      </c>
    </row>
    <row r="37" spans="2:26" ht="15">
      <c r="B37" s="14">
        <f t="shared" si="4"/>
        <v>31</v>
      </c>
      <c r="C37" s="16">
        <f t="shared" si="0"/>
        <v>293</v>
      </c>
      <c r="D37" s="79" t="s">
        <v>110</v>
      </c>
      <c r="E37" s="149">
        <f>+C37-LARGE((H37,J37,L37,N37,P37),1)-LARGE((H37,J37,L37,N37:P37,R37),2)</f>
        <v>93</v>
      </c>
      <c r="F37" s="37">
        <v>2</v>
      </c>
      <c r="G37" s="15">
        <v>100</v>
      </c>
      <c r="H37" s="18">
        <v>100</v>
      </c>
      <c r="I37" s="20"/>
      <c r="J37" s="18">
        <v>10</v>
      </c>
      <c r="K37" s="20">
        <v>0.013437500000000002</v>
      </c>
      <c r="L37" s="18">
        <v>38</v>
      </c>
      <c r="M37" s="23">
        <v>0.013923611111111112</v>
      </c>
      <c r="N37" s="18">
        <v>100</v>
      </c>
      <c r="O37" s="20"/>
      <c r="P37" s="18">
        <v>7</v>
      </c>
      <c r="Q37" s="20">
        <v>0.013506944444444443</v>
      </c>
      <c r="R37" s="18">
        <v>38</v>
      </c>
      <c r="S37" s="20">
        <v>0.014699074074074073</v>
      </c>
      <c r="T37" s="43">
        <f t="shared" si="1"/>
        <v>0.013437500000000002</v>
      </c>
      <c r="U37" s="21">
        <f t="shared" si="2"/>
        <v>0.05556712962962963</v>
      </c>
      <c r="Y37" s="4">
        <f t="shared" si="3"/>
        <v>0.013437500000000002</v>
      </c>
      <c r="Z37" s="127">
        <f>SMALL((I37,K37,M37,P37,Q37,S37),1)+SMALL((I37,K37,M37,O37,Q37,S37),2)+SMALL((I37,K37,M37,O37,Q37,S37),3)+SMALL((I37,K37,M37,O37,Q37,S37),4)</f>
        <v>0.05556712962962963</v>
      </c>
    </row>
    <row r="38" spans="2:26" ht="15">
      <c r="B38" s="14">
        <f t="shared" si="4"/>
        <v>32</v>
      </c>
      <c r="C38" s="16">
        <f t="shared" si="0"/>
        <v>295</v>
      </c>
      <c r="D38" s="79" t="s">
        <v>128</v>
      </c>
      <c r="E38" s="149">
        <f>+C38-LARGE((H38,J38,L38,N38,P38),1)-LARGE((H38,J38,L38,N38:P38,R38),2)</f>
        <v>95</v>
      </c>
      <c r="F38" s="37">
        <v>21</v>
      </c>
      <c r="G38" s="15">
        <v>25</v>
      </c>
      <c r="H38" s="18">
        <v>25</v>
      </c>
      <c r="I38" s="20">
        <v>0.011932870370370371</v>
      </c>
      <c r="J38" s="18">
        <v>26</v>
      </c>
      <c r="K38" s="23">
        <v>0.012060185185185184</v>
      </c>
      <c r="L38" s="18">
        <v>17</v>
      </c>
      <c r="M38" s="23">
        <v>0.011979166666666667</v>
      </c>
      <c r="N38" s="18">
        <v>27</v>
      </c>
      <c r="O38" s="20">
        <v>0.012025462962962962</v>
      </c>
      <c r="P38" s="18">
        <v>100</v>
      </c>
      <c r="Q38" s="20"/>
      <c r="R38" s="18">
        <v>100</v>
      </c>
      <c r="S38" s="20"/>
      <c r="T38" s="43">
        <f t="shared" si="1"/>
        <v>0.011932870370370371</v>
      </c>
      <c r="U38" s="21">
        <f t="shared" si="2"/>
        <v>0.047997685185185185</v>
      </c>
      <c r="Y38" s="4">
        <f t="shared" si="3"/>
        <v>0.011932870370370371</v>
      </c>
      <c r="Z38" s="127">
        <f>SMALL((I38,K38,M38,P38,Q38,S38),1)+SMALL((I38,K38,M38,O38,Q38,S38),2)+SMALL((I38,K38,M38,O38,Q38,S38),3)+SMALL((I38,K38,M38,O38,Q38,S38),4)</f>
        <v>0.047997685185185185</v>
      </c>
    </row>
    <row r="39" spans="2:26" ht="15">
      <c r="B39" s="14">
        <f t="shared" si="4"/>
        <v>33</v>
      </c>
      <c r="C39" s="16">
        <f aca="true" t="shared" si="5" ref="C39:C72">H39+J39+L39+N39+P39+R39</f>
        <v>300</v>
      </c>
      <c r="D39" s="79" t="s">
        <v>114</v>
      </c>
      <c r="E39" s="149">
        <f>+C39-LARGE((H39,J39,L39,N39,P39),1)-LARGE((H39,J39,L39,N39:P39,R39),2)</f>
        <v>100</v>
      </c>
      <c r="F39" s="37">
        <v>6</v>
      </c>
      <c r="G39" s="22">
        <v>30</v>
      </c>
      <c r="H39" s="18">
        <v>30</v>
      </c>
      <c r="I39" s="20">
        <v>0.010046296296296296</v>
      </c>
      <c r="J39" s="18">
        <v>38</v>
      </c>
      <c r="K39" s="20">
        <v>0.010474537037037036</v>
      </c>
      <c r="L39" s="18">
        <v>100</v>
      </c>
      <c r="M39" s="23"/>
      <c r="N39" s="18">
        <v>30</v>
      </c>
      <c r="O39" s="20">
        <v>0.01018518518518519</v>
      </c>
      <c r="P39" s="18">
        <v>100</v>
      </c>
      <c r="Q39" s="20"/>
      <c r="R39" s="18">
        <v>2</v>
      </c>
      <c r="S39" s="20">
        <v>0.009861111111111112</v>
      </c>
      <c r="T39" s="43">
        <f aca="true" t="shared" si="6" ref="T39:T70">IF(Y39&gt;0,Y39,"")</f>
        <v>0.009861111111111112</v>
      </c>
      <c r="U39" s="21">
        <f aca="true" t="shared" si="7" ref="U39:U70">IF(ISNUMBER(Z39),Z39,"")</f>
        <v>0.040567129629629634</v>
      </c>
      <c r="Y39" s="4">
        <f aca="true" t="shared" si="8" ref="Y39:Y70">MIN(I39,K39,M39,O39,Q39,S39)</f>
        <v>0.009861111111111112</v>
      </c>
      <c r="Z39" s="127">
        <f>SMALL((I39,K39,M39,P39,Q39,S39),1)+SMALL((I39,K39,M39,O39,Q39,S39),2)+SMALL((I39,K39,M39,O39,Q39,S39),3)+SMALL((I39,K39,M39,O39,Q39,S39),4)</f>
        <v>0.040567129629629634</v>
      </c>
    </row>
    <row r="40" spans="2:26" ht="15">
      <c r="B40" s="14">
        <f t="shared" si="4"/>
        <v>34</v>
      </c>
      <c r="C40" s="16">
        <f t="shared" si="5"/>
        <v>304</v>
      </c>
      <c r="D40" s="79" t="s">
        <v>161</v>
      </c>
      <c r="E40" s="149">
        <f>+C40-LARGE((H40,J40,L40,N40,P40),1)-LARGE((H40,J40,L40,N40:P40,R40),2)</f>
        <v>104</v>
      </c>
      <c r="F40" s="37">
        <v>64</v>
      </c>
      <c r="G40" s="15">
        <v>41</v>
      </c>
      <c r="H40" s="18">
        <v>41</v>
      </c>
      <c r="I40" s="20">
        <v>0.012916666666666667</v>
      </c>
      <c r="J40" s="18">
        <v>39</v>
      </c>
      <c r="K40" s="20">
        <v>0.012766203703703705</v>
      </c>
      <c r="L40" s="18">
        <v>21</v>
      </c>
      <c r="M40" s="23">
        <v>0.012222222222222225</v>
      </c>
      <c r="N40" s="18">
        <v>3</v>
      </c>
      <c r="O40" s="20">
        <v>0.011747685185185187</v>
      </c>
      <c r="P40" s="18">
        <v>100</v>
      </c>
      <c r="Q40" s="20"/>
      <c r="R40" s="18">
        <v>100</v>
      </c>
      <c r="S40" s="20"/>
      <c r="T40" s="43">
        <f t="shared" si="6"/>
        <v>0.011747685185185187</v>
      </c>
      <c r="U40" s="21">
        <f t="shared" si="7"/>
        <v>0.05012731481481482</v>
      </c>
      <c r="Y40" s="4">
        <f t="shared" si="8"/>
        <v>0.011747685185185187</v>
      </c>
      <c r="Z40" s="127">
        <f>SMALL((I40,K40,M40,P40,Q40,S40),1)+SMALL((I40,K40,M40,O40,Q40,S40),2)+SMALL((I40,K40,M40,O40,Q40,S40),3)+SMALL((I40,K40,M40,O40,Q40,S40),4)</f>
        <v>0.05012731481481482</v>
      </c>
    </row>
    <row r="41" spans="2:26" ht="15">
      <c r="B41" s="14">
        <f t="shared" si="4"/>
        <v>35</v>
      </c>
      <c r="C41" s="16">
        <f t="shared" si="5"/>
        <v>243</v>
      </c>
      <c r="D41" s="79" t="s">
        <v>164</v>
      </c>
      <c r="E41" s="149">
        <f>+C41-LARGE((H41,J41,L41,N41,P41),1)-LARGE((H41,J41,L41,N41:P41,R41),2)</f>
        <v>106</v>
      </c>
      <c r="F41" s="37">
        <v>67</v>
      </c>
      <c r="G41" s="15">
        <v>10</v>
      </c>
      <c r="H41" s="18">
        <v>10</v>
      </c>
      <c r="I41" s="20">
        <v>0.013622685185185184</v>
      </c>
      <c r="J41" s="18">
        <v>37</v>
      </c>
      <c r="K41" s="20">
        <v>0.014270833333333333</v>
      </c>
      <c r="L41" s="18">
        <v>24</v>
      </c>
      <c r="M41" s="23">
        <v>0.013831018518518522</v>
      </c>
      <c r="N41" s="18">
        <v>37</v>
      </c>
      <c r="O41" s="20">
        <v>0.014050925925925927</v>
      </c>
      <c r="P41" s="18">
        <v>100</v>
      </c>
      <c r="Q41" s="20"/>
      <c r="R41" s="18">
        <v>35</v>
      </c>
      <c r="S41" s="20">
        <v>0.014687500000000001</v>
      </c>
      <c r="T41" s="43">
        <f t="shared" si="6"/>
        <v>0.013622685185185184</v>
      </c>
      <c r="U41" s="21">
        <f t="shared" si="7"/>
        <v>0.05577546296296297</v>
      </c>
      <c r="Y41" s="4">
        <f t="shared" si="8"/>
        <v>0.013622685185185184</v>
      </c>
      <c r="Z41" s="127">
        <f>SMALL((I41,K41,M41,P41,Q41,S41),1)+SMALL((I41,K41,M41,O41,Q41,S41),2)+SMALL((I41,K41,M41,O41,Q41,S41),3)+SMALL((I41,K41,M41,O41,Q41,S41),4)</f>
        <v>0.05577546296296297</v>
      </c>
    </row>
    <row r="42" spans="2:26" ht="15">
      <c r="B42" s="14">
        <f t="shared" si="4"/>
        <v>36</v>
      </c>
      <c r="C42" s="16">
        <f t="shared" si="5"/>
        <v>253</v>
      </c>
      <c r="D42" s="79" t="s">
        <v>111</v>
      </c>
      <c r="E42" s="149">
        <f>+C42-LARGE((H42,J42,L42,N42,P42),1)-LARGE((H42,J42,L42,N42:P42,R42),2)</f>
        <v>108</v>
      </c>
      <c r="F42" s="37">
        <v>3</v>
      </c>
      <c r="G42" s="15">
        <v>17</v>
      </c>
      <c r="H42" s="18">
        <v>17</v>
      </c>
      <c r="I42" s="20">
        <v>0.011296296296296297</v>
      </c>
      <c r="J42" s="18">
        <v>45</v>
      </c>
      <c r="K42" s="23">
        <v>0.01306712962962963</v>
      </c>
      <c r="L42" s="18">
        <v>100</v>
      </c>
      <c r="M42" s="23"/>
      <c r="N42" s="18">
        <v>40</v>
      </c>
      <c r="O42" s="20">
        <v>0.012175925925925927</v>
      </c>
      <c r="P42" s="18">
        <v>27</v>
      </c>
      <c r="Q42" s="20">
        <v>0.012118055555555556</v>
      </c>
      <c r="R42" s="18">
        <v>24</v>
      </c>
      <c r="S42" s="20">
        <v>0.011956018518518519</v>
      </c>
      <c r="T42" s="43">
        <f t="shared" si="6"/>
        <v>0.011296296296296297</v>
      </c>
      <c r="U42" s="21">
        <f t="shared" si="7"/>
        <v>0.047546296296296295</v>
      </c>
      <c r="Y42" s="4">
        <f t="shared" si="8"/>
        <v>0.011296296296296297</v>
      </c>
      <c r="Z42" s="127">
        <f>SMALL((I42,K42,M42,P42,Q42,S42),1)+SMALL((I42,K42,M42,O42,Q42,S42),2)+SMALL((I42,K42,M42,O42,Q42,S42),3)+SMALL((I42,K42,M42,O42,Q42,S42),4)</f>
        <v>0.047546296296296295</v>
      </c>
    </row>
    <row r="43" spans="2:26" ht="15">
      <c r="B43" s="14">
        <f t="shared" si="4"/>
        <v>37</v>
      </c>
      <c r="C43" s="16">
        <f t="shared" si="5"/>
        <v>309</v>
      </c>
      <c r="D43" s="79" t="s">
        <v>174</v>
      </c>
      <c r="E43" s="149">
        <f>+C43-LARGE((H43,J43,L43,N43,P43),1)-LARGE((H43,J43,L43,N43:P43,R43),2)</f>
        <v>109</v>
      </c>
      <c r="F43" s="37">
        <v>77</v>
      </c>
      <c r="G43" s="15">
        <v>100</v>
      </c>
      <c r="H43" s="18">
        <v>100</v>
      </c>
      <c r="I43" s="20"/>
      <c r="J43" s="18">
        <v>28</v>
      </c>
      <c r="K43" s="23">
        <v>0.011967592592592592</v>
      </c>
      <c r="L43" s="18">
        <v>14</v>
      </c>
      <c r="M43" s="23">
        <v>0.011759259259259257</v>
      </c>
      <c r="N43" s="18">
        <v>31</v>
      </c>
      <c r="O43" s="20">
        <v>0.011944444444444442</v>
      </c>
      <c r="P43" s="18">
        <v>100</v>
      </c>
      <c r="Q43" s="20"/>
      <c r="R43" s="18">
        <v>36</v>
      </c>
      <c r="S43" s="20">
        <v>0.012812499999999998</v>
      </c>
      <c r="T43" s="43">
        <f t="shared" si="6"/>
        <v>0.011759259259259257</v>
      </c>
      <c r="U43" s="21">
        <f t="shared" si="7"/>
        <v>0.04848379629629629</v>
      </c>
      <c r="Y43" s="4">
        <f t="shared" si="8"/>
        <v>0.011759259259259257</v>
      </c>
      <c r="Z43" s="127">
        <f>SMALL((I43,K43,M43,P43,Q43,S43),1)+SMALL((I43,K43,M43,O43,Q43,S43),2)+SMALL((I43,K43,M43,O43,Q43,S43),3)+SMALL((I43,K43,M43,O43,Q43,S43),4)</f>
        <v>0.04848379629629629</v>
      </c>
    </row>
    <row r="44" spans="2:26" ht="15">
      <c r="B44" s="14">
        <f t="shared" si="4"/>
        <v>38</v>
      </c>
      <c r="C44" s="16">
        <f t="shared" si="5"/>
        <v>316</v>
      </c>
      <c r="D44" s="79" t="s">
        <v>167</v>
      </c>
      <c r="E44" s="149">
        <f>+C44-LARGE((H44,J44,L44,N44,P44),1)-LARGE((H44,J44,L44,N44:P44,R44),2)</f>
        <v>116</v>
      </c>
      <c r="F44" s="37">
        <v>70</v>
      </c>
      <c r="G44" s="15">
        <v>100</v>
      </c>
      <c r="H44" s="18">
        <v>100</v>
      </c>
      <c r="I44" s="20"/>
      <c r="J44" s="18">
        <v>100</v>
      </c>
      <c r="K44" s="20"/>
      <c r="L44" s="18">
        <v>6</v>
      </c>
      <c r="M44" s="23">
        <v>0.01052083333333333</v>
      </c>
      <c r="N44" s="18">
        <v>100</v>
      </c>
      <c r="O44" s="20"/>
      <c r="P44" s="18">
        <v>6</v>
      </c>
      <c r="Q44" s="20">
        <v>0.01037037037037037</v>
      </c>
      <c r="R44" s="18">
        <v>4</v>
      </c>
      <c r="S44" s="20">
        <v>0.010243055555555557</v>
      </c>
      <c r="T44" s="43">
        <f t="shared" si="6"/>
        <v>0.010243055555555557</v>
      </c>
      <c r="U44" s="21">
        <f t="shared" si="7"/>
      </c>
      <c r="Y44" s="4">
        <f t="shared" si="8"/>
        <v>0.010243055555555557</v>
      </c>
      <c r="Z44" s="127" t="e">
        <f>SMALL((I44,K44,M44,P44,Q44,S44),1)+SMALL((I44,K44,M44,O44,Q44,S44),2)+SMALL((I44,K44,M44,O44,Q44,S44),3)+SMALL((I44,K44,M44,O44,Q44,S44),4)</f>
        <v>#NUM!</v>
      </c>
    </row>
    <row r="45" spans="2:26" ht="15">
      <c r="B45" s="14">
        <f t="shared" si="4"/>
        <v>39</v>
      </c>
      <c r="C45" s="16">
        <f t="shared" si="5"/>
        <v>204</v>
      </c>
      <c r="D45" s="79" t="s">
        <v>162</v>
      </c>
      <c r="E45" s="149">
        <f>+C45-LARGE((H45,J45,L45,N45,P45),1)-LARGE((H45,J45,L45,N45:P45,R45),2)</f>
        <v>126</v>
      </c>
      <c r="F45" s="37">
        <v>65</v>
      </c>
      <c r="G45" s="15">
        <v>39</v>
      </c>
      <c r="H45" s="18">
        <v>39</v>
      </c>
      <c r="I45" s="20">
        <v>0.011643518518518518</v>
      </c>
      <c r="J45" s="18">
        <v>16</v>
      </c>
      <c r="K45" s="20">
        <v>0.010787037037037036</v>
      </c>
      <c r="L45" s="18">
        <v>18</v>
      </c>
      <c r="M45" s="23">
        <v>0.010775462962962962</v>
      </c>
      <c r="N45" s="18">
        <v>8</v>
      </c>
      <c r="O45" s="20">
        <v>0.01052083333333333</v>
      </c>
      <c r="P45" s="18">
        <v>23</v>
      </c>
      <c r="Q45" s="20">
        <v>0.010694444444444444</v>
      </c>
      <c r="R45" s="18">
        <v>100</v>
      </c>
      <c r="S45" s="20"/>
      <c r="T45" s="43">
        <f t="shared" si="6"/>
        <v>0.01052083333333333</v>
      </c>
      <c r="U45" s="21">
        <f t="shared" si="7"/>
        <v>0.042951388888888886</v>
      </c>
      <c r="Y45" s="4">
        <f t="shared" si="8"/>
        <v>0.01052083333333333</v>
      </c>
      <c r="Z45" s="127">
        <f>SMALL((I45,K45,M45,P45,Q45,S45),1)+SMALL((I45,K45,M45,O45,Q45,S45),2)+SMALL((I45,K45,M45,O45,Q45,S45),3)+SMALL((I45,K45,M45,O45,Q45,S45),4)</f>
        <v>0.042951388888888886</v>
      </c>
    </row>
    <row r="46" spans="2:26" ht="15">
      <c r="B46" s="14">
        <f t="shared" si="4"/>
        <v>40</v>
      </c>
      <c r="C46" s="16">
        <f t="shared" si="5"/>
        <v>205</v>
      </c>
      <c r="D46" s="79" t="s">
        <v>119</v>
      </c>
      <c r="E46" s="149">
        <f>+C46-LARGE((H46,J46,L46,N46,P46),1)-LARGE((H46,J46,L46,N46:P46,R46),2)</f>
        <v>149</v>
      </c>
      <c r="F46" s="37">
        <v>11</v>
      </c>
      <c r="G46" s="15">
        <v>24</v>
      </c>
      <c r="H46" s="18">
        <v>24</v>
      </c>
      <c r="I46" s="20">
        <v>0.01123842592592593</v>
      </c>
      <c r="J46" s="18">
        <v>22</v>
      </c>
      <c r="K46" s="23">
        <v>0.011053240740740742</v>
      </c>
      <c r="L46" s="18">
        <v>8</v>
      </c>
      <c r="M46" s="23">
        <v>0.010752314814814815</v>
      </c>
      <c r="N46" s="18">
        <v>23</v>
      </c>
      <c r="O46" s="20">
        <v>0.010752314814814815</v>
      </c>
      <c r="P46" s="18">
        <v>28</v>
      </c>
      <c r="Q46" s="20">
        <v>0.01111111111111111</v>
      </c>
      <c r="R46" s="18">
        <v>100</v>
      </c>
      <c r="S46" s="20"/>
      <c r="T46" s="43">
        <f t="shared" si="6"/>
        <v>0.010752314814814815</v>
      </c>
      <c r="U46" s="21">
        <f t="shared" si="7"/>
        <v>0.04366898148148149</v>
      </c>
      <c r="Y46" s="4">
        <f t="shared" si="8"/>
        <v>0.010752314814814815</v>
      </c>
      <c r="Z46" s="127">
        <f>SMALL((I46,K46,M46,P46,Q46,S46),1)+SMALL((I46,K46,M46,O46,Q46,S46),2)+SMALL((I46,K46,M46,O46,Q46,S46),3)+SMALL((I46,K46,M46,O46,Q46,S46),4)</f>
        <v>0.04366898148148149</v>
      </c>
    </row>
    <row r="47" spans="2:26" ht="15">
      <c r="B47" s="14">
        <f t="shared" si="4"/>
        <v>41</v>
      </c>
      <c r="C47" s="16">
        <f t="shared" si="5"/>
        <v>227</v>
      </c>
      <c r="D47" s="79" t="s">
        <v>141</v>
      </c>
      <c r="E47" s="149">
        <f>+C47-LARGE((H47,J47,L47,N47,P47),1)-LARGE((H47,J47,L47,N47:P47,R47),2)</f>
        <v>149</v>
      </c>
      <c r="F47" s="37">
        <v>37</v>
      </c>
      <c r="G47" s="15">
        <v>22</v>
      </c>
      <c r="H47" s="18">
        <v>22</v>
      </c>
      <c r="I47" s="20">
        <v>0.012592592592592593</v>
      </c>
      <c r="J47" s="18">
        <v>17</v>
      </c>
      <c r="K47" s="20">
        <v>0.012534722222222221</v>
      </c>
      <c r="L47" s="18">
        <v>39</v>
      </c>
      <c r="M47" s="23">
        <v>0.01309027777777778</v>
      </c>
      <c r="N47" s="18">
        <v>29</v>
      </c>
      <c r="O47" s="20">
        <v>0.012592592592592593</v>
      </c>
      <c r="P47" s="18">
        <v>20</v>
      </c>
      <c r="Q47" s="20">
        <v>0.012731481481481479</v>
      </c>
      <c r="R47" s="18">
        <v>100</v>
      </c>
      <c r="S47" s="20"/>
      <c r="T47" s="43">
        <f t="shared" si="6"/>
        <v>0.012534722222222221</v>
      </c>
      <c r="U47" s="21">
        <f t="shared" si="7"/>
        <v>0.05045138888888889</v>
      </c>
      <c r="Y47" s="4">
        <f t="shared" si="8"/>
        <v>0.012534722222222221</v>
      </c>
      <c r="Z47" s="127">
        <f>SMALL((I47,K47,M47,P47,Q47,S47),1)+SMALL((I47,K47,M47,O47,Q47,S47),2)+SMALL((I47,K47,M47,O47,Q47,S47),3)+SMALL((I47,K47,M47,O47,Q47,S47),4)</f>
        <v>0.05045138888888889</v>
      </c>
    </row>
    <row r="48" spans="2:26" ht="15">
      <c r="B48" s="14">
        <f t="shared" si="4"/>
        <v>42</v>
      </c>
      <c r="C48" s="16">
        <f t="shared" si="5"/>
        <v>360</v>
      </c>
      <c r="D48" s="79" t="s">
        <v>134</v>
      </c>
      <c r="E48" s="149">
        <f>+C48-LARGE((H48,J48,L48,N48,P48),1)-LARGE((H48,J48,L48,N48:P48,R48),2)</f>
        <v>160</v>
      </c>
      <c r="F48" s="37">
        <v>28</v>
      </c>
      <c r="G48" s="15">
        <v>100</v>
      </c>
      <c r="H48" s="18">
        <v>100</v>
      </c>
      <c r="I48" s="20"/>
      <c r="J48" s="18">
        <v>100</v>
      </c>
      <c r="K48" s="20"/>
      <c r="L48" s="18">
        <v>16</v>
      </c>
      <c r="M48" s="23">
        <v>0.011805555555555555</v>
      </c>
      <c r="N48" s="18">
        <v>18</v>
      </c>
      <c r="O48" s="20">
        <v>0.011736111111111107</v>
      </c>
      <c r="P48" s="18">
        <v>26</v>
      </c>
      <c r="Q48" s="20">
        <v>0.012245370370370368</v>
      </c>
      <c r="R48" s="18">
        <v>100</v>
      </c>
      <c r="S48" s="20"/>
      <c r="T48" s="43">
        <f t="shared" si="6"/>
        <v>0.011736111111111107</v>
      </c>
      <c r="U48" s="21">
        <f t="shared" si="7"/>
      </c>
      <c r="Y48" s="4">
        <f t="shared" si="8"/>
        <v>0.011736111111111107</v>
      </c>
      <c r="Z48" s="127" t="e">
        <f>SMALL((I48,K48,M48,P48,Q48,S48),1)+SMALL((I48,K48,M48,O48,Q48,S48),2)+SMALL((I48,K48,M48,O48,Q48,S48),3)+SMALL((I48,K48,M48,O48,Q48,S48),4)</f>
        <v>#NUM!</v>
      </c>
    </row>
    <row r="49" spans="2:26" ht="15">
      <c r="B49" s="14">
        <f t="shared" si="4"/>
        <v>43</v>
      </c>
      <c r="C49" s="16">
        <f t="shared" si="5"/>
        <v>398</v>
      </c>
      <c r="D49" s="79" t="s">
        <v>216</v>
      </c>
      <c r="E49" s="149">
        <f>+C49-LARGE((H49,J49,L49,N49,P49),1)-LARGE((H49,J49,L49,N49:P49,R49),2)</f>
        <v>198</v>
      </c>
      <c r="F49" s="37">
        <v>54</v>
      </c>
      <c r="G49" s="15">
        <v>100</v>
      </c>
      <c r="H49" s="18">
        <v>100</v>
      </c>
      <c r="I49" s="20"/>
      <c r="J49" s="18">
        <v>43</v>
      </c>
      <c r="K49" s="23">
        <v>0.012557870370370372</v>
      </c>
      <c r="L49" s="18">
        <v>29</v>
      </c>
      <c r="M49" s="23">
        <v>0.011504629629629629</v>
      </c>
      <c r="N49" s="18">
        <v>100</v>
      </c>
      <c r="O49" s="20"/>
      <c r="P49" s="18">
        <v>100</v>
      </c>
      <c r="Q49" s="20"/>
      <c r="R49" s="18">
        <v>26</v>
      </c>
      <c r="S49" s="20">
        <v>0.011655092592592595</v>
      </c>
      <c r="T49" s="43">
        <f t="shared" si="6"/>
        <v>0.011504629629629629</v>
      </c>
      <c r="U49" s="21">
        <f t="shared" si="7"/>
      </c>
      <c r="Y49" s="4">
        <f t="shared" si="8"/>
        <v>0.011504629629629629</v>
      </c>
      <c r="Z49" s="127" t="e">
        <f>SMALL((I49,K49,M49,P49,Q49,S49),1)+SMALL((I49,K49,M49,O49,Q49,S49),2)+SMALL((I49,K49,M49,O49,Q49,S49),3)+SMALL((I49,K49,M49,O49,Q49,S49),4)</f>
        <v>#NUM!</v>
      </c>
    </row>
    <row r="50" spans="2:26" ht="15">
      <c r="B50" s="14">
        <f t="shared" si="4"/>
        <v>44</v>
      </c>
      <c r="C50" s="16">
        <f t="shared" si="5"/>
        <v>407</v>
      </c>
      <c r="D50" s="79" t="s">
        <v>121</v>
      </c>
      <c r="E50" s="149">
        <f>+C50-LARGE((H50,J50,L50,N50,P50),1)-LARGE((H50,J50,L50,N50:P50,R50),2)</f>
        <v>207</v>
      </c>
      <c r="F50" s="37">
        <v>13</v>
      </c>
      <c r="G50" s="15">
        <v>100</v>
      </c>
      <c r="H50" s="18">
        <v>100</v>
      </c>
      <c r="I50" s="20"/>
      <c r="J50" s="18">
        <v>100</v>
      </c>
      <c r="K50" s="20"/>
      <c r="L50" s="18">
        <v>100</v>
      </c>
      <c r="M50" s="23"/>
      <c r="N50" s="18">
        <v>42</v>
      </c>
      <c r="O50" s="20">
        <v>0.012407407407407409</v>
      </c>
      <c r="P50" s="18">
        <v>31</v>
      </c>
      <c r="Q50" s="20">
        <v>0.012534722222222221</v>
      </c>
      <c r="R50" s="18">
        <v>34</v>
      </c>
      <c r="S50" s="20">
        <v>0.012534722222222221</v>
      </c>
      <c r="T50" s="43">
        <f t="shared" si="6"/>
        <v>0.012407407407407409</v>
      </c>
      <c r="U50" s="21">
        <f t="shared" si="7"/>
      </c>
      <c r="Y50" s="4">
        <f t="shared" si="8"/>
        <v>0.012407407407407409</v>
      </c>
      <c r="Z50" s="127" t="e">
        <f>SMALL((I50,K50,M50,P50,Q50,S50),1)+SMALL((I50,K50,M50,O50,Q50,S50),2)+SMALL((I50,K50,M50,O50,Q50,S50),3)+SMALL((I50,K50,M50,O50,Q50,S50),4)</f>
        <v>#NUM!</v>
      </c>
    </row>
    <row r="51" spans="2:26" ht="15">
      <c r="B51" s="14">
        <f t="shared" si="4"/>
        <v>45</v>
      </c>
      <c r="C51" s="16">
        <f t="shared" si="5"/>
        <v>411</v>
      </c>
      <c r="D51" s="79" t="s">
        <v>185</v>
      </c>
      <c r="E51" s="149">
        <f>+C51-LARGE((H51,J51,L51,N51,P51),1)-LARGE((H51,J51,L51,N51:P51,R51),2)</f>
        <v>211</v>
      </c>
      <c r="F51" s="37">
        <v>33</v>
      </c>
      <c r="G51" s="15">
        <v>100</v>
      </c>
      <c r="H51" s="18">
        <v>100</v>
      </c>
      <c r="I51" s="20"/>
      <c r="J51" s="18">
        <v>100</v>
      </c>
      <c r="K51" s="20"/>
      <c r="L51" s="18">
        <v>1</v>
      </c>
      <c r="M51" s="23">
        <v>0.010833333333333334</v>
      </c>
      <c r="N51" s="18">
        <v>10</v>
      </c>
      <c r="O51" s="20">
        <v>0.010555555555555554</v>
      </c>
      <c r="P51" s="18">
        <v>100</v>
      </c>
      <c r="Q51" s="20"/>
      <c r="R51" s="18">
        <v>100</v>
      </c>
      <c r="S51" s="20"/>
      <c r="T51" s="43">
        <f t="shared" si="6"/>
        <v>0.010555555555555554</v>
      </c>
      <c r="U51" s="21">
        <f t="shared" si="7"/>
      </c>
      <c r="Y51" s="4">
        <f t="shared" si="8"/>
        <v>0.010555555555555554</v>
      </c>
      <c r="Z51" s="127" t="e">
        <f>SMALL((I51,K51,M51,P51,Q51,S51),1)+SMALL((I51,K51,M51,O51,Q51,S51),2)+SMALL((I51,K51,M51,O51,Q51,S51),3)+SMALL((I51,K51,M51,O51,Q51,S51),4)</f>
        <v>#NUM!</v>
      </c>
    </row>
    <row r="52" spans="2:26" ht="15">
      <c r="B52" s="14">
        <f t="shared" si="4"/>
        <v>46</v>
      </c>
      <c r="C52" s="16">
        <f t="shared" si="5"/>
        <v>430</v>
      </c>
      <c r="D52" s="79" t="s">
        <v>171</v>
      </c>
      <c r="E52" s="149">
        <f>+C52-LARGE((H52,J52,L52,N52,P52),1)-LARGE((H52,J52,L52,N52:P52,R52),2)</f>
        <v>230</v>
      </c>
      <c r="F52" s="37">
        <v>74</v>
      </c>
      <c r="G52" s="15">
        <v>28</v>
      </c>
      <c r="H52" s="18">
        <v>28</v>
      </c>
      <c r="I52" s="20">
        <v>0.01246527777777778</v>
      </c>
      <c r="J52" s="18">
        <v>2</v>
      </c>
      <c r="K52" s="20">
        <v>0.011782407407407405</v>
      </c>
      <c r="L52" s="18">
        <v>100</v>
      </c>
      <c r="M52" s="23"/>
      <c r="N52" s="18">
        <v>100</v>
      </c>
      <c r="O52" s="20"/>
      <c r="P52" s="18">
        <v>100</v>
      </c>
      <c r="Q52" s="20"/>
      <c r="R52" s="18">
        <v>100</v>
      </c>
      <c r="S52" s="20"/>
      <c r="T52" s="43">
        <f t="shared" si="6"/>
        <v>0.011782407407407405</v>
      </c>
      <c r="U52" s="21">
        <f t="shared" si="7"/>
      </c>
      <c r="Y52" s="4">
        <f t="shared" si="8"/>
        <v>0.011782407407407405</v>
      </c>
      <c r="Z52" s="127" t="e">
        <f>SMALL((I52,K52,M52,P52,Q52,S52),1)+SMALL((I52,K52,M52,O52,Q52,S52),2)+SMALL((I52,K52,M52,O52,Q52,S52),3)+SMALL((I52,K52,M52,O52,Q52,S52),4)</f>
        <v>#NUM!</v>
      </c>
    </row>
    <row r="53" spans="2:26" ht="15">
      <c r="B53" s="14">
        <f t="shared" si="4"/>
        <v>47</v>
      </c>
      <c r="C53" s="16">
        <f t="shared" si="5"/>
        <v>431</v>
      </c>
      <c r="D53" s="79" t="s">
        <v>159</v>
      </c>
      <c r="E53" s="149">
        <f>+C53-LARGE((H53,J53,L53,N53,P53),1)-LARGE((H53,J53,L53,N53:P53,R53),2)</f>
        <v>231</v>
      </c>
      <c r="F53" s="37">
        <v>60</v>
      </c>
      <c r="G53" s="15">
        <v>3</v>
      </c>
      <c r="H53" s="18">
        <v>3</v>
      </c>
      <c r="I53" s="20">
        <v>0.015034722222222222</v>
      </c>
      <c r="J53" s="18">
        <v>100</v>
      </c>
      <c r="K53" s="20"/>
      <c r="L53" s="18">
        <v>28</v>
      </c>
      <c r="M53" s="23">
        <v>0.015138888888888887</v>
      </c>
      <c r="N53" s="18">
        <v>100</v>
      </c>
      <c r="O53" s="20"/>
      <c r="P53" s="18">
        <v>100</v>
      </c>
      <c r="Q53" s="20"/>
      <c r="R53" s="18">
        <v>100</v>
      </c>
      <c r="S53" s="20"/>
      <c r="T53" s="43">
        <f t="shared" si="6"/>
        <v>0.015034722222222222</v>
      </c>
      <c r="U53" s="21">
        <f t="shared" si="7"/>
      </c>
      <c r="Y53" s="4">
        <f t="shared" si="8"/>
        <v>0.015034722222222222</v>
      </c>
      <c r="Z53" s="127" t="e">
        <f>SMALL((I53,K53,M53,P53,Q53,S53),1)+SMALL((I53,K53,M53,O53,Q53,S53),2)+SMALL((I53,K53,M53,O53,Q53,S53),3)+SMALL((I53,K53,M53,O53,Q53,S53),4)</f>
        <v>#NUM!</v>
      </c>
    </row>
    <row r="54" spans="2:26" ht="15">
      <c r="B54" s="14">
        <f t="shared" si="4"/>
        <v>48</v>
      </c>
      <c r="C54" s="16">
        <f t="shared" si="5"/>
        <v>434</v>
      </c>
      <c r="D54" s="79" t="s">
        <v>184</v>
      </c>
      <c r="E54" s="149">
        <f>+C54-LARGE((H54,J54,L54,N54,P54),1)-LARGE((H54,J54,L54,N54:P54,R54),2)</f>
        <v>234</v>
      </c>
      <c r="F54" s="37">
        <v>31</v>
      </c>
      <c r="G54" s="15">
        <v>100</v>
      </c>
      <c r="H54" s="18">
        <v>100</v>
      </c>
      <c r="I54" s="20"/>
      <c r="J54" s="18">
        <v>1</v>
      </c>
      <c r="K54" s="20">
        <v>0.012534722222222225</v>
      </c>
      <c r="L54" s="18">
        <v>33</v>
      </c>
      <c r="M54" s="23">
        <v>0.012650462962962964</v>
      </c>
      <c r="N54" s="18">
        <v>100</v>
      </c>
      <c r="O54" s="20"/>
      <c r="P54" s="18">
        <v>100</v>
      </c>
      <c r="Q54" s="20"/>
      <c r="R54" s="18">
        <v>100</v>
      </c>
      <c r="S54" s="20"/>
      <c r="T54" s="43">
        <f t="shared" si="6"/>
        <v>0.012534722222222225</v>
      </c>
      <c r="U54" s="21">
        <f t="shared" si="7"/>
      </c>
      <c r="Y54" s="4">
        <f t="shared" si="8"/>
        <v>0.012534722222222225</v>
      </c>
      <c r="Z54" s="127" t="e">
        <f>SMALL((I54,K54,M54,P54,Q54,S54),1)+SMALL((I54,K54,M54,O54,Q54,S54),2)+SMALL((I54,K54,M54,O54,Q54,S54),3)+SMALL((I54,K54,M54,O54,Q54,S54),4)</f>
        <v>#NUM!</v>
      </c>
    </row>
    <row r="55" spans="2:26" ht="15">
      <c r="B55" s="14">
        <f t="shared" si="4"/>
        <v>49</v>
      </c>
      <c r="C55" s="16">
        <f t="shared" si="5"/>
        <v>442</v>
      </c>
      <c r="D55" s="79" t="s">
        <v>132</v>
      </c>
      <c r="E55" s="149">
        <f>+C55-LARGE((H55,J55,L55,N55,P55),1)-LARGE((H55,J55,L55,N55:P55,R55),2)</f>
        <v>242</v>
      </c>
      <c r="F55" s="37">
        <v>25</v>
      </c>
      <c r="G55" s="15">
        <v>19</v>
      </c>
      <c r="H55" s="18">
        <v>19</v>
      </c>
      <c r="I55" s="20">
        <v>0.010995370370370367</v>
      </c>
      <c r="J55" s="18">
        <v>100</v>
      </c>
      <c r="K55" s="23"/>
      <c r="L55" s="18">
        <v>100</v>
      </c>
      <c r="M55" s="23"/>
      <c r="N55" s="18">
        <v>100</v>
      </c>
      <c r="O55" s="20"/>
      <c r="P55" s="18">
        <v>100</v>
      </c>
      <c r="Q55" s="20"/>
      <c r="R55" s="18">
        <v>23</v>
      </c>
      <c r="S55" s="20">
        <v>0.01125</v>
      </c>
      <c r="T55" s="43">
        <f t="shared" si="6"/>
        <v>0.010995370370370367</v>
      </c>
      <c r="U55" s="21">
        <f t="shared" si="7"/>
      </c>
      <c r="Y55" s="4">
        <f t="shared" si="8"/>
        <v>0.010995370370370367</v>
      </c>
      <c r="Z55" s="127" t="e">
        <f>SMALL((I55,K55,M55,P55,Q55,S55),1)+SMALL((I55,K55,M55,O55,Q55,S55),2)+SMALL((I55,K55,M55,O55,Q55,S55),3)+SMALL((I55,K55,M55,O55,Q55,S55),4)</f>
        <v>#NUM!</v>
      </c>
    </row>
    <row r="56" spans="2:26" ht="15">
      <c r="B56" s="14">
        <f t="shared" si="4"/>
        <v>50</v>
      </c>
      <c r="C56" s="16">
        <f t="shared" si="5"/>
        <v>443</v>
      </c>
      <c r="D56" s="79" t="s">
        <v>237</v>
      </c>
      <c r="E56" s="149">
        <f>+C56-LARGE((H56,J56,L56,N56,P56),1)-LARGE((H56,J56,L56,N56:P56,R56),2)</f>
        <v>243</v>
      </c>
      <c r="F56" s="37">
        <v>81</v>
      </c>
      <c r="G56" s="15">
        <v>100</v>
      </c>
      <c r="H56" s="18">
        <v>100</v>
      </c>
      <c r="I56" s="20"/>
      <c r="J56" s="18">
        <v>100</v>
      </c>
      <c r="K56" s="20"/>
      <c r="L56" s="18">
        <v>100</v>
      </c>
      <c r="M56" s="23"/>
      <c r="N56" s="18">
        <v>13</v>
      </c>
      <c r="O56" s="20">
        <v>0.01197916666666667</v>
      </c>
      <c r="P56" s="18">
        <v>100</v>
      </c>
      <c r="Q56" s="20"/>
      <c r="R56" s="18">
        <v>30</v>
      </c>
      <c r="S56" s="20">
        <v>0.012511574074074073</v>
      </c>
      <c r="T56" s="43">
        <f t="shared" si="6"/>
        <v>0.01197916666666667</v>
      </c>
      <c r="U56" s="21">
        <f t="shared" si="7"/>
      </c>
      <c r="Y56" s="4">
        <f t="shared" si="8"/>
        <v>0.01197916666666667</v>
      </c>
      <c r="Z56" s="127" t="e">
        <f>SMALL((I56,K56,M56,P56,Q56,S56),1)+SMALL((I56,K56,M56,O56,Q56,S56),2)+SMALL((I56,K56,M56,O56,Q56,S56),3)+SMALL((I56,K56,M56,O56,Q56,S56),4)</f>
        <v>#NUM!</v>
      </c>
    </row>
    <row r="57" spans="2:26" ht="15">
      <c r="B57" s="14">
        <f t="shared" si="4"/>
        <v>51</v>
      </c>
      <c r="C57" s="16">
        <f t="shared" si="5"/>
        <v>444</v>
      </c>
      <c r="D57" s="79" t="s">
        <v>124</v>
      </c>
      <c r="E57" s="149">
        <f>+C57-LARGE((H57,J57,L57,N57,P57),1)-LARGE((H57,J57,L57,N57:P57,R57),2)</f>
        <v>244</v>
      </c>
      <c r="F57" s="37">
        <v>16</v>
      </c>
      <c r="G57" s="15">
        <v>100</v>
      </c>
      <c r="H57" s="18">
        <v>100</v>
      </c>
      <c r="I57" s="20"/>
      <c r="J57" s="18">
        <v>100</v>
      </c>
      <c r="K57" s="23"/>
      <c r="L57" s="18">
        <v>25</v>
      </c>
      <c r="M57" s="23">
        <v>0.01141203703703704</v>
      </c>
      <c r="N57" s="18">
        <v>19</v>
      </c>
      <c r="O57" s="20">
        <v>0.011226851851851852</v>
      </c>
      <c r="P57" s="18">
        <v>100</v>
      </c>
      <c r="Q57" s="20"/>
      <c r="R57" s="18">
        <v>100</v>
      </c>
      <c r="S57" s="20"/>
      <c r="T57" s="43">
        <f t="shared" si="6"/>
        <v>0.011226851851851852</v>
      </c>
      <c r="U57" s="21">
        <f t="shared" si="7"/>
      </c>
      <c r="Y57" s="4">
        <f t="shared" si="8"/>
        <v>0.011226851851851852</v>
      </c>
      <c r="Z57" s="127" t="e">
        <f>SMALL((I57,K57,M57,P57,Q57,S57),1)+SMALL((I57,K57,M57,O57,Q57,S57),2)+SMALL((I57,K57,M57,O57,Q57,S57),3)+SMALL((I57,K57,M57,O57,Q57,S57),4)</f>
        <v>#NUM!</v>
      </c>
    </row>
    <row r="58" spans="2:26" ht="15">
      <c r="B58" s="14">
        <f t="shared" si="4"/>
        <v>52</v>
      </c>
      <c r="C58" s="16">
        <f t="shared" si="5"/>
        <v>448</v>
      </c>
      <c r="D58" s="79" t="s">
        <v>126</v>
      </c>
      <c r="E58" s="149">
        <f>+C58-LARGE((H58,J58,L58,N58,P58),1)-LARGE((H58,J58,L58,N58:P58,R58),2)</f>
        <v>248</v>
      </c>
      <c r="F58" s="37">
        <v>18</v>
      </c>
      <c r="G58" s="15">
        <v>100</v>
      </c>
      <c r="H58" s="18">
        <v>100</v>
      </c>
      <c r="I58" s="20"/>
      <c r="J58" s="18">
        <v>14</v>
      </c>
      <c r="K58" s="20">
        <v>0.011111111111111113</v>
      </c>
      <c r="L58" s="18">
        <v>34</v>
      </c>
      <c r="M58" s="23">
        <v>0.011469907407407408</v>
      </c>
      <c r="N58" s="18">
        <v>100</v>
      </c>
      <c r="O58" s="20"/>
      <c r="P58" s="18">
        <v>100</v>
      </c>
      <c r="Q58" s="20"/>
      <c r="R58" s="18">
        <v>100</v>
      </c>
      <c r="S58" s="20"/>
      <c r="T58" s="43">
        <f t="shared" si="6"/>
        <v>0.011111111111111113</v>
      </c>
      <c r="U58" s="21">
        <f t="shared" si="7"/>
      </c>
      <c r="Y58" s="4">
        <f t="shared" si="8"/>
        <v>0.011111111111111113</v>
      </c>
      <c r="Z58" s="127" t="e">
        <f>SMALL((I58,K58,M58,P58,Q58,S58),1)+SMALL((I58,K58,M58,O58,Q58,S58),2)+SMALL((I58,K58,M58,O58,Q58,S58),3)+SMALL((I58,K58,M58,O58,Q58,S58),4)</f>
        <v>#NUM!</v>
      </c>
    </row>
    <row r="59" spans="2:26" ht="15">
      <c r="B59" s="14">
        <f t="shared" si="4"/>
        <v>53</v>
      </c>
      <c r="C59" s="16">
        <f t="shared" si="5"/>
        <v>453</v>
      </c>
      <c r="D59" s="79" t="s">
        <v>152</v>
      </c>
      <c r="E59" s="149">
        <f>+C59-LARGE((H59,J59,L59,N59,P59),1)-LARGE((H59,J59,L59,N59:P59,R59),2)</f>
        <v>253</v>
      </c>
      <c r="F59" s="37">
        <v>49</v>
      </c>
      <c r="G59" s="15">
        <v>26</v>
      </c>
      <c r="H59" s="18">
        <v>26</v>
      </c>
      <c r="I59" s="20">
        <v>0.011793981481481482</v>
      </c>
      <c r="J59" s="18">
        <v>27</v>
      </c>
      <c r="K59" s="20">
        <v>0.011956018518518519</v>
      </c>
      <c r="L59" s="18">
        <v>100</v>
      </c>
      <c r="M59" s="23"/>
      <c r="N59" s="18">
        <v>100</v>
      </c>
      <c r="O59" s="20"/>
      <c r="P59" s="18">
        <v>100</v>
      </c>
      <c r="Q59" s="20"/>
      <c r="R59" s="18">
        <v>100</v>
      </c>
      <c r="S59" s="20"/>
      <c r="T59" s="43">
        <f t="shared" si="6"/>
        <v>0.011793981481481482</v>
      </c>
      <c r="U59" s="21">
        <f t="shared" si="7"/>
      </c>
      <c r="Y59" s="4">
        <f t="shared" si="8"/>
        <v>0.011793981481481482</v>
      </c>
      <c r="Z59" s="127" t="e">
        <f>SMALL((I59,K59,M59,P59,Q59,S59),1)+SMALL((I59,K59,M59,O59,Q59,S59),2)+SMALL((I59,K59,M59,O59,Q59,S59),3)+SMALL((I59,K59,M59,O59,Q59,S59),4)</f>
        <v>#NUM!</v>
      </c>
    </row>
    <row r="60" spans="2:26" ht="15">
      <c r="B60" s="14">
        <f t="shared" si="4"/>
        <v>54</v>
      </c>
      <c r="C60" s="16">
        <f t="shared" si="5"/>
        <v>460</v>
      </c>
      <c r="D60" s="79" t="s">
        <v>136</v>
      </c>
      <c r="E60" s="149">
        <f>+C60-LARGE((H60,J60,L60,N60,P60),1)-LARGE((H60,J60,L60,N60:P60,R60),2)</f>
        <v>260</v>
      </c>
      <c r="F60" s="37">
        <v>30</v>
      </c>
      <c r="G60" s="15">
        <v>100</v>
      </c>
      <c r="H60" s="18">
        <v>100</v>
      </c>
      <c r="I60" s="20"/>
      <c r="J60" s="18">
        <v>29</v>
      </c>
      <c r="K60" s="20">
        <v>0.009571759259259262</v>
      </c>
      <c r="L60" s="18">
        <v>31</v>
      </c>
      <c r="M60" s="23">
        <v>0.00962962962962963</v>
      </c>
      <c r="N60" s="18">
        <v>100</v>
      </c>
      <c r="O60" s="20"/>
      <c r="P60" s="18">
        <v>100</v>
      </c>
      <c r="Q60" s="20"/>
      <c r="R60" s="18">
        <v>100</v>
      </c>
      <c r="S60" s="20"/>
      <c r="T60" s="43">
        <f t="shared" si="6"/>
        <v>0.009571759259259262</v>
      </c>
      <c r="U60" s="21">
        <f t="shared" si="7"/>
      </c>
      <c r="Y60" s="4">
        <f t="shared" si="8"/>
        <v>0.009571759259259262</v>
      </c>
      <c r="Z60" s="127" t="e">
        <f>SMALL((I60,K60,M60,P60,Q60,S60),1)+SMALL((I60,K60,M60,O60,Q60,S60),2)+SMALL((I60,K60,M60,O60,Q60,S60),3)+SMALL((I60,K60,M60,O60,Q60,S60),4)</f>
        <v>#NUM!</v>
      </c>
    </row>
    <row r="61" spans="2:26" ht="15">
      <c r="B61" s="14">
        <f t="shared" si="4"/>
        <v>55</v>
      </c>
      <c r="C61" s="16">
        <f t="shared" si="5"/>
        <v>463</v>
      </c>
      <c r="D61" s="79" t="s">
        <v>175</v>
      </c>
      <c r="E61" s="149">
        <f>+C61-LARGE((H61,J61,L61,N61,P61),1)-LARGE((H61,J61,L61,N61:P61,R61),2)</f>
        <v>263</v>
      </c>
      <c r="F61" s="37">
        <v>78</v>
      </c>
      <c r="G61" s="15">
        <v>29</v>
      </c>
      <c r="H61" s="18">
        <v>29</v>
      </c>
      <c r="I61" s="20">
        <v>0.013344907407407408</v>
      </c>
      <c r="J61" s="18">
        <v>34</v>
      </c>
      <c r="K61" s="20">
        <v>0.013611111111111114</v>
      </c>
      <c r="L61" s="18">
        <v>100</v>
      </c>
      <c r="M61" s="23"/>
      <c r="N61" s="18">
        <v>100</v>
      </c>
      <c r="O61" s="20"/>
      <c r="P61" s="18">
        <v>100</v>
      </c>
      <c r="Q61" s="20"/>
      <c r="R61" s="18">
        <v>100</v>
      </c>
      <c r="S61" s="20"/>
      <c r="T61" s="43">
        <f t="shared" si="6"/>
        <v>0.013344907407407408</v>
      </c>
      <c r="U61" s="21">
        <f t="shared" si="7"/>
      </c>
      <c r="Y61" s="4">
        <f t="shared" si="8"/>
        <v>0.013344907407407408</v>
      </c>
      <c r="Z61" s="127" t="e">
        <f>SMALL((I61,K61,M61,P61,Q61,S61),1)+SMALL((I61,K61,M61,O61,Q61,S61),2)+SMALL((I61,K61,M61,O61,Q61,S61),3)+SMALL((I61,K61,M61,O61,Q61,S61),4)</f>
        <v>#NUM!</v>
      </c>
    </row>
    <row r="62" spans="2:26" ht="15">
      <c r="B62" s="14">
        <v>56</v>
      </c>
      <c r="C62" s="16">
        <f t="shared" si="5"/>
        <v>473</v>
      </c>
      <c r="D62" s="79" t="s">
        <v>115</v>
      </c>
      <c r="E62" s="149">
        <f>+C62-LARGE((H62,J62,L62,N62,P62),1)-LARGE((H62,J62,L62,N62:P62,R62),2)</f>
        <v>273</v>
      </c>
      <c r="F62" s="37">
        <v>7</v>
      </c>
      <c r="G62" s="15">
        <v>100</v>
      </c>
      <c r="H62" s="18">
        <v>100</v>
      </c>
      <c r="I62" s="20"/>
      <c r="J62" s="18">
        <v>41</v>
      </c>
      <c r="K62" s="20">
        <v>0.01324074074074074</v>
      </c>
      <c r="L62" s="18">
        <v>32</v>
      </c>
      <c r="M62" s="23">
        <v>0.012789351851851854</v>
      </c>
      <c r="N62" s="18">
        <v>100</v>
      </c>
      <c r="O62" s="20"/>
      <c r="P62" s="18">
        <v>100</v>
      </c>
      <c r="Q62" s="20"/>
      <c r="R62" s="18">
        <v>100</v>
      </c>
      <c r="S62" s="20"/>
      <c r="T62" s="43">
        <f t="shared" si="6"/>
        <v>0.012789351851851854</v>
      </c>
      <c r="U62" s="21">
        <f t="shared" si="7"/>
      </c>
      <c r="Y62" s="4">
        <f t="shared" si="8"/>
        <v>0.012789351851851854</v>
      </c>
      <c r="Z62" s="127" t="e">
        <f>SMALL((I62,K62,M62,P62,Q62,S62),1)+SMALL((I62,K62,M62,O62,Q62,S62),2)+SMALL((I62,K62,M62,O62,Q62,S62),3)+SMALL((I62,K62,M62,O62,Q62,S62),4)</f>
        <v>#NUM!</v>
      </c>
    </row>
    <row r="63" spans="2:26" ht="15">
      <c r="B63" s="14">
        <v>57</v>
      </c>
      <c r="C63" s="16">
        <f t="shared" si="5"/>
        <v>482</v>
      </c>
      <c r="D63" s="79" t="s">
        <v>127</v>
      </c>
      <c r="E63" s="149">
        <f>+C63-LARGE((H63,J63,L63,N63,P63),1)-LARGE((H63,J63,L63,N63:P63,R63),2)</f>
        <v>282</v>
      </c>
      <c r="F63" s="37">
        <v>20</v>
      </c>
      <c r="G63" s="15">
        <v>40</v>
      </c>
      <c r="H63" s="18">
        <v>40</v>
      </c>
      <c r="I63" s="20">
        <v>0.012083333333333331</v>
      </c>
      <c r="J63" s="18">
        <v>42</v>
      </c>
      <c r="K63" s="20">
        <v>0.012280092592592592</v>
      </c>
      <c r="L63" s="18">
        <v>100</v>
      </c>
      <c r="M63" s="23"/>
      <c r="N63" s="18">
        <v>100</v>
      </c>
      <c r="O63" s="20"/>
      <c r="P63" s="18">
        <v>100</v>
      </c>
      <c r="Q63" s="20"/>
      <c r="R63" s="18">
        <v>100</v>
      </c>
      <c r="S63" s="20"/>
      <c r="T63" s="43">
        <f t="shared" si="6"/>
        <v>0.012083333333333331</v>
      </c>
      <c r="U63" s="21">
        <f t="shared" si="7"/>
      </c>
      <c r="Y63" s="4">
        <f t="shared" si="8"/>
        <v>0.012083333333333331</v>
      </c>
      <c r="Z63" s="127" t="e">
        <f>SMALL((I63,K63,M63,P63,Q63,S63),1)+SMALL((I63,K63,M63,O63,Q63,S63),2)+SMALL((I63,K63,M63,O63,Q63,S63),3)+SMALL((I63,K63,M63,O63,Q63,S63),4)</f>
        <v>#NUM!</v>
      </c>
    </row>
    <row r="64" spans="2:26" ht="15">
      <c r="B64" s="14">
        <v>58</v>
      </c>
      <c r="C64" s="16">
        <f t="shared" si="5"/>
        <v>516</v>
      </c>
      <c r="D64" s="79" t="s">
        <v>116</v>
      </c>
      <c r="E64" s="149">
        <f>+C64-LARGE((H64,J64,L64,N64,P64),1)-LARGE((H64,J64,L64,N64:P64,R64),2)</f>
        <v>316</v>
      </c>
      <c r="F64" s="37">
        <v>8</v>
      </c>
      <c r="G64" s="15">
        <v>16</v>
      </c>
      <c r="H64" s="18">
        <v>16</v>
      </c>
      <c r="I64" s="20">
        <v>0.009722222222222222</v>
      </c>
      <c r="J64" s="18">
        <v>100</v>
      </c>
      <c r="K64" s="20"/>
      <c r="L64" s="18">
        <v>100</v>
      </c>
      <c r="M64" s="23"/>
      <c r="N64" s="18">
        <v>100</v>
      </c>
      <c r="O64" s="20"/>
      <c r="P64" s="18">
        <v>100</v>
      </c>
      <c r="Q64" s="20"/>
      <c r="R64" s="18">
        <v>100</v>
      </c>
      <c r="S64" s="20"/>
      <c r="T64" s="43">
        <f t="shared" si="6"/>
        <v>0.009722222222222222</v>
      </c>
      <c r="U64" s="21">
        <f t="shared" si="7"/>
      </c>
      <c r="Y64" s="4">
        <f t="shared" si="8"/>
        <v>0.009722222222222222</v>
      </c>
      <c r="Z64" s="127" t="e">
        <f>SMALL((I64,K64,M64,P64,Q64,S64),1)+SMALL((I64,K64,M64,O64,Q64,S64),2)+SMALL((I64,K64,M64,O64,Q64,S64),3)+SMALL((I64,K64,M64,O64,Q64,S64),4)</f>
        <v>#NUM!</v>
      </c>
    </row>
    <row r="65" spans="2:26" ht="15">
      <c r="B65" s="14">
        <v>59</v>
      </c>
      <c r="C65" s="16">
        <f t="shared" si="5"/>
        <v>522</v>
      </c>
      <c r="D65" s="79" t="str">
        <f>IF(F65="","",VLOOKUP(F65,Entrants!$B$4:$C$102,2))</f>
        <v>Jackson, Mattie</v>
      </c>
      <c r="E65" s="149">
        <f>+C65-LARGE((H65,J65,L65,N65,P65),1)-LARGE((H65,J65,L65,N65:P65,R65),2)</f>
        <v>322</v>
      </c>
      <c r="F65" s="37">
        <v>85</v>
      </c>
      <c r="G65" s="15">
        <v>100</v>
      </c>
      <c r="H65" s="18">
        <v>100</v>
      </c>
      <c r="I65" s="20"/>
      <c r="J65" s="18">
        <v>100</v>
      </c>
      <c r="K65" s="20"/>
      <c r="L65" s="18">
        <v>100</v>
      </c>
      <c r="M65" s="23"/>
      <c r="N65" s="18">
        <v>100</v>
      </c>
      <c r="O65" s="20"/>
      <c r="P65" s="18">
        <v>100</v>
      </c>
      <c r="Q65" s="20"/>
      <c r="R65" s="18">
        <v>22</v>
      </c>
      <c r="S65" s="20">
        <v>0.0103587962962963</v>
      </c>
      <c r="T65" s="43">
        <f t="shared" si="6"/>
        <v>0.0103587962962963</v>
      </c>
      <c r="U65" s="21">
        <f t="shared" si="7"/>
      </c>
      <c r="Y65" s="4">
        <f t="shared" si="8"/>
        <v>0.0103587962962963</v>
      </c>
      <c r="Z65" s="127" t="e">
        <f>SMALL((I65,K65,M65,P65,Q65,S65),1)+SMALL((I65,K65,M65,O65,Q65,S65),2)+SMALL((I65,K65,M65,O65,Q65,S65),3)+SMALL((I65,K65,M65,O65,Q65,S65),4)</f>
        <v>#NUM!</v>
      </c>
    </row>
    <row r="66" spans="2:26" ht="15">
      <c r="B66" s="14">
        <v>60</v>
      </c>
      <c r="C66" s="16">
        <f t="shared" si="5"/>
        <v>536</v>
      </c>
      <c r="D66" s="79" t="s">
        <v>120</v>
      </c>
      <c r="E66" s="149">
        <f>+C66-LARGE((H66,J66,L66,N66,P66),1)-LARGE((H66,J66,L66,N66:P66,R66),2)</f>
        <v>336</v>
      </c>
      <c r="F66" s="37">
        <v>12</v>
      </c>
      <c r="G66" s="15">
        <v>100</v>
      </c>
      <c r="H66" s="18">
        <v>100</v>
      </c>
      <c r="I66" s="20"/>
      <c r="J66" s="18">
        <v>36</v>
      </c>
      <c r="K66" s="20">
        <v>0.014537037037037038</v>
      </c>
      <c r="L66" s="18">
        <v>100</v>
      </c>
      <c r="M66" s="23"/>
      <c r="N66" s="18">
        <v>100</v>
      </c>
      <c r="O66" s="20"/>
      <c r="P66" s="18">
        <v>100</v>
      </c>
      <c r="Q66" s="20"/>
      <c r="R66" s="18">
        <v>100</v>
      </c>
      <c r="S66" s="20"/>
      <c r="T66" s="43">
        <f t="shared" si="6"/>
        <v>0.014537037037037038</v>
      </c>
      <c r="U66" s="21">
        <f t="shared" si="7"/>
      </c>
      <c r="Y66" s="4">
        <f t="shared" si="8"/>
        <v>0.014537037037037038</v>
      </c>
      <c r="Z66" s="127" t="e">
        <f>SMALL((I66,K66,M66,P66,Q66,S66),1)+SMALL((I66,K66,M66,O66,Q66,S66),2)+SMALL((I66,K66,M66,O66,Q66,S66),3)+SMALL((I66,K66,M66,O66,Q66,S66),4)</f>
        <v>#NUM!</v>
      </c>
    </row>
    <row r="67" spans="2:26" ht="15">
      <c r="B67" s="14">
        <v>61</v>
      </c>
      <c r="C67" s="16">
        <f t="shared" si="5"/>
        <v>536</v>
      </c>
      <c r="D67" s="79" t="s">
        <v>158</v>
      </c>
      <c r="E67" s="149">
        <f>+C67-LARGE((H67,J67,L67,N67,P67),1)-LARGE((H67,J67,L67,N67:P67,R67),2)</f>
        <v>336</v>
      </c>
      <c r="F67" s="37">
        <v>59</v>
      </c>
      <c r="G67" s="15">
        <v>36</v>
      </c>
      <c r="H67" s="18">
        <v>36</v>
      </c>
      <c r="I67" s="20">
        <v>0.012384259259259258</v>
      </c>
      <c r="J67" s="18">
        <v>100</v>
      </c>
      <c r="K67" s="20"/>
      <c r="L67" s="18">
        <v>100</v>
      </c>
      <c r="M67" s="23"/>
      <c r="N67" s="18">
        <v>100</v>
      </c>
      <c r="O67" s="20"/>
      <c r="P67" s="18">
        <v>100</v>
      </c>
      <c r="Q67" s="20"/>
      <c r="R67" s="18">
        <v>100</v>
      </c>
      <c r="S67" s="20"/>
      <c r="T67" s="43">
        <f t="shared" si="6"/>
        <v>0.012384259259259258</v>
      </c>
      <c r="U67" s="21">
        <f t="shared" si="7"/>
      </c>
      <c r="Y67" s="4">
        <f t="shared" si="8"/>
        <v>0.012384259259259258</v>
      </c>
      <c r="Z67" s="127" t="e">
        <f>SMALL((I67,K67,M67,P67,Q67,S67),1)+SMALL((I67,K67,M67,O67,Q67,S67),2)+SMALL((I67,K67,M67,O67,Q67,S67),3)+SMALL((I67,K67,M67,O67,Q67,S67),4)</f>
        <v>#NUM!</v>
      </c>
    </row>
    <row r="68" spans="2:26" ht="15">
      <c r="B68" s="14">
        <v>62</v>
      </c>
      <c r="C68" s="16">
        <f t="shared" si="5"/>
        <v>536</v>
      </c>
      <c r="D68" s="79" t="s">
        <v>236</v>
      </c>
      <c r="E68" s="149">
        <f>+C68-LARGE((H68,J68,L68,N68,P68),1)-LARGE((H68,J68,L68,N68:P68,R68),2)</f>
        <v>336</v>
      </c>
      <c r="F68" s="37">
        <v>80</v>
      </c>
      <c r="G68" s="15">
        <v>100</v>
      </c>
      <c r="H68" s="18">
        <v>100</v>
      </c>
      <c r="I68" s="20"/>
      <c r="J68" s="18">
        <v>100</v>
      </c>
      <c r="K68" s="20"/>
      <c r="L68" s="18">
        <v>36</v>
      </c>
      <c r="M68" s="23">
        <v>0.012094907407407408</v>
      </c>
      <c r="N68" s="18">
        <v>100</v>
      </c>
      <c r="O68" s="20"/>
      <c r="P68" s="18">
        <v>100</v>
      </c>
      <c r="Q68" s="20"/>
      <c r="R68" s="18">
        <v>100</v>
      </c>
      <c r="S68" s="20"/>
      <c r="T68" s="43">
        <f t="shared" si="6"/>
        <v>0.012094907407407408</v>
      </c>
      <c r="U68" s="21">
        <f t="shared" si="7"/>
      </c>
      <c r="Y68" s="4">
        <f t="shared" si="8"/>
        <v>0.012094907407407408</v>
      </c>
      <c r="Z68" s="127" t="e">
        <f>SMALL((I68,K68,M68,P68,Q68,S68),1)+SMALL((I68,K68,M68,O68,Q68,S68),2)+SMALL((I68,K68,M68,O68,Q68,S68),3)+SMALL((I68,K68,M68,O68,Q68,S68),4)</f>
        <v>#NUM!</v>
      </c>
    </row>
    <row r="69" spans="2:26" ht="15">
      <c r="B69" s="14">
        <v>63</v>
      </c>
      <c r="C69" s="16">
        <f t="shared" si="5"/>
        <v>537</v>
      </c>
      <c r="D69" s="79" t="s">
        <v>129</v>
      </c>
      <c r="E69" s="149">
        <f>+C69-LARGE((H69,J69,L69,N69,P69),1)-LARGE((H69,J69,L69,N69:P69,R69),2)</f>
        <v>337</v>
      </c>
      <c r="F69" s="37">
        <v>22</v>
      </c>
      <c r="G69" s="15">
        <v>37</v>
      </c>
      <c r="H69" s="18">
        <v>37</v>
      </c>
      <c r="I69" s="20">
        <v>0.013715277777777776</v>
      </c>
      <c r="J69" s="18">
        <v>100</v>
      </c>
      <c r="K69" s="20"/>
      <c r="L69" s="18">
        <v>100</v>
      </c>
      <c r="M69" s="23"/>
      <c r="N69" s="18">
        <v>100</v>
      </c>
      <c r="O69" s="20"/>
      <c r="P69" s="18">
        <v>100</v>
      </c>
      <c r="Q69" s="20"/>
      <c r="R69" s="18">
        <v>100</v>
      </c>
      <c r="S69" s="20"/>
      <c r="T69" s="43">
        <f t="shared" si="6"/>
        <v>0.013715277777777776</v>
      </c>
      <c r="U69" s="21">
        <f t="shared" si="7"/>
      </c>
      <c r="Y69" s="4">
        <f t="shared" si="8"/>
        <v>0.013715277777777776</v>
      </c>
      <c r="Z69" s="127" t="e">
        <f>SMALL((I69,K69,M69,P69,Q69,S69),1)+SMALL((I69,K69,M69,O69,Q69,S69),2)+SMALL((I69,K69,M69,O69,Q69,S69),3)+SMALL((I69,K69,M69,O69,Q69,S69),4)</f>
        <v>#NUM!</v>
      </c>
    </row>
    <row r="70" spans="2:26" ht="15">
      <c r="B70" s="14">
        <v>64</v>
      </c>
      <c r="C70" s="16">
        <f t="shared" si="5"/>
        <v>538</v>
      </c>
      <c r="D70" s="79" t="s">
        <v>157</v>
      </c>
      <c r="E70" s="149">
        <f>+C70-LARGE((H70,J70,L70,N70,P70),1)-LARGE((H70,J70,L70,N70:P70,R70),2)</f>
        <v>338</v>
      </c>
      <c r="F70" s="37">
        <v>58</v>
      </c>
      <c r="G70" s="15">
        <v>38</v>
      </c>
      <c r="H70" s="18">
        <v>38</v>
      </c>
      <c r="I70" s="20">
        <v>0.01096064814814815</v>
      </c>
      <c r="J70" s="18">
        <v>100</v>
      </c>
      <c r="K70" s="20"/>
      <c r="L70" s="18">
        <v>100</v>
      </c>
      <c r="M70" s="23"/>
      <c r="N70" s="18">
        <v>100</v>
      </c>
      <c r="O70" s="20"/>
      <c r="P70" s="18">
        <v>100</v>
      </c>
      <c r="Q70" s="20"/>
      <c r="R70" s="18">
        <v>100</v>
      </c>
      <c r="S70" s="20"/>
      <c r="T70" s="43">
        <f t="shared" si="6"/>
        <v>0.01096064814814815</v>
      </c>
      <c r="U70" s="21">
        <f t="shared" si="7"/>
      </c>
      <c r="Y70" s="4">
        <f t="shared" si="8"/>
        <v>0.01096064814814815</v>
      </c>
      <c r="Z70" s="127" t="e">
        <f>SMALL((I70,K70,M70,P70,Q70,S70),1)+SMALL((I70,K70,M70,O70,Q70,S70),2)+SMALL((I70,K70,M70,O70,Q70,S70),3)+SMALL((I70,K70,M70,O70,Q70,S70),4)</f>
        <v>#NUM!</v>
      </c>
    </row>
    <row r="71" spans="2:26" ht="15">
      <c r="B71" s="14">
        <v>65</v>
      </c>
      <c r="C71" s="16">
        <f t="shared" si="5"/>
        <v>540</v>
      </c>
      <c r="D71" s="79" t="s">
        <v>188</v>
      </c>
      <c r="E71" s="149">
        <f>+C71-LARGE((H71,J71,L71,N71,P71),1)-LARGE((H71,J71,L71,N71:P71,R71),2)</f>
        <v>340</v>
      </c>
      <c r="F71" s="37">
        <v>62</v>
      </c>
      <c r="G71" s="15">
        <v>100</v>
      </c>
      <c r="H71" s="18">
        <v>100</v>
      </c>
      <c r="I71" s="20"/>
      <c r="J71" s="18">
        <v>100</v>
      </c>
      <c r="K71" s="20"/>
      <c r="L71" s="18">
        <v>40</v>
      </c>
      <c r="M71" s="23">
        <v>0.016087962962962964</v>
      </c>
      <c r="N71" s="18">
        <v>100</v>
      </c>
      <c r="O71" s="20"/>
      <c r="P71" s="18">
        <v>100</v>
      </c>
      <c r="Q71" s="20"/>
      <c r="R71" s="18">
        <v>100</v>
      </c>
      <c r="S71" s="20"/>
      <c r="T71" s="43">
        <f aca="true" t="shared" si="9" ref="T71:T96">IF(Y71&gt;0,Y71,"")</f>
        <v>0.016087962962962964</v>
      </c>
      <c r="U71" s="21">
        <f aca="true" t="shared" si="10" ref="U71:U96">IF(ISNUMBER(Z71),Z71,"")</f>
      </c>
      <c r="Y71" s="4">
        <f aca="true" t="shared" si="11" ref="Y71:Y96">MIN(I71,K71,M71,O71,Q71,S71)</f>
        <v>0.016087962962962964</v>
      </c>
      <c r="Z71" s="127" t="e">
        <f>SMALL((I71,K71,M71,P71,Q71,S71),1)+SMALL((I71,K71,M71,O71,Q71,S71),2)+SMALL((I71,K71,M71,O71,Q71,S71),3)+SMALL((I71,K71,M71,O71,Q71,S71),4)</f>
        <v>#NUM!</v>
      </c>
    </row>
    <row r="72" spans="2:26" ht="15">
      <c r="B72" s="14">
        <v>66</v>
      </c>
      <c r="C72" s="16">
        <f t="shared" si="5"/>
        <v>541</v>
      </c>
      <c r="D72" s="79" t="s">
        <v>240</v>
      </c>
      <c r="E72" s="149">
        <f>+C72-LARGE((H72,J72,L72,N72,P72),1)-LARGE((H72,J72,L72,N72:P72,R72),2)</f>
        <v>341</v>
      </c>
      <c r="F72" s="37">
        <v>84</v>
      </c>
      <c r="G72" s="15">
        <v>100</v>
      </c>
      <c r="H72" s="18">
        <v>100</v>
      </c>
      <c r="I72" s="20"/>
      <c r="J72" s="18">
        <v>100</v>
      </c>
      <c r="K72" s="20"/>
      <c r="L72" s="18">
        <v>100</v>
      </c>
      <c r="M72" s="23"/>
      <c r="N72" s="18">
        <v>41</v>
      </c>
      <c r="O72" s="20">
        <v>0.011793981481481482</v>
      </c>
      <c r="P72" s="18">
        <v>100</v>
      </c>
      <c r="Q72" s="20"/>
      <c r="R72" s="18">
        <v>100</v>
      </c>
      <c r="S72" s="20"/>
      <c r="T72" s="43">
        <f t="shared" si="9"/>
        <v>0.011793981481481482</v>
      </c>
      <c r="U72" s="21">
        <f t="shared" si="10"/>
      </c>
      <c r="Y72" s="4">
        <f t="shared" si="11"/>
        <v>0.011793981481481482</v>
      </c>
      <c r="Z72" s="127" t="e">
        <f>SMALL((I72,K72,M72,P72,Q72,S72),1)+SMALL((I72,K72,M72,O72,Q72,S72),2)+SMALL((I72,K72,M72,O72,Q72,S72),3)+SMALL((I72,K72,M72,O72,Q72,S72),4)</f>
        <v>#NUM!</v>
      </c>
    </row>
    <row r="73" spans="2:26" ht="15">
      <c r="B73" s="14">
        <v>67</v>
      </c>
      <c r="C73" s="16"/>
      <c r="D73" s="79"/>
      <c r="E73" s="149"/>
      <c r="F73" s="37"/>
      <c r="G73" s="15"/>
      <c r="H73" s="18"/>
      <c r="I73" s="20"/>
      <c r="J73" s="18"/>
      <c r="K73" s="20"/>
      <c r="L73" s="18"/>
      <c r="M73" s="23"/>
      <c r="N73" s="18"/>
      <c r="O73" s="20"/>
      <c r="P73" s="18"/>
      <c r="Q73" s="20"/>
      <c r="R73" s="18"/>
      <c r="S73" s="20"/>
      <c r="T73" s="43">
        <f t="shared" si="9"/>
      </c>
      <c r="U73" s="21">
        <f t="shared" si="10"/>
      </c>
      <c r="Y73" s="4">
        <f t="shared" si="11"/>
        <v>0</v>
      </c>
      <c r="Z73" s="127" t="e">
        <f>SMALL((I73,K73,M73,P73,Q73,S73),1)+SMALL((I73,K73,M73,O73,Q73,S73),2)+SMALL((I73,K73,M73,O73,Q73,S73),3)+SMALL((I73,K73,M73,O73,Q73,S73),4)</f>
        <v>#NUM!</v>
      </c>
    </row>
    <row r="74" spans="2:26" ht="15">
      <c r="B74" s="14">
        <v>68</v>
      </c>
      <c r="C74" s="16"/>
      <c r="D74" s="79"/>
      <c r="E74" s="149"/>
      <c r="F74" s="37"/>
      <c r="G74" s="15"/>
      <c r="H74" s="18"/>
      <c r="I74" s="20"/>
      <c r="J74" s="18"/>
      <c r="K74" s="23"/>
      <c r="L74" s="18"/>
      <c r="M74" s="23"/>
      <c r="N74" s="18"/>
      <c r="O74" s="20"/>
      <c r="P74" s="18"/>
      <c r="Q74" s="20"/>
      <c r="R74" s="18"/>
      <c r="S74" s="20"/>
      <c r="T74" s="43">
        <f t="shared" si="9"/>
      </c>
      <c r="U74" s="21">
        <f t="shared" si="10"/>
      </c>
      <c r="Y74" s="4">
        <f t="shared" si="11"/>
        <v>0</v>
      </c>
      <c r="Z74" s="127" t="e">
        <f>SMALL((I74,K74,M74,P74,Q74,S74),1)+SMALL((I74,K74,M74,O74,Q74,S74),2)+SMALL((I74,K74,M74,O74,Q74,S74),3)+SMALL((I74,K74,M74,O74,Q74,S74),4)</f>
        <v>#NUM!</v>
      </c>
    </row>
    <row r="75" spans="2:26" ht="15">
      <c r="B75" s="14">
        <v>69</v>
      </c>
      <c r="C75" s="16"/>
      <c r="D75" s="79"/>
      <c r="E75" s="149"/>
      <c r="F75" s="37"/>
      <c r="G75" s="15"/>
      <c r="H75" s="18"/>
      <c r="I75" s="20"/>
      <c r="J75" s="18"/>
      <c r="K75" s="20"/>
      <c r="L75" s="18"/>
      <c r="M75" s="23"/>
      <c r="N75" s="18"/>
      <c r="O75" s="20"/>
      <c r="P75" s="18"/>
      <c r="Q75" s="20"/>
      <c r="R75" s="18"/>
      <c r="S75" s="20"/>
      <c r="T75" s="43">
        <f t="shared" si="9"/>
      </c>
      <c r="U75" s="21">
        <f t="shared" si="10"/>
      </c>
      <c r="Y75" s="4">
        <f t="shared" si="11"/>
        <v>0</v>
      </c>
      <c r="Z75" s="127" t="e">
        <f>SMALL((I75,K75,M75,P75,Q75,S75),1)+SMALL((I75,K75,M75,O75,Q75,S75),2)+SMALL((I75,K75,M75,O75,Q75,S75),3)+SMALL((I75,K75,M75,O75,Q75,S75),4)</f>
        <v>#NUM!</v>
      </c>
    </row>
    <row r="76" spans="2:26" ht="15">
      <c r="B76" s="14">
        <v>70</v>
      </c>
      <c r="C76" s="16"/>
      <c r="D76" s="79"/>
      <c r="E76" s="149"/>
      <c r="F76" s="37"/>
      <c r="G76" s="15"/>
      <c r="H76" s="18"/>
      <c r="I76" s="20"/>
      <c r="J76" s="18"/>
      <c r="K76" s="20"/>
      <c r="L76" s="18"/>
      <c r="M76" s="23"/>
      <c r="N76" s="18"/>
      <c r="O76" s="20"/>
      <c r="P76" s="18"/>
      <c r="Q76" s="20"/>
      <c r="R76" s="18"/>
      <c r="S76" s="20"/>
      <c r="T76" s="43">
        <f t="shared" si="9"/>
      </c>
      <c r="U76" s="21">
        <f t="shared" si="10"/>
      </c>
      <c r="Y76" s="4">
        <f t="shared" si="11"/>
        <v>0</v>
      </c>
      <c r="Z76" s="127" t="e">
        <f>SMALL((I76,K76,M76,P76,Q76,S76),1)+SMALL((I76,K76,M76,O76,Q76,S76),2)+SMALL((I76,K76,M76,O76,Q76,S76),3)+SMALL((I76,K76,M76,O76,Q76,S76),4)</f>
        <v>#NUM!</v>
      </c>
    </row>
    <row r="77" spans="2:26" ht="15">
      <c r="B77" s="14">
        <v>71</v>
      </c>
      <c r="C77" s="16"/>
      <c r="D77" s="79"/>
      <c r="E77" s="149"/>
      <c r="F77" s="37"/>
      <c r="G77" s="15"/>
      <c r="H77" s="18"/>
      <c r="I77" s="20"/>
      <c r="J77" s="18"/>
      <c r="K77" s="20"/>
      <c r="L77" s="18"/>
      <c r="M77" s="23"/>
      <c r="N77" s="18"/>
      <c r="O77" s="20"/>
      <c r="P77" s="18"/>
      <c r="Q77" s="20"/>
      <c r="R77" s="18"/>
      <c r="S77" s="20"/>
      <c r="T77" s="43">
        <f t="shared" si="9"/>
      </c>
      <c r="U77" s="21">
        <f t="shared" si="10"/>
      </c>
      <c r="Y77" s="4">
        <f t="shared" si="11"/>
        <v>0</v>
      </c>
      <c r="Z77" s="127" t="e">
        <f>SMALL((I77,K77,M77,P77,Q77,S77),1)+SMALL((I77,K77,M77,O77,Q77,S77),2)+SMALL((I77,K77,M77,O77,Q77,S77),3)+SMALL((I77,K77,M77,O77,Q77,S77),4)</f>
        <v>#NUM!</v>
      </c>
    </row>
    <row r="78" spans="2:26" ht="15">
      <c r="B78" s="14">
        <v>72</v>
      </c>
      <c r="C78" s="16"/>
      <c r="D78" s="79"/>
      <c r="E78" s="149"/>
      <c r="F78" s="37"/>
      <c r="G78" s="22"/>
      <c r="H78" s="18"/>
      <c r="I78" s="20"/>
      <c r="J78" s="18"/>
      <c r="K78" s="20"/>
      <c r="L78" s="18"/>
      <c r="M78" s="23"/>
      <c r="N78" s="18"/>
      <c r="O78" s="20"/>
      <c r="P78" s="18"/>
      <c r="Q78" s="20"/>
      <c r="R78" s="18"/>
      <c r="S78" s="20"/>
      <c r="T78" s="43">
        <f t="shared" si="9"/>
      </c>
      <c r="U78" s="21">
        <f t="shared" si="10"/>
      </c>
      <c r="Y78" s="4">
        <f t="shared" si="11"/>
        <v>0</v>
      </c>
      <c r="Z78" s="127" t="e">
        <f>SMALL((I78,K78,M78,P78,Q78,S78),1)+SMALL((I78,K78,M78,O78,Q78,S78),2)+SMALL((I78,K78,M78,O78,Q78,S78),3)+SMALL((I78,K78,M78,O78,Q78,S78),4)</f>
        <v>#NUM!</v>
      </c>
    </row>
    <row r="79" spans="2:26" ht="15">
      <c r="B79" s="14">
        <v>73</v>
      </c>
      <c r="C79" s="16"/>
      <c r="D79" s="79"/>
      <c r="E79" s="149"/>
      <c r="F79" s="37"/>
      <c r="G79" s="15"/>
      <c r="H79" s="18"/>
      <c r="I79" s="20"/>
      <c r="J79" s="18"/>
      <c r="K79" s="20"/>
      <c r="L79" s="18"/>
      <c r="M79" s="23"/>
      <c r="N79" s="18"/>
      <c r="O79" s="20"/>
      <c r="P79" s="18"/>
      <c r="Q79" s="20"/>
      <c r="R79" s="18"/>
      <c r="S79" s="20"/>
      <c r="T79" s="43">
        <f t="shared" si="9"/>
      </c>
      <c r="U79" s="21">
        <f t="shared" si="10"/>
      </c>
      <c r="Y79" s="4">
        <f t="shared" si="11"/>
        <v>0</v>
      </c>
      <c r="Z79" s="127" t="e">
        <f>SMALL((I79,K79,M79,P79,Q79,S79),1)+SMALL((I79,K79,M79,O79,Q79,S79),2)+SMALL((I79,K79,M79,O79,Q79,S79),3)+SMALL((I79,K79,M79,O79,Q79,S79),4)</f>
        <v>#NUM!</v>
      </c>
    </row>
    <row r="80" spans="2:26" ht="15">
      <c r="B80" s="14">
        <v>74</v>
      </c>
      <c r="C80" s="16"/>
      <c r="D80" s="79"/>
      <c r="E80" s="149"/>
      <c r="F80" s="37"/>
      <c r="G80" s="15"/>
      <c r="H80" s="18"/>
      <c r="I80" s="20"/>
      <c r="J80" s="18"/>
      <c r="K80" s="20"/>
      <c r="L80" s="18"/>
      <c r="M80" s="23"/>
      <c r="N80" s="18"/>
      <c r="O80" s="20"/>
      <c r="P80" s="18"/>
      <c r="Q80" s="20"/>
      <c r="R80" s="18"/>
      <c r="S80" s="20"/>
      <c r="T80" s="43">
        <f t="shared" si="9"/>
      </c>
      <c r="U80" s="21">
        <f t="shared" si="10"/>
      </c>
      <c r="Y80" s="4">
        <f t="shared" si="11"/>
        <v>0</v>
      </c>
      <c r="Z80" s="127" t="e">
        <f>SMALL((I80,K80,M80,P80,Q80,S80),1)+SMALL((I80,K80,M80,O80,Q80,S80),2)+SMALL((I80,K80,M80,O80,Q80,S80),3)+SMALL((I80,K80,M80,O80,Q80,S80),4)</f>
        <v>#NUM!</v>
      </c>
    </row>
    <row r="81" spans="2:26" ht="15">
      <c r="B81" s="14">
        <v>75</v>
      </c>
      <c r="C81" s="16"/>
      <c r="D81" s="79"/>
      <c r="E81" s="149"/>
      <c r="F81" s="37"/>
      <c r="G81" s="15"/>
      <c r="H81" s="18"/>
      <c r="I81" s="20"/>
      <c r="J81" s="18"/>
      <c r="K81" s="20"/>
      <c r="L81" s="18"/>
      <c r="M81" s="23"/>
      <c r="N81" s="18"/>
      <c r="O81" s="20"/>
      <c r="P81" s="18"/>
      <c r="Q81" s="20"/>
      <c r="R81" s="18"/>
      <c r="S81" s="20"/>
      <c r="T81" s="43">
        <f t="shared" si="9"/>
      </c>
      <c r="U81" s="21">
        <f t="shared" si="10"/>
      </c>
      <c r="Y81" s="4">
        <f t="shared" si="11"/>
        <v>0</v>
      </c>
      <c r="Z81" s="127" t="e">
        <f>SMALL((I81,K81,M81,P81,Q81,S81),1)+SMALL((I81,K81,M81,O81,Q81,S81),2)+SMALL((I81,K81,M81,O81,Q81,S81),3)+SMALL((I81,K81,M81,O81,Q81,S81),4)</f>
        <v>#NUM!</v>
      </c>
    </row>
    <row r="82" spans="2:26" ht="15">
      <c r="B82" s="14">
        <v>76</v>
      </c>
      <c r="C82" s="16"/>
      <c r="D82" s="79"/>
      <c r="E82" s="149"/>
      <c r="F82" s="37"/>
      <c r="G82" s="15"/>
      <c r="H82" s="18"/>
      <c r="I82" s="20"/>
      <c r="J82" s="18"/>
      <c r="K82" s="20"/>
      <c r="L82" s="18"/>
      <c r="M82" s="23"/>
      <c r="N82" s="18"/>
      <c r="O82" s="20"/>
      <c r="P82" s="18"/>
      <c r="Q82" s="20"/>
      <c r="R82" s="18"/>
      <c r="S82" s="20"/>
      <c r="T82" s="43">
        <f t="shared" si="9"/>
      </c>
      <c r="U82" s="21">
        <f t="shared" si="10"/>
      </c>
      <c r="Y82" s="4">
        <f t="shared" si="11"/>
        <v>0</v>
      </c>
      <c r="Z82" s="127" t="e">
        <f>SMALL((I82,K82,M82,P82,Q82,S82),1)+SMALL((I82,K82,M82,O82,Q82,S82),2)+SMALL((I82,K82,M82,O82,Q82,S82),3)+SMALL((I82,K82,M82,O82,Q82,S82),4)</f>
        <v>#NUM!</v>
      </c>
    </row>
    <row r="83" spans="2:26" ht="15">
      <c r="B83" s="14">
        <v>77</v>
      </c>
      <c r="C83" s="16"/>
      <c r="D83" s="79"/>
      <c r="E83" s="149"/>
      <c r="F83" s="37"/>
      <c r="G83" s="15"/>
      <c r="H83" s="18"/>
      <c r="I83" s="20"/>
      <c r="J83" s="18"/>
      <c r="K83" s="20"/>
      <c r="L83" s="18"/>
      <c r="M83" s="23"/>
      <c r="N83" s="18"/>
      <c r="O83" s="20"/>
      <c r="P83" s="18"/>
      <c r="Q83" s="20"/>
      <c r="R83" s="18"/>
      <c r="S83" s="20"/>
      <c r="T83" s="43">
        <f t="shared" si="9"/>
      </c>
      <c r="U83" s="21">
        <f t="shared" si="10"/>
      </c>
      <c r="Y83" s="4">
        <f t="shared" si="11"/>
        <v>0</v>
      </c>
      <c r="Z83" s="127" t="e">
        <f>SMALL((I83,K83,M83,P83,Q83,S83),1)+SMALL((I83,K83,M83,O83,Q83,S83),2)+SMALL((I83,K83,M83,O83,Q83,S83),3)+SMALL((I83,K83,M83,O83,Q83,S83),4)</f>
        <v>#NUM!</v>
      </c>
    </row>
    <row r="84" spans="2:26" ht="15">
      <c r="B84" s="14">
        <v>78</v>
      </c>
      <c r="C84" s="16"/>
      <c r="D84" s="79"/>
      <c r="E84" s="149"/>
      <c r="F84" s="37"/>
      <c r="G84" s="15"/>
      <c r="H84" s="18"/>
      <c r="I84" s="20"/>
      <c r="J84" s="18"/>
      <c r="K84" s="20"/>
      <c r="L84" s="18"/>
      <c r="M84" s="23"/>
      <c r="N84" s="18"/>
      <c r="O84" s="20"/>
      <c r="P84" s="18"/>
      <c r="Q84" s="20"/>
      <c r="R84" s="18"/>
      <c r="S84" s="20"/>
      <c r="T84" s="43">
        <f t="shared" si="9"/>
      </c>
      <c r="U84" s="21">
        <f t="shared" si="10"/>
      </c>
      <c r="Y84" s="4">
        <f t="shared" si="11"/>
        <v>0</v>
      </c>
      <c r="Z84" s="127" t="e">
        <f>SMALL((I84,K84,M84,P84,Q84,S84),1)+SMALL((I84,K84,M84,O84,Q84,S84),2)+SMALL((I84,K84,M84,O84,Q84,S84),3)+SMALL((I84,K84,M84,O84,Q84,S84),4)</f>
        <v>#NUM!</v>
      </c>
    </row>
    <row r="85" spans="2:26" ht="15">
      <c r="B85" s="14">
        <v>79</v>
      </c>
      <c r="C85" s="16"/>
      <c r="D85" s="79"/>
      <c r="E85" s="149"/>
      <c r="F85" s="37"/>
      <c r="G85" s="15"/>
      <c r="H85" s="18"/>
      <c r="I85" s="20"/>
      <c r="J85" s="18"/>
      <c r="K85" s="20"/>
      <c r="L85" s="18"/>
      <c r="M85" s="23"/>
      <c r="N85" s="18"/>
      <c r="O85" s="20"/>
      <c r="P85" s="18"/>
      <c r="Q85" s="20"/>
      <c r="R85" s="18"/>
      <c r="S85" s="20"/>
      <c r="T85" s="43">
        <f t="shared" si="9"/>
      </c>
      <c r="U85" s="21">
        <f t="shared" si="10"/>
      </c>
      <c r="Y85" s="4">
        <f t="shared" si="11"/>
        <v>0</v>
      </c>
      <c r="Z85" s="127" t="e">
        <f>SMALL((I85,K85,M85,P85,Q85,S85),1)+SMALL((I85,K85,M85,O85,Q85,S85),2)+SMALL((I85,K85,M85,O85,Q85,S85),3)+SMALL((I85,K85,M85,O85,Q85,S85),4)</f>
        <v>#NUM!</v>
      </c>
    </row>
    <row r="86" spans="2:26" ht="15">
      <c r="B86" s="14">
        <v>80</v>
      </c>
      <c r="C86" s="16"/>
      <c r="D86" s="79"/>
      <c r="E86" s="149"/>
      <c r="F86" s="37"/>
      <c r="G86" s="15"/>
      <c r="H86" s="18"/>
      <c r="I86" s="20"/>
      <c r="J86" s="18"/>
      <c r="K86" s="23"/>
      <c r="L86" s="18"/>
      <c r="M86" s="23"/>
      <c r="N86" s="18"/>
      <c r="O86" s="20"/>
      <c r="P86" s="18"/>
      <c r="Q86" s="20"/>
      <c r="R86" s="18"/>
      <c r="S86" s="20"/>
      <c r="T86" s="43">
        <f t="shared" si="9"/>
      </c>
      <c r="U86" s="21">
        <f t="shared" si="10"/>
      </c>
      <c r="Y86" s="4">
        <f t="shared" si="11"/>
        <v>0</v>
      </c>
      <c r="Z86" s="127" t="e">
        <f>SMALL((I86,K86,M86,P86,Q86,S86),1)+SMALL((I86,K86,M86,O86,Q86,S86),2)+SMALL((I86,K86,M86,O86,Q86,S86),3)+SMALL((I86,K86,M86,O86,Q86,S86),4)</f>
        <v>#NUM!</v>
      </c>
    </row>
    <row r="87" spans="2:26" ht="15">
      <c r="B87" s="14">
        <v>81</v>
      </c>
      <c r="C87" s="16"/>
      <c r="D87" s="79"/>
      <c r="E87" s="149"/>
      <c r="F87" s="37"/>
      <c r="G87" s="15"/>
      <c r="H87" s="18"/>
      <c r="I87" s="20"/>
      <c r="J87" s="18"/>
      <c r="K87" s="20"/>
      <c r="L87" s="18"/>
      <c r="M87" s="23"/>
      <c r="N87" s="18"/>
      <c r="O87" s="20"/>
      <c r="P87" s="18"/>
      <c r="Q87" s="20"/>
      <c r="R87" s="18"/>
      <c r="S87" s="20"/>
      <c r="T87" s="43">
        <f t="shared" si="9"/>
      </c>
      <c r="U87" s="21">
        <f t="shared" si="10"/>
      </c>
      <c r="Y87" s="4">
        <f t="shared" si="11"/>
        <v>0</v>
      </c>
      <c r="Z87" s="127" t="e">
        <f>SMALL((I87,K87,M87,P87,Q87,S87),1)+SMALL((I87,K87,M87,O87,Q87,S87),2)+SMALL((I87,K87,M87,O87,Q87,S87),3)+SMALL((I87,K87,M87,O87,Q87,S87),4)</f>
        <v>#NUM!</v>
      </c>
    </row>
    <row r="88" spans="2:26" ht="15">
      <c r="B88" s="14">
        <v>82</v>
      </c>
      <c r="C88" s="16"/>
      <c r="D88" s="79"/>
      <c r="E88" s="149"/>
      <c r="F88" s="37"/>
      <c r="G88" s="15"/>
      <c r="H88" s="18"/>
      <c r="I88" s="20"/>
      <c r="J88" s="18"/>
      <c r="K88" s="20"/>
      <c r="L88" s="18"/>
      <c r="M88" s="23"/>
      <c r="N88" s="18"/>
      <c r="O88" s="20"/>
      <c r="P88" s="18"/>
      <c r="Q88" s="20"/>
      <c r="R88" s="18"/>
      <c r="S88" s="20"/>
      <c r="T88" s="43">
        <f t="shared" si="9"/>
      </c>
      <c r="U88" s="21">
        <f t="shared" si="10"/>
      </c>
      <c r="Y88" s="4">
        <f t="shared" si="11"/>
        <v>0</v>
      </c>
      <c r="Z88" s="127" t="e">
        <f>SMALL((I88,K88,M88,P88,Q88,S88),1)+SMALL((I88,K88,M88,O88,Q88,S88),2)+SMALL((I88,K88,M88,O88,Q88,S88),3)+SMALL((I88,K88,M88,O88,Q88,S88),4)</f>
        <v>#NUM!</v>
      </c>
    </row>
    <row r="89" spans="2:26" ht="15">
      <c r="B89" s="14">
        <v>83</v>
      </c>
      <c r="C89" s="16"/>
      <c r="D89" s="79"/>
      <c r="E89" s="149"/>
      <c r="F89" s="37"/>
      <c r="G89" s="15"/>
      <c r="H89" s="18"/>
      <c r="I89" s="20"/>
      <c r="J89" s="18"/>
      <c r="K89" s="20"/>
      <c r="L89" s="18"/>
      <c r="M89" s="23"/>
      <c r="N89" s="18"/>
      <c r="O89" s="20"/>
      <c r="P89" s="18"/>
      <c r="Q89" s="20"/>
      <c r="R89" s="18"/>
      <c r="S89" s="20"/>
      <c r="T89" s="43">
        <f t="shared" si="9"/>
      </c>
      <c r="U89" s="21">
        <f t="shared" si="10"/>
      </c>
      <c r="Y89" s="4">
        <f t="shared" si="11"/>
        <v>0</v>
      </c>
      <c r="Z89" s="127" t="e">
        <f>SMALL((I89,K89,M89,P89,Q89,S89),1)+SMALL((I89,K89,M89,O89,Q89,S89),2)+SMALL((I89,K89,M89,O89,Q89,S89),3)+SMALL((I89,K89,M89,O89,Q89,S89),4)</f>
        <v>#NUM!</v>
      </c>
    </row>
    <row r="90" spans="2:26" ht="15">
      <c r="B90" s="14">
        <v>84</v>
      </c>
      <c r="C90" s="16"/>
      <c r="D90" s="79"/>
      <c r="E90" s="149"/>
      <c r="F90" s="37"/>
      <c r="G90" s="15"/>
      <c r="H90" s="18"/>
      <c r="I90" s="20"/>
      <c r="J90" s="18"/>
      <c r="K90" s="20"/>
      <c r="L90" s="18"/>
      <c r="M90" s="23"/>
      <c r="N90" s="18"/>
      <c r="O90" s="20"/>
      <c r="P90" s="18"/>
      <c r="Q90" s="20"/>
      <c r="R90" s="18"/>
      <c r="S90" s="20"/>
      <c r="T90" s="43">
        <f t="shared" si="9"/>
      </c>
      <c r="U90" s="21">
        <f t="shared" si="10"/>
      </c>
      <c r="Y90" s="4">
        <f t="shared" si="11"/>
        <v>0</v>
      </c>
      <c r="Z90" s="127" t="e">
        <f>SMALL((I90,K90,M90,P90,Q90,S90),1)+SMALL((I90,K90,M90,O90,Q90,S90),2)+SMALL((I90,K90,M90,O90,Q90,S90),3)+SMALL((I90,K90,M90,O90,Q90,S90),4)</f>
        <v>#NUM!</v>
      </c>
    </row>
    <row r="91" spans="2:26" ht="15">
      <c r="B91" s="14">
        <v>85</v>
      </c>
      <c r="C91" s="16"/>
      <c r="D91" s="79"/>
      <c r="E91" s="149"/>
      <c r="F91" s="37"/>
      <c r="G91" s="15"/>
      <c r="H91" s="18"/>
      <c r="I91" s="20"/>
      <c r="J91" s="18"/>
      <c r="K91" s="20"/>
      <c r="L91" s="18"/>
      <c r="M91" s="23"/>
      <c r="N91" s="18"/>
      <c r="O91" s="20"/>
      <c r="P91" s="18"/>
      <c r="Q91" s="20"/>
      <c r="R91" s="18"/>
      <c r="S91" s="20"/>
      <c r="T91" s="43">
        <f t="shared" si="9"/>
      </c>
      <c r="U91" s="21">
        <f t="shared" si="10"/>
      </c>
      <c r="Y91" s="4">
        <f t="shared" si="11"/>
        <v>0</v>
      </c>
      <c r="Z91" s="127" t="e">
        <f>SMALL((I91,K91,M91,P91,Q91,S91),1)+SMALL((I91,K91,M91,O91,Q91,S91),2)+SMALL((I91,K91,M91,O91,Q91,S91),3)+SMALL((I91,K91,M91,O91,Q91,S91),4)</f>
        <v>#NUM!</v>
      </c>
    </row>
    <row r="92" spans="2:26" ht="15">
      <c r="B92" s="14">
        <v>86</v>
      </c>
      <c r="C92" s="16"/>
      <c r="D92" s="79">
        <f>IF(F92="","",VLOOKUP(F92,Entrants!$B$4:$C$102,2))</f>
      </c>
      <c r="E92" s="150"/>
      <c r="F92" s="37"/>
      <c r="G92" s="15"/>
      <c r="H92" s="18"/>
      <c r="I92" s="20"/>
      <c r="J92" s="18"/>
      <c r="K92" s="20"/>
      <c r="L92" s="18"/>
      <c r="M92" s="23"/>
      <c r="N92" s="18"/>
      <c r="O92" s="20"/>
      <c r="P92" s="18"/>
      <c r="Q92" s="20"/>
      <c r="R92" s="18"/>
      <c r="S92" s="20"/>
      <c r="T92" s="43">
        <f t="shared" si="9"/>
      </c>
      <c r="U92" s="21">
        <f t="shared" si="10"/>
      </c>
      <c r="Y92" s="4">
        <f t="shared" si="11"/>
        <v>0</v>
      </c>
      <c r="Z92" s="127" t="e">
        <f>SMALL((I92,K92,M92,P92,Q92,S92),1)+SMALL((I92,K92,M92,O92,Q92,S92),2)+SMALL((I92,K92,M92,O92,Q92,S92),3)+SMALL((I92,K92,M92,O92,Q92,S92),4)</f>
        <v>#NUM!</v>
      </c>
    </row>
    <row r="93" spans="2:26" ht="15">
      <c r="B93" s="14">
        <v>87</v>
      </c>
      <c r="C93" s="16"/>
      <c r="D93" s="79">
        <f>IF(F93="","",VLOOKUP(F93,Entrants!$B$4:$C$102,2))</f>
      </c>
      <c r="E93" s="150"/>
      <c r="F93" s="37"/>
      <c r="G93" s="15"/>
      <c r="H93" s="18"/>
      <c r="I93" s="20"/>
      <c r="J93" s="18"/>
      <c r="K93" s="20"/>
      <c r="L93" s="18"/>
      <c r="M93" s="23"/>
      <c r="N93" s="18"/>
      <c r="O93" s="20"/>
      <c r="P93" s="18"/>
      <c r="Q93" s="20"/>
      <c r="R93" s="18"/>
      <c r="S93" s="20"/>
      <c r="T93" s="43">
        <f t="shared" si="9"/>
      </c>
      <c r="U93" s="21">
        <f t="shared" si="10"/>
      </c>
      <c r="Y93" s="4">
        <f t="shared" si="11"/>
        <v>0</v>
      </c>
      <c r="Z93" s="127" t="e">
        <f>SMALL((I93,K93,M93,P93,Q93,S93),1)+SMALL((I93,K93,M93,O93,Q93,S93),2)+SMALL((I93,K93,M93,O93,Q93,S93),3)+SMALL((I93,K93,M93,O93,Q93,S93),4)</f>
        <v>#NUM!</v>
      </c>
    </row>
    <row r="94" spans="2:26" ht="15">
      <c r="B94" s="14">
        <v>88</v>
      </c>
      <c r="C94" s="16"/>
      <c r="D94" s="79">
        <f>IF(F94="","",VLOOKUP(F94,Entrants!$B$4:$C$102,2))</f>
      </c>
      <c r="E94" s="150"/>
      <c r="F94" s="37"/>
      <c r="G94" s="15"/>
      <c r="H94" s="18"/>
      <c r="I94" s="20"/>
      <c r="J94" s="18"/>
      <c r="K94" s="20"/>
      <c r="L94" s="18"/>
      <c r="M94" s="23"/>
      <c r="N94" s="18"/>
      <c r="O94" s="20"/>
      <c r="P94" s="18"/>
      <c r="Q94" s="20"/>
      <c r="R94" s="18"/>
      <c r="S94" s="20"/>
      <c r="T94" s="43">
        <f t="shared" si="9"/>
      </c>
      <c r="U94" s="21">
        <f t="shared" si="10"/>
      </c>
      <c r="Y94" s="4">
        <f t="shared" si="11"/>
        <v>0</v>
      </c>
      <c r="Z94" s="127" t="e">
        <f>SMALL((I94,K94,M94,P94,Q94,S94),1)+SMALL((I94,K94,M94,O94,Q94,S94),2)+SMALL((I94,K94,M94,O94,Q94,S94),3)+SMALL((I94,K94,M94,O94,Q94,S94),4)</f>
        <v>#NUM!</v>
      </c>
    </row>
    <row r="95" spans="2:26" ht="15">
      <c r="B95" s="14">
        <v>89</v>
      </c>
      <c r="C95" s="16"/>
      <c r="D95" s="79">
        <f>IF(F95="","",VLOOKUP(F95,Entrants!$B$4:$C$102,2))</f>
      </c>
      <c r="E95" s="150"/>
      <c r="F95" s="37"/>
      <c r="G95" s="14"/>
      <c r="H95" s="18"/>
      <c r="I95" s="20"/>
      <c r="J95" s="18"/>
      <c r="K95" s="20"/>
      <c r="L95" s="18"/>
      <c r="M95" s="23"/>
      <c r="N95" s="18"/>
      <c r="O95" s="20"/>
      <c r="P95" s="18"/>
      <c r="Q95" s="20"/>
      <c r="R95" s="18"/>
      <c r="S95" s="20"/>
      <c r="T95" s="43">
        <f t="shared" si="9"/>
      </c>
      <c r="U95" s="21">
        <f t="shared" si="10"/>
      </c>
      <c r="Y95" s="4">
        <f t="shared" si="11"/>
        <v>0</v>
      </c>
      <c r="Z95" s="127" t="e">
        <f>SMALL((I95,K95,M95,P95,Q95,S95),1)+SMALL((I95,K95,M95,O95,Q95,S95),2)+SMALL((I95,K95,M95,O95,Q95,S95),3)+SMALL((I95,K95,M95,O95,Q95,S95),4)</f>
        <v>#NUM!</v>
      </c>
    </row>
    <row r="96" spans="2:26" ht="15">
      <c r="B96" s="14">
        <v>90</v>
      </c>
      <c r="C96" s="16"/>
      <c r="D96" s="79">
        <f>IF(F96="","",VLOOKUP(F96,Entrants!$B$4:$C$102,2))</f>
      </c>
      <c r="E96" s="150"/>
      <c r="F96" s="37"/>
      <c r="G96" s="15"/>
      <c r="H96" s="18"/>
      <c r="I96" s="20"/>
      <c r="J96" s="18"/>
      <c r="K96" s="20"/>
      <c r="L96" s="18"/>
      <c r="M96" s="23"/>
      <c r="N96" s="18"/>
      <c r="O96" s="20"/>
      <c r="P96" s="18"/>
      <c r="Q96" s="20"/>
      <c r="R96" s="18"/>
      <c r="S96" s="20"/>
      <c r="T96" s="43">
        <f t="shared" si="9"/>
      </c>
      <c r="U96" s="21">
        <f t="shared" si="10"/>
      </c>
      <c r="Y96" s="4">
        <f t="shared" si="11"/>
        <v>0</v>
      </c>
      <c r="Z96" s="127" t="e">
        <f>SMALL((I96,K96,M96,P96,Q96,S96),1)+SMALL((I96,K96,M96,O96,Q96,S96),2)+SMALL((I96,K96,M96,O96,Q96,S96),3)+SMALL((I96,K96,M96,O96,Q96,S96),4)</f>
        <v>#NUM!</v>
      </c>
    </row>
    <row r="97" spans="2:20" ht="12.75">
      <c r="B97"/>
      <c r="C97"/>
      <c r="E97"/>
      <c r="F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2:20" ht="12.75">
      <c r="B98"/>
      <c r="C98"/>
      <c r="E98"/>
      <c r="F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2:20" ht="12.75">
      <c r="B99"/>
      <c r="C99"/>
      <c r="E99"/>
      <c r="F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2:20" ht="12.75">
      <c r="B100"/>
      <c r="C100"/>
      <c r="E100"/>
      <c r="F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2:20" ht="12.75">
      <c r="B101"/>
      <c r="C101"/>
      <c r="E101"/>
      <c r="F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2:20" ht="12.75">
      <c r="B102"/>
      <c r="C102"/>
      <c r="E102"/>
      <c r="F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2:20" ht="12.75">
      <c r="B103"/>
      <c r="C103"/>
      <c r="E103"/>
      <c r="F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2:20" ht="12.75">
      <c r="B104"/>
      <c r="C104"/>
      <c r="E104"/>
      <c r="F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2:20" ht="12.75">
      <c r="B105"/>
      <c r="C105"/>
      <c r="E105"/>
      <c r="F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2:20" ht="12.75">
      <c r="B106"/>
      <c r="C106"/>
      <c r="E106"/>
      <c r="F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2:20" ht="12.75">
      <c r="B107"/>
      <c r="C107"/>
      <c r="E107"/>
      <c r="F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2:20" ht="12.75">
      <c r="B108"/>
      <c r="C108"/>
      <c r="E108"/>
      <c r="F108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2:20" ht="12.75">
      <c r="B109"/>
      <c r="C109"/>
      <c r="E109"/>
      <c r="F109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2:20" ht="12.75">
      <c r="B110"/>
      <c r="C110"/>
      <c r="E110"/>
      <c r="F110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2:20" ht="12.75">
      <c r="B111"/>
      <c r="C111"/>
      <c r="E111"/>
      <c r="F11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2:20" ht="12.75">
      <c r="B112"/>
      <c r="C112"/>
      <c r="E112"/>
      <c r="F112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2:20" ht="12.75">
      <c r="B113"/>
      <c r="C113"/>
      <c r="E113"/>
      <c r="F113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2:20" ht="12.75">
      <c r="B114"/>
      <c r="C114"/>
      <c r="E114"/>
      <c r="F114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2:20" ht="12.75">
      <c r="B115"/>
      <c r="C115"/>
      <c r="E115"/>
      <c r="F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2:20" ht="12.75">
      <c r="B116"/>
      <c r="C116"/>
      <c r="E116"/>
      <c r="F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ht="12.75">
      <c r="T117"/>
    </row>
  </sheetData>
  <sheetProtection/>
  <printOptions/>
  <pageMargins left="0.51" right="0.56" top="0.36" bottom="0.38" header="0.5" footer="0.5"/>
  <pageSetup fitToHeight="2" horizontalDpi="300" verticalDpi="300" orientation="landscape" paperSize="9" scale="78" r:id="rId2"/>
  <rowBreaks count="1" manualBreakCount="1">
    <brk id="45" max="6553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102"/>
  <sheetViews>
    <sheetView zoomScale="75" zoomScaleNormal="75" zoomScalePageLayoutView="0" workbookViewId="0" topLeftCell="A70">
      <selection activeCell="J93" sqref="J93"/>
    </sheetView>
  </sheetViews>
  <sheetFormatPr defaultColWidth="9.140625" defaultRowHeight="12.75"/>
  <cols>
    <col min="1" max="1" width="3.140625" style="0" customWidth="1"/>
    <col min="2" max="2" width="42.421875" style="0" customWidth="1"/>
    <col min="3" max="3" width="11.7109375" style="0" customWidth="1"/>
    <col min="4" max="4" width="12.140625" style="0" customWidth="1"/>
    <col min="5" max="5" width="12.57421875" style="0" customWidth="1"/>
    <col min="6" max="6" width="11.8515625" style="0" customWidth="1"/>
    <col min="7" max="7" width="12.28125" style="0" customWidth="1"/>
    <col min="8" max="8" width="11.57421875" style="0" customWidth="1"/>
    <col min="9" max="9" width="11.28125" style="0" customWidth="1"/>
    <col min="10" max="10" width="14.00390625" style="0" customWidth="1"/>
    <col min="11" max="11" width="43.140625" style="0" customWidth="1"/>
    <col min="12" max="15" width="10.140625" style="0" customWidth="1"/>
    <col min="16" max="16" width="11.8515625" style="0" customWidth="1"/>
    <col min="17" max="17" width="10.8515625" style="0" customWidth="1"/>
  </cols>
  <sheetData>
    <row r="1" ht="23.25">
      <c r="A1" s="122" t="s">
        <v>101</v>
      </c>
    </row>
    <row r="2" ht="13.5" thickBot="1"/>
    <row r="3" spans="2:10" ht="18.75" thickBot="1">
      <c r="B3" s="133" t="s">
        <v>0</v>
      </c>
      <c r="C3" s="146" t="s">
        <v>1</v>
      </c>
      <c r="D3" s="80" t="s">
        <v>2</v>
      </c>
      <c r="E3" s="80" t="s">
        <v>3</v>
      </c>
      <c r="F3" s="80" t="s">
        <v>4</v>
      </c>
      <c r="G3" s="80" t="s">
        <v>5</v>
      </c>
      <c r="H3" s="145" t="s">
        <v>6</v>
      </c>
      <c r="I3" s="134" t="s">
        <v>7</v>
      </c>
      <c r="J3" s="81" t="s">
        <v>33</v>
      </c>
    </row>
    <row r="4" spans="2:11" ht="18.75" thickBot="1">
      <c r="B4" s="121" t="s">
        <v>222</v>
      </c>
      <c r="C4" s="83">
        <v>10</v>
      </c>
      <c r="D4" s="83">
        <v>10</v>
      </c>
      <c r="E4" s="83">
        <v>25</v>
      </c>
      <c r="F4" s="83">
        <v>25</v>
      </c>
      <c r="G4" s="83">
        <v>25</v>
      </c>
      <c r="H4" s="83">
        <v>15</v>
      </c>
      <c r="I4" s="126">
        <f aca="true" t="shared" si="0" ref="I4:I15">SUM(C4:H4)</f>
        <v>110</v>
      </c>
      <c r="J4" s="84">
        <v>1</v>
      </c>
      <c r="K4" s="76"/>
    </row>
    <row r="5" spans="2:11" ht="18.75" thickBot="1">
      <c r="B5" s="85" t="s">
        <v>221</v>
      </c>
      <c r="C5" s="86">
        <v>25</v>
      </c>
      <c r="D5" s="89">
        <v>25</v>
      </c>
      <c r="E5" s="89">
        <v>1</v>
      </c>
      <c r="F5" s="89">
        <v>10</v>
      </c>
      <c r="G5" s="89">
        <v>6</v>
      </c>
      <c r="H5" s="89">
        <v>25</v>
      </c>
      <c r="I5" s="90">
        <f t="shared" si="0"/>
        <v>92</v>
      </c>
      <c r="J5" s="84">
        <v>2</v>
      </c>
      <c r="K5" s="76"/>
    </row>
    <row r="6" spans="2:11" ht="18.75" thickBot="1">
      <c r="B6" s="85" t="s">
        <v>224</v>
      </c>
      <c r="C6" s="86">
        <v>5</v>
      </c>
      <c r="D6" s="86">
        <v>15</v>
      </c>
      <c r="E6" s="86">
        <v>3</v>
      </c>
      <c r="F6" s="86">
        <v>15</v>
      </c>
      <c r="G6" s="86">
        <v>20</v>
      </c>
      <c r="H6" s="86">
        <v>20</v>
      </c>
      <c r="I6" s="87">
        <f t="shared" si="0"/>
        <v>78</v>
      </c>
      <c r="J6" s="91">
        <v>3</v>
      </c>
      <c r="K6" s="76"/>
    </row>
    <row r="7" spans="2:14" ht="18.75" thickBot="1">
      <c r="B7" s="88" t="s">
        <v>228</v>
      </c>
      <c r="C7" s="86">
        <v>15</v>
      </c>
      <c r="D7" s="86">
        <v>12</v>
      </c>
      <c r="E7" s="86">
        <v>15</v>
      </c>
      <c r="F7" s="86">
        <v>8</v>
      </c>
      <c r="G7" s="86">
        <v>15</v>
      </c>
      <c r="H7" s="86">
        <v>12</v>
      </c>
      <c r="I7" s="87">
        <f t="shared" si="0"/>
        <v>77</v>
      </c>
      <c r="J7" s="91">
        <v>4</v>
      </c>
      <c r="K7" s="76"/>
      <c r="N7" s="24"/>
    </row>
    <row r="8" spans="2:11" ht="18.75" thickBot="1">
      <c r="B8" s="88" t="s">
        <v>225</v>
      </c>
      <c r="C8" s="86">
        <v>20</v>
      </c>
      <c r="D8" s="89">
        <v>8</v>
      </c>
      <c r="E8" s="89">
        <v>20</v>
      </c>
      <c r="F8" s="89">
        <v>4</v>
      </c>
      <c r="G8" s="89">
        <v>4</v>
      </c>
      <c r="H8" s="89">
        <v>5</v>
      </c>
      <c r="I8" s="90">
        <f t="shared" si="0"/>
        <v>61</v>
      </c>
      <c r="J8" s="91">
        <v>5</v>
      </c>
      <c r="K8" s="76"/>
    </row>
    <row r="9" spans="2:11" ht="18.75" thickBot="1">
      <c r="B9" s="85" t="s">
        <v>231</v>
      </c>
      <c r="C9" s="86">
        <v>4</v>
      </c>
      <c r="D9" s="86">
        <v>4</v>
      </c>
      <c r="E9" s="86">
        <v>10</v>
      </c>
      <c r="F9" s="86">
        <v>20</v>
      </c>
      <c r="G9" s="86">
        <v>12</v>
      </c>
      <c r="H9" s="86">
        <v>6</v>
      </c>
      <c r="I9" s="87">
        <f t="shared" si="0"/>
        <v>56</v>
      </c>
      <c r="J9" s="91">
        <v>6</v>
      </c>
      <c r="K9" s="76"/>
    </row>
    <row r="10" spans="2:11" ht="18.75" thickBot="1">
      <c r="B10" s="85" t="s">
        <v>223</v>
      </c>
      <c r="C10" s="86">
        <v>8</v>
      </c>
      <c r="D10" s="86">
        <v>6</v>
      </c>
      <c r="E10" s="86">
        <v>6</v>
      </c>
      <c r="F10" s="86">
        <v>12</v>
      </c>
      <c r="G10" s="86">
        <v>5</v>
      </c>
      <c r="H10" s="86">
        <v>10</v>
      </c>
      <c r="I10" s="87">
        <f t="shared" si="0"/>
        <v>47</v>
      </c>
      <c r="J10" s="91">
        <v>7</v>
      </c>
      <c r="K10" s="76"/>
    </row>
    <row r="11" spans="2:11" ht="18.75" thickBot="1">
      <c r="B11" s="88" t="s">
        <v>227</v>
      </c>
      <c r="C11" s="86">
        <v>6</v>
      </c>
      <c r="D11" s="86">
        <v>5</v>
      </c>
      <c r="E11" s="86">
        <v>8</v>
      </c>
      <c r="F11" s="86">
        <v>6</v>
      </c>
      <c r="G11" s="86">
        <v>8</v>
      </c>
      <c r="H11" s="86">
        <v>8</v>
      </c>
      <c r="I11" s="87">
        <f t="shared" si="0"/>
        <v>41</v>
      </c>
      <c r="J11" s="91">
        <v>8</v>
      </c>
      <c r="K11" s="76"/>
    </row>
    <row r="12" spans="2:11" ht="18.75" thickBot="1">
      <c r="B12" s="85" t="s">
        <v>226</v>
      </c>
      <c r="C12" s="86">
        <v>12</v>
      </c>
      <c r="D12" s="86">
        <v>20</v>
      </c>
      <c r="E12" s="86">
        <v>2</v>
      </c>
      <c r="F12" s="86">
        <v>2</v>
      </c>
      <c r="G12" s="86">
        <v>1</v>
      </c>
      <c r="H12" s="86">
        <v>3</v>
      </c>
      <c r="I12" s="87">
        <f t="shared" si="0"/>
        <v>40</v>
      </c>
      <c r="J12" s="91">
        <v>9</v>
      </c>
      <c r="K12" s="76"/>
    </row>
    <row r="13" spans="2:11" ht="18.75" thickBot="1">
      <c r="B13" s="88" t="s">
        <v>232</v>
      </c>
      <c r="C13" s="86">
        <v>2</v>
      </c>
      <c r="D13" s="89">
        <v>1</v>
      </c>
      <c r="E13" s="89">
        <v>12</v>
      </c>
      <c r="F13" s="89">
        <v>5</v>
      </c>
      <c r="G13" s="89">
        <v>10</v>
      </c>
      <c r="H13" s="89">
        <v>4</v>
      </c>
      <c r="I13" s="90">
        <f t="shared" si="0"/>
        <v>34</v>
      </c>
      <c r="J13" s="91">
        <v>10</v>
      </c>
      <c r="K13" s="76"/>
    </row>
    <row r="14" spans="2:11" ht="18.75" thickBot="1">
      <c r="B14" s="88" t="s">
        <v>229</v>
      </c>
      <c r="C14" s="86">
        <v>1</v>
      </c>
      <c r="D14" s="86">
        <v>3</v>
      </c>
      <c r="E14" s="86">
        <v>5</v>
      </c>
      <c r="F14" s="86">
        <v>3</v>
      </c>
      <c r="G14" s="86">
        <v>2</v>
      </c>
      <c r="H14" s="86">
        <v>1</v>
      </c>
      <c r="I14" s="87">
        <f t="shared" si="0"/>
        <v>15</v>
      </c>
      <c r="J14" s="91">
        <v>11</v>
      </c>
      <c r="K14" s="76"/>
    </row>
    <row r="15" spans="2:11" ht="18.75" thickBot="1">
      <c r="B15" s="125" t="s">
        <v>230</v>
      </c>
      <c r="C15" s="92">
        <v>3</v>
      </c>
      <c r="D15" s="92">
        <v>2</v>
      </c>
      <c r="E15" s="92">
        <v>4</v>
      </c>
      <c r="F15" s="92">
        <v>1</v>
      </c>
      <c r="G15" s="92">
        <v>3</v>
      </c>
      <c r="H15" s="92">
        <v>2</v>
      </c>
      <c r="I15" s="123">
        <f t="shared" si="0"/>
        <v>15</v>
      </c>
      <c r="J15" s="91">
        <v>12</v>
      </c>
      <c r="K15" s="76"/>
    </row>
    <row r="16" spans="2:10" ht="18">
      <c r="B16" s="93"/>
      <c r="C16" s="94"/>
      <c r="D16" s="94"/>
      <c r="E16" s="94"/>
      <c r="F16" s="94"/>
      <c r="G16" s="94"/>
      <c r="H16" s="94"/>
      <c r="I16" s="95"/>
      <c r="J16" s="91"/>
    </row>
    <row r="17" spans="2:10" ht="18">
      <c r="B17" s="93"/>
      <c r="C17" s="94"/>
      <c r="D17" s="94"/>
      <c r="E17" s="94"/>
      <c r="F17" s="94"/>
      <c r="G17" s="94"/>
      <c r="H17" s="94"/>
      <c r="I17" s="95"/>
      <c r="J17" s="91"/>
    </row>
    <row r="18" spans="2:9" ht="18.75" thickBot="1">
      <c r="B18" s="94"/>
      <c r="C18" s="94"/>
      <c r="D18" s="94"/>
      <c r="E18" s="94"/>
      <c r="F18" s="94"/>
      <c r="G18" s="94"/>
      <c r="H18" s="94"/>
      <c r="I18" s="95"/>
    </row>
    <row r="19" spans="2:9" ht="18.75" thickBot="1">
      <c r="B19" s="131" t="s">
        <v>1</v>
      </c>
      <c r="C19" s="96"/>
      <c r="D19" s="96"/>
      <c r="E19" s="96"/>
      <c r="F19" s="96"/>
      <c r="G19" s="139" t="s">
        <v>7</v>
      </c>
      <c r="H19" s="138" t="s">
        <v>233</v>
      </c>
      <c r="I19" s="95"/>
    </row>
    <row r="20" spans="2:9" ht="18">
      <c r="B20" s="82" t="s">
        <v>221</v>
      </c>
      <c r="C20" s="98">
        <v>2</v>
      </c>
      <c r="D20" s="99">
        <v>7</v>
      </c>
      <c r="E20" s="99">
        <v>18</v>
      </c>
      <c r="F20" s="100">
        <v>27</v>
      </c>
      <c r="G20" s="101">
        <f aca="true" t="shared" si="1" ref="G20:G31">SUM(C20:F20)</f>
        <v>54</v>
      </c>
      <c r="H20" s="102">
        <v>25</v>
      </c>
      <c r="I20" s="103"/>
    </row>
    <row r="21" spans="2:9" ht="18">
      <c r="B21" s="88" t="s">
        <v>225</v>
      </c>
      <c r="C21" s="104">
        <v>16</v>
      </c>
      <c r="D21" s="105">
        <v>20</v>
      </c>
      <c r="E21" s="105">
        <v>24</v>
      </c>
      <c r="F21" s="106">
        <v>25</v>
      </c>
      <c r="G21" s="107">
        <f t="shared" si="1"/>
        <v>85</v>
      </c>
      <c r="H21" s="108">
        <v>20</v>
      </c>
      <c r="I21" s="103"/>
    </row>
    <row r="22" spans="2:9" ht="18">
      <c r="B22" s="88" t="s">
        <v>228</v>
      </c>
      <c r="C22" s="109">
        <v>17</v>
      </c>
      <c r="D22" s="110">
        <v>19</v>
      </c>
      <c r="E22" s="110">
        <v>22</v>
      </c>
      <c r="F22" s="111">
        <v>31</v>
      </c>
      <c r="G22" s="107">
        <f t="shared" si="1"/>
        <v>89</v>
      </c>
      <c r="H22" s="108">
        <v>15</v>
      </c>
      <c r="I22" s="103"/>
    </row>
    <row r="23" spans="2:9" ht="18">
      <c r="B23" s="85" t="s">
        <v>226</v>
      </c>
      <c r="C23" s="109">
        <v>5</v>
      </c>
      <c r="D23" s="110">
        <v>26</v>
      </c>
      <c r="E23" s="110">
        <v>28</v>
      </c>
      <c r="F23" s="111">
        <v>36</v>
      </c>
      <c r="G23" s="107">
        <f t="shared" si="1"/>
        <v>95</v>
      </c>
      <c r="H23" s="108">
        <v>12</v>
      </c>
      <c r="I23" s="103"/>
    </row>
    <row r="24" spans="2:9" ht="18">
      <c r="B24" s="88" t="s">
        <v>222</v>
      </c>
      <c r="C24" s="109">
        <v>11</v>
      </c>
      <c r="D24" s="110">
        <v>15</v>
      </c>
      <c r="E24" s="110">
        <v>39</v>
      </c>
      <c r="F24" s="111">
        <v>41</v>
      </c>
      <c r="G24" s="107">
        <f t="shared" si="1"/>
        <v>106</v>
      </c>
      <c r="H24" s="108">
        <v>10</v>
      </c>
      <c r="I24" s="95"/>
    </row>
    <row r="25" spans="2:9" ht="18">
      <c r="B25" s="85" t="s">
        <v>223</v>
      </c>
      <c r="C25" s="109">
        <v>4</v>
      </c>
      <c r="D25" s="110">
        <v>10</v>
      </c>
      <c r="E25" s="110">
        <v>13</v>
      </c>
      <c r="F25" s="111">
        <v>100</v>
      </c>
      <c r="G25" s="107">
        <f t="shared" si="1"/>
        <v>127</v>
      </c>
      <c r="H25" s="108">
        <v>8</v>
      </c>
      <c r="I25" s="112"/>
    </row>
    <row r="26" spans="2:9" ht="18">
      <c r="B26" s="88" t="s">
        <v>227</v>
      </c>
      <c r="C26" s="109">
        <v>1</v>
      </c>
      <c r="D26" s="110">
        <v>14</v>
      </c>
      <c r="E26" s="110">
        <v>43</v>
      </c>
      <c r="F26" s="111">
        <v>100</v>
      </c>
      <c r="G26" s="107">
        <f t="shared" si="1"/>
        <v>158</v>
      </c>
      <c r="H26" s="108">
        <v>6</v>
      </c>
      <c r="I26" s="103"/>
    </row>
    <row r="27" spans="2:9" ht="18">
      <c r="B27" s="85" t="s">
        <v>224</v>
      </c>
      <c r="C27" s="109">
        <v>12</v>
      </c>
      <c r="D27" s="110">
        <v>21</v>
      </c>
      <c r="E27" s="110">
        <v>29</v>
      </c>
      <c r="F27" s="111">
        <v>100</v>
      </c>
      <c r="G27" s="107">
        <f t="shared" si="1"/>
        <v>162</v>
      </c>
      <c r="H27" s="108">
        <v>5</v>
      </c>
      <c r="I27" s="103"/>
    </row>
    <row r="28" spans="2:9" ht="18">
      <c r="B28" s="85" t="s">
        <v>231</v>
      </c>
      <c r="C28" s="109">
        <v>9</v>
      </c>
      <c r="D28" s="110">
        <v>32</v>
      </c>
      <c r="E28" s="110">
        <v>34</v>
      </c>
      <c r="F28" s="111">
        <v>100</v>
      </c>
      <c r="G28" s="107">
        <f t="shared" si="1"/>
        <v>175</v>
      </c>
      <c r="H28" s="108">
        <v>4</v>
      </c>
      <c r="I28" s="103"/>
    </row>
    <row r="29" spans="2:9" ht="18">
      <c r="B29" s="85" t="s">
        <v>230</v>
      </c>
      <c r="C29" s="109">
        <v>3</v>
      </c>
      <c r="D29" s="110">
        <v>38</v>
      </c>
      <c r="E29" s="110">
        <v>100</v>
      </c>
      <c r="F29" s="111">
        <v>100</v>
      </c>
      <c r="G29" s="107">
        <f t="shared" si="1"/>
        <v>241</v>
      </c>
      <c r="H29" s="108">
        <v>3</v>
      </c>
      <c r="I29" s="103"/>
    </row>
    <row r="30" spans="2:9" ht="18">
      <c r="B30" s="88" t="s">
        <v>232</v>
      </c>
      <c r="C30" s="109">
        <v>6</v>
      </c>
      <c r="D30" s="110">
        <v>100</v>
      </c>
      <c r="E30" s="110">
        <v>100</v>
      </c>
      <c r="F30" s="111">
        <v>100</v>
      </c>
      <c r="G30" s="107">
        <f t="shared" si="1"/>
        <v>306</v>
      </c>
      <c r="H30" s="108">
        <v>2</v>
      </c>
      <c r="I30" s="103"/>
    </row>
    <row r="31" spans="2:9" ht="18.75" thickBot="1">
      <c r="B31" s="128" t="s">
        <v>229</v>
      </c>
      <c r="C31" s="140">
        <v>23</v>
      </c>
      <c r="D31" s="141">
        <v>100</v>
      </c>
      <c r="E31" s="141">
        <v>100</v>
      </c>
      <c r="F31" s="135">
        <v>100</v>
      </c>
      <c r="G31" s="136">
        <f t="shared" si="1"/>
        <v>323</v>
      </c>
      <c r="H31" s="132">
        <v>1</v>
      </c>
      <c r="I31" s="103"/>
    </row>
    <row r="32" spans="2:9" ht="18.75" thickBot="1">
      <c r="B32" s="94"/>
      <c r="C32" s="103"/>
      <c r="D32" s="103"/>
      <c r="E32" s="103"/>
      <c r="F32" s="103"/>
      <c r="G32" s="103"/>
      <c r="H32" s="112"/>
      <c r="I32" s="103"/>
    </row>
    <row r="33" spans="2:13" ht="18.75" thickBot="1">
      <c r="B33" s="131" t="s">
        <v>2</v>
      </c>
      <c r="C33" s="142"/>
      <c r="D33" s="143"/>
      <c r="E33" s="143"/>
      <c r="F33" s="144"/>
      <c r="G33" s="139" t="s">
        <v>7</v>
      </c>
      <c r="H33" s="137" t="s">
        <v>233</v>
      </c>
      <c r="I33" s="103"/>
      <c r="J33" s="103"/>
      <c r="K33" s="24"/>
      <c r="L33" s="24"/>
      <c r="M33" s="24"/>
    </row>
    <row r="34" spans="2:13" ht="18">
      <c r="B34" s="82" t="s">
        <v>221</v>
      </c>
      <c r="C34" s="98">
        <v>6</v>
      </c>
      <c r="D34" s="99">
        <v>7</v>
      </c>
      <c r="E34" s="99">
        <v>13</v>
      </c>
      <c r="F34" s="100">
        <v>24</v>
      </c>
      <c r="G34" s="101">
        <v>50</v>
      </c>
      <c r="H34" s="102">
        <v>25</v>
      </c>
      <c r="I34" s="103"/>
      <c r="J34" s="103"/>
      <c r="K34" s="24"/>
      <c r="L34" s="24"/>
      <c r="M34" s="24"/>
    </row>
    <row r="35" spans="2:13" ht="18">
      <c r="B35" s="85" t="s">
        <v>226</v>
      </c>
      <c r="C35" s="104">
        <v>2</v>
      </c>
      <c r="D35" s="105">
        <v>4</v>
      </c>
      <c r="E35" s="105">
        <v>27</v>
      </c>
      <c r="F35" s="106">
        <v>30</v>
      </c>
      <c r="G35" s="107">
        <v>63</v>
      </c>
      <c r="H35" s="108">
        <v>20</v>
      </c>
      <c r="I35" s="103"/>
      <c r="J35" s="103"/>
      <c r="K35" s="24"/>
      <c r="L35" s="24"/>
      <c r="M35" s="24"/>
    </row>
    <row r="36" spans="2:13" ht="18">
      <c r="B36" s="88" t="s">
        <v>224</v>
      </c>
      <c r="C36" s="109">
        <v>5</v>
      </c>
      <c r="D36" s="110">
        <v>9</v>
      </c>
      <c r="E36" s="110">
        <v>25</v>
      </c>
      <c r="F36" s="111">
        <v>34</v>
      </c>
      <c r="G36" s="107">
        <v>73</v>
      </c>
      <c r="H36" s="108">
        <v>15</v>
      </c>
      <c r="I36" s="103"/>
      <c r="J36" s="103"/>
      <c r="K36" s="24"/>
      <c r="L36" s="24"/>
      <c r="M36" s="24"/>
    </row>
    <row r="37" spans="2:13" ht="18">
      <c r="B37" s="88" t="s">
        <v>228</v>
      </c>
      <c r="C37" s="109">
        <v>17</v>
      </c>
      <c r="D37" s="110">
        <v>18</v>
      </c>
      <c r="E37" s="110">
        <v>19</v>
      </c>
      <c r="F37" s="111">
        <v>32</v>
      </c>
      <c r="G37" s="107">
        <v>86</v>
      </c>
      <c r="H37" s="108">
        <v>12</v>
      </c>
      <c r="I37" s="103"/>
      <c r="J37" s="103"/>
      <c r="K37" s="24"/>
      <c r="L37" s="24"/>
      <c r="M37" s="24"/>
    </row>
    <row r="38" spans="2:13" ht="18">
      <c r="B38" s="88" t="s">
        <v>222</v>
      </c>
      <c r="C38" s="109">
        <v>15</v>
      </c>
      <c r="D38" s="110">
        <v>16</v>
      </c>
      <c r="E38" s="110">
        <v>28</v>
      </c>
      <c r="F38" s="111">
        <v>39</v>
      </c>
      <c r="G38" s="107">
        <v>98</v>
      </c>
      <c r="H38" s="108">
        <v>10</v>
      </c>
      <c r="I38" s="103"/>
      <c r="J38" s="103"/>
      <c r="K38" s="24"/>
      <c r="L38" s="24"/>
      <c r="M38" s="24"/>
    </row>
    <row r="39" spans="2:13" ht="18">
      <c r="B39" s="85" t="s">
        <v>225</v>
      </c>
      <c r="C39" s="109">
        <v>11</v>
      </c>
      <c r="D39" s="110">
        <v>22</v>
      </c>
      <c r="E39" s="110">
        <v>26</v>
      </c>
      <c r="F39" s="111">
        <v>43</v>
      </c>
      <c r="G39" s="107">
        <v>102</v>
      </c>
      <c r="H39" s="108">
        <v>8</v>
      </c>
      <c r="I39" s="103"/>
      <c r="J39" s="103"/>
      <c r="K39" s="24"/>
      <c r="L39" s="24"/>
      <c r="M39" s="24"/>
    </row>
    <row r="40" spans="2:13" ht="18">
      <c r="B40" s="88" t="s">
        <v>223</v>
      </c>
      <c r="C40" s="109">
        <v>21</v>
      </c>
      <c r="D40" s="110">
        <v>35</v>
      </c>
      <c r="E40" s="110">
        <v>37</v>
      </c>
      <c r="F40" s="111">
        <v>41</v>
      </c>
      <c r="G40" s="107">
        <v>134</v>
      </c>
      <c r="H40" s="108">
        <v>6</v>
      </c>
      <c r="I40" s="103"/>
      <c r="J40" s="103"/>
      <c r="K40" s="24"/>
      <c r="L40" s="24"/>
      <c r="M40" s="24"/>
    </row>
    <row r="41" spans="2:10" ht="18">
      <c r="B41" s="85" t="s">
        <v>227</v>
      </c>
      <c r="C41" s="109">
        <v>31</v>
      </c>
      <c r="D41" s="110">
        <v>33</v>
      </c>
      <c r="E41" s="110">
        <v>36</v>
      </c>
      <c r="F41" s="111">
        <v>44</v>
      </c>
      <c r="G41" s="107">
        <v>144</v>
      </c>
      <c r="H41" s="108">
        <v>5</v>
      </c>
      <c r="I41" s="112"/>
      <c r="J41" s="112"/>
    </row>
    <row r="42" spans="2:10" ht="18">
      <c r="B42" s="88" t="s">
        <v>231</v>
      </c>
      <c r="C42" s="109">
        <v>3</v>
      </c>
      <c r="D42" s="110">
        <v>20</v>
      </c>
      <c r="E42" s="110">
        <v>23</v>
      </c>
      <c r="F42" s="111">
        <v>100</v>
      </c>
      <c r="G42" s="107">
        <v>146</v>
      </c>
      <c r="H42" s="108">
        <v>4</v>
      </c>
      <c r="I42" s="112"/>
      <c r="J42" s="112"/>
    </row>
    <row r="43" spans="2:10" ht="18">
      <c r="B43" s="85" t="s">
        <v>229</v>
      </c>
      <c r="C43" s="109">
        <v>1</v>
      </c>
      <c r="D43" s="110">
        <v>29</v>
      </c>
      <c r="E43" s="110">
        <v>100</v>
      </c>
      <c r="F43" s="111">
        <v>100</v>
      </c>
      <c r="G43" s="107">
        <v>230</v>
      </c>
      <c r="H43" s="108">
        <v>3</v>
      </c>
      <c r="I43" s="112"/>
      <c r="J43" s="112"/>
    </row>
    <row r="44" spans="2:10" ht="18">
      <c r="B44" s="88" t="s">
        <v>230</v>
      </c>
      <c r="C44" s="109">
        <v>14</v>
      </c>
      <c r="D44" s="110">
        <v>40</v>
      </c>
      <c r="E44" s="110">
        <v>100</v>
      </c>
      <c r="F44" s="111">
        <v>100</v>
      </c>
      <c r="G44" s="107">
        <v>254</v>
      </c>
      <c r="H44" s="108">
        <v>2</v>
      </c>
      <c r="I44" s="112"/>
      <c r="J44" s="112"/>
    </row>
    <row r="45" spans="2:13" ht="18.75" thickBot="1">
      <c r="B45" s="128" t="s">
        <v>232</v>
      </c>
      <c r="C45" s="140">
        <v>10</v>
      </c>
      <c r="D45" s="141">
        <v>100</v>
      </c>
      <c r="E45" s="141">
        <v>100</v>
      </c>
      <c r="F45" s="135">
        <v>100</v>
      </c>
      <c r="G45" s="136">
        <v>310</v>
      </c>
      <c r="H45" s="132">
        <v>1</v>
      </c>
      <c r="I45" s="103"/>
      <c r="J45" s="103"/>
      <c r="K45" s="24"/>
      <c r="L45" s="24"/>
      <c r="M45" s="24"/>
    </row>
    <row r="46" spans="2:13" ht="18.75" thickBot="1">
      <c r="B46" s="93"/>
      <c r="C46" s="103"/>
      <c r="D46" s="103"/>
      <c r="E46" s="103"/>
      <c r="F46" s="103"/>
      <c r="G46" s="103"/>
      <c r="H46" s="103"/>
      <c r="I46" s="103"/>
      <c r="J46" s="103"/>
      <c r="K46" s="24"/>
      <c r="L46" s="24"/>
      <c r="M46" s="24"/>
    </row>
    <row r="47" spans="2:13" ht="18.75" thickBot="1">
      <c r="B47" s="119" t="s">
        <v>3</v>
      </c>
      <c r="C47" s="115"/>
      <c r="D47" s="115"/>
      <c r="E47" s="115"/>
      <c r="F47" s="115"/>
      <c r="G47" s="139" t="s">
        <v>7</v>
      </c>
      <c r="H47" s="137" t="s">
        <v>233</v>
      </c>
      <c r="I47" s="103"/>
      <c r="J47" s="103"/>
      <c r="K47" s="24"/>
      <c r="L47" s="24"/>
      <c r="M47" s="24"/>
    </row>
    <row r="48" spans="2:13" ht="18">
      <c r="B48" s="88" t="s">
        <v>222</v>
      </c>
      <c r="C48" s="100">
        <v>6</v>
      </c>
      <c r="D48" s="100">
        <v>14</v>
      </c>
      <c r="E48" s="100">
        <v>18</v>
      </c>
      <c r="F48" s="100">
        <v>21</v>
      </c>
      <c r="G48" s="101">
        <f aca="true" t="shared" si="2" ref="G48:G59">SUM(C48:F48)</f>
        <v>59</v>
      </c>
      <c r="H48" s="102">
        <v>25</v>
      </c>
      <c r="I48" s="103"/>
      <c r="J48" s="103"/>
      <c r="K48" s="24"/>
      <c r="L48" s="24"/>
      <c r="M48" s="24"/>
    </row>
    <row r="49" spans="2:13" ht="18">
      <c r="B49" s="85" t="s">
        <v>225</v>
      </c>
      <c r="C49" s="106">
        <v>8</v>
      </c>
      <c r="D49" s="106">
        <v>13</v>
      </c>
      <c r="E49" s="106">
        <v>17</v>
      </c>
      <c r="F49" s="106">
        <v>29</v>
      </c>
      <c r="G49" s="107">
        <f t="shared" si="2"/>
        <v>67</v>
      </c>
      <c r="H49" s="108">
        <v>20</v>
      </c>
      <c r="I49" s="103"/>
      <c r="J49" s="103"/>
      <c r="K49" s="24"/>
      <c r="L49" s="24"/>
      <c r="M49" s="24"/>
    </row>
    <row r="50" spans="2:13" ht="18">
      <c r="B50" s="88" t="s">
        <v>228</v>
      </c>
      <c r="C50" s="111">
        <v>2</v>
      </c>
      <c r="D50" s="111">
        <v>5</v>
      </c>
      <c r="E50" s="111">
        <v>22</v>
      </c>
      <c r="F50" s="111">
        <v>39</v>
      </c>
      <c r="G50" s="107">
        <f t="shared" si="2"/>
        <v>68</v>
      </c>
      <c r="H50" s="108">
        <v>15</v>
      </c>
      <c r="I50" s="103"/>
      <c r="J50" s="103"/>
      <c r="K50" s="24"/>
      <c r="L50" s="24"/>
      <c r="M50" s="24"/>
    </row>
    <row r="51" spans="2:13" ht="18">
      <c r="B51" s="88" t="s">
        <v>232</v>
      </c>
      <c r="C51" s="111">
        <v>16</v>
      </c>
      <c r="D51" s="111">
        <v>25</v>
      </c>
      <c r="E51" s="111">
        <v>38</v>
      </c>
      <c r="F51" s="111">
        <v>42</v>
      </c>
      <c r="G51" s="107">
        <f t="shared" si="2"/>
        <v>121</v>
      </c>
      <c r="H51" s="108">
        <v>12</v>
      </c>
      <c r="I51" s="103"/>
      <c r="J51" s="103"/>
      <c r="K51" s="24"/>
      <c r="L51" s="24"/>
      <c r="M51" s="24"/>
    </row>
    <row r="52" spans="2:13" ht="18">
      <c r="B52" s="88" t="s">
        <v>231</v>
      </c>
      <c r="C52" s="111">
        <v>7</v>
      </c>
      <c r="D52" s="111">
        <v>19</v>
      </c>
      <c r="E52" s="111">
        <v>30</v>
      </c>
      <c r="F52" s="111">
        <v>100</v>
      </c>
      <c r="G52" s="107">
        <f t="shared" si="2"/>
        <v>156</v>
      </c>
      <c r="H52" s="108">
        <v>10</v>
      </c>
      <c r="I52" s="103"/>
      <c r="J52" s="103"/>
      <c r="K52" s="24"/>
      <c r="L52" s="24"/>
      <c r="M52" s="24"/>
    </row>
    <row r="53" spans="2:13" ht="18">
      <c r="B53" s="85" t="s">
        <v>227</v>
      </c>
      <c r="C53" s="111">
        <v>9</v>
      </c>
      <c r="D53" s="111">
        <v>23</v>
      </c>
      <c r="E53" s="111">
        <v>26</v>
      </c>
      <c r="F53" s="111">
        <v>100</v>
      </c>
      <c r="G53" s="107">
        <f t="shared" si="2"/>
        <v>158</v>
      </c>
      <c r="H53" s="108">
        <v>8</v>
      </c>
      <c r="I53" s="103"/>
      <c r="J53" s="103"/>
      <c r="K53" s="24"/>
      <c r="L53" s="24"/>
      <c r="M53" s="24"/>
    </row>
    <row r="54" spans="2:13" ht="18">
      <c r="B54" s="88" t="s">
        <v>223</v>
      </c>
      <c r="C54" s="111">
        <v>10</v>
      </c>
      <c r="D54" s="111">
        <v>24</v>
      </c>
      <c r="E54" s="111">
        <v>32</v>
      </c>
      <c r="F54" s="111">
        <v>100</v>
      </c>
      <c r="G54" s="107">
        <f t="shared" si="2"/>
        <v>166</v>
      </c>
      <c r="H54" s="108">
        <v>6</v>
      </c>
      <c r="I54" s="103"/>
      <c r="J54" s="103"/>
      <c r="K54" s="24"/>
      <c r="L54" s="24"/>
      <c r="M54" s="24"/>
    </row>
    <row r="55" spans="2:13" ht="18">
      <c r="B55" s="85" t="s">
        <v>229</v>
      </c>
      <c r="C55" s="111">
        <v>27</v>
      </c>
      <c r="D55" s="111">
        <v>31</v>
      </c>
      <c r="E55" s="111">
        <v>33</v>
      </c>
      <c r="F55" s="111">
        <v>100</v>
      </c>
      <c r="G55" s="107">
        <f t="shared" si="2"/>
        <v>191</v>
      </c>
      <c r="H55" s="108">
        <v>5</v>
      </c>
      <c r="I55" s="103"/>
      <c r="J55" s="103"/>
      <c r="K55" s="24"/>
      <c r="L55" s="24"/>
      <c r="M55" s="24"/>
    </row>
    <row r="56" spans="2:13" ht="18">
      <c r="B56" s="88" t="s">
        <v>230</v>
      </c>
      <c r="C56" s="111">
        <v>28</v>
      </c>
      <c r="D56" s="111">
        <v>34</v>
      </c>
      <c r="E56" s="111">
        <v>35</v>
      </c>
      <c r="F56" s="111">
        <v>100</v>
      </c>
      <c r="G56" s="107">
        <f t="shared" si="2"/>
        <v>197</v>
      </c>
      <c r="H56" s="108">
        <v>4</v>
      </c>
      <c r="I56" s="103"/>
      <c r="J56" s="103"/>
      <c r="K56" s="24"/>
      <c r="L56" s="24"/>
      <c r="M56" s="24"/>
    </row>
    <row r="57" spans="2:13" ht="18">
      <c r="B57" s="88" t="s">
        <v>224</v>
      </c>
      <c r="C57" s="111">
        <v>4</v>
      </c>
      <c r="D57" s="111">
        <v>12</v>
      </c>
      <c r="E57" s="111">
        <v>100</v>
      </c>
      <c r="F57" s="111">
        <v>100</v>
      </c>
      <c r="G57" s="107">
        <f t="shared" si="2"/>
        <v>216</v>
      </c>
      <c r="H57" s="108">
        <v>3</v>
      </c>
      <c r="I57" s="103"/>
      <c r="J57" s="103"/>
      <c r="K57" s="24"/>
      <c r="L57" s="24"/>
      <c r="M57" s="24"/>
    </row>
    <row r="58" spans="2:13" ht="18">
      <c r="B58" s="124" t="s">
        <v>226</v>
      </c>
      <c r="C58" s="111">
        <v>11</v>
      </c>
      <c r="D58" s="111">
        <v>15</v>
      </c>
      <c r="E58" s="111">
        <v>100</v>
      </c>
      <c r="F58" s="111">
        <v>100</v>
      </c>
      <c r="G58" s="107">
        <f t="shared" si="2"/>
        <v>226</v>
      </c>
      <c r="H58" s="108">
        <v>2</v>
      </c>
      <c r="I58" s="103"/>
      <c r="J58" s="103"/>
      <c r="K58" s="24"/>
      <c r="L58" s="24"/>
      <c r="M58" s="24"/>
    </row>
    <row r="59" spans="2:13" ht="18.75" thickBot="1">
      <c r="B59" s="128" t="s">
        <v>221</v>
      </c>
      <c r="C59" s="135">
        <v>3</v>
      </c>
      <c r="D59" s="135">
        <v>37</v>
      </c>
      <c r="E59" s="135">
        <v>100</v>
      </c>
      <c r="F59" s="135">
        <v>100</v>
      </c>
      <c r="G59" s="136">
        <f t="shared" si="2"/>
        <v>240</v>
      </c>
      <c r="H59" s="132">
        <v>1</v>
      </c>
      <c r="I59" s="103"/>
      <c r="J59" s="103"/>
      <c r="K59" s="24"/>
      <c r="L59" s="24"/>
      <c r="M59" s="24"/>
    </row>
    <row r="60" spans="2:13" ht="18.75" thickBot="1">
      <c r="B60" s="93"/>
      <c r="C60" s="103"/>
      <c r="D60" s="103"/>
      <c r="E60" s="103"/>
      <c r="F60" s="103"/>
      <c r="G60" s="103"/>
      <c r="H60" s="103"/>
      <c r="I60" s="103"/>
      <c r="J60" s="103"/>
      <c r="K60" s="24"/>
      <c r="L60" s="24"/>
      <c r="M60" s="24"/>
    </row>
    <row r="61" spans="2:10" ht="18.75" thickBot="1">
      <c r="B61" s="131" t="s">
        <v>4</v>
      </c>
      <c r="C61" s="115"/>
      <c r="D61" s="115"/>
      <c r="E61" s="115"/>
      <c r="F61" s="115"/>
      <c r="G61" s="139" t="s">
        <v>7</v>
      </c>
      <c r="H61" s="138" t="s">
        <v>233</v>
      </c>
      <c r="I61" s="112"/>
      <c r="J61" s="112"/>
    </row>
    <row r="62" spans="2:10" ht="18.75" thickBot="1">
      <c r="B62" s="88" t="s">
        <v>222</v>
      </c>
      <c r="C62" s="117">
        <v>1</v>
      </c>
      <c r="D62" s="117">
        <v>3</v>
      </c>
      <c r="E62" s="117">
        <v>4</v>
      </c>
      <c r="F62" s="118">
        <v>8</v>
      </c>
      <c r="G62" s="101">
        <f aca="true" t="shared" si="3" ref="G62:G73">SUM(C62:F62)</f>
        <v>16</v>
      </c>
      <c r="H62" s="102">
        <v>25</v>
      </c>
      <c r="I62" s="112"/>
      <c r="J62" s="112"/>
    </row>
    <row r="63" spans="2:10" ht="18.75" thickBot="1">
      <c r="B63" s="88" t="s">
        <v>231</v>
      </c>
      <c r="C63" s="113">
        <v>11</v>
      </c>
      <c r="D63" s="113">
        <v>20</v>
      </c>
      <c r="E63" s="113">
        <v>24</v>
      </c>
      <c r="F63" s="114">
        <v>36</v>
      </c>
      <c r="G63" s="101">
        <f t="shared" si="3"/>
        <v>91</v>
      </c>
      <c r="H63" s="108">
        <v>20</v>
      </c>
      <c r="I63" s="112"/>
      <c r="J63" s="112"/>
    </row>
    <row r="64" spans="2:10" ht="18.75" thickBot="1">
      <c r="B64" s="88" t="s">
        <v>224</v>
      </c>
      <c r="C64" s="113">
        <v>7</v>
      </c>
      <c r="D64" s="113">
        <v>12</v>
      </c>
      <c r="E64" s="113">
        <v>32</v>
      </c>
      <c r="F64" s="114">
        <v>42</v>
      </c>
      <c r="G64" s="101">
        <f t="shared" si="3"/>
        <v>93</v>
      </c>
      <c r="H64" s="108">
        <v>15</v>
      </c>
      <c r="I64" s="112"/>
      <c r="J64" s="112"/>
    </row>
    <row r="65" spans="2:10" ht="18.75" thickBot="1">
      <c r="B65" s="88" t="s">
        <v>223</v>
      </c>
      <c r="C65" s="113">
        <v>15</v>
      </c>
      <c r="D65" s="113">
        <v>25</v>
      </c>
      <c r="E65" s="113">
        <v>26</v>
      </c>
      <c r="F65" s="114">
        <v>37</v>
      </c>
      <c r="G65" s="101">
        <f t="shared" si="3"/>
        <v>103</v>
      </c>
      <c r="H65" s="108">
        <v>12</v>
      </c>
      <c r="I65" s="112"/>
      <c r="J65" s="112"/>
    </row>
    <row r="66" spans="2:10" ht="18.75" thickBot="1">
      <c r="B66" s="88" t="s">
        <v>221</v>
      </c>
      <c r="C66" s="113">
        <v>17</v>
      </c>
      <c r="D66" s="113">
        <v>30</v>
      </c>
      <c r="E66" s="113">
        <v>33</v>
      </c>
      <c r="F66" s="114">
        <v>38</v>
      </c>
      <c r="G66" s="101">
        <f t="shared" si="3"/>
        <v>118</v>
      </c>
      <c r="H66" s="108">
        <v>10</v>
      </c>
      <c r="I66" s="112"/>
      <c r="J66" s="112"/>
    </row>
    <row r="67" spans="2:10" ht="18.75" thickBot="1">
      <c r="B67" s="88" t="s">
        <v>228</v>
      </c>
      <c r="C67" s="113">
        <v>22</v>
      </c>
      <c r="D67" s="113">
        <v>29</v>
      </c>
      <c r="E67" s="113">
        <v>35</v>
      </c>
      <c r="F67" s="114">
        <v>40</v>
      </c>
      <c r="G67" s="101">
        <f t="shared" si="3"/>
        <v>126</v>
      </c>
      <c r="H67" s="108">
        <v>8</v>
      </c>
      <c r="I67" s="112"/>
      <c r="J67" s="112"/>
    </row>
    <row r="68" spans="2:10" ht="18.75" thickBot="1">
      <c r="B68" s="85" t="s">
        <v>227</v>
      </c>
      <c r="C68" s="113">
        <v>6</v>
      </c>
      <c r="D68" s="113">
        <v>16</v>
      </c>
      <c r="E68" s="113">
        <v>28</v>
      </c>
      <c r="F68" s="114">
        <v>100</v>
      </c>
      <c r="G68" s="101">
        <f t="shared" si="3"/>
        <v>150</v>
      </c>
      <c r="H68" s="108">
        <v>6</v>
      </c>
      <c r="I68" s="112"/>
      <c r="J68" s="112"/>
    </row>
    <row r="69" spans="2:10" ht="18.75" thickBot="1">
      <c r="B69" s="88" t="s">
        <v>232</v>
      </c>
      <c r="C69" s="113">
        <v>18</v>
      </c>
      <c r="D69" s="113">
        <v>19</v>
      </c>
      <c r="E69" s="113">
        <v>34</v>
      </c>
      <c r="F69" s="114">
        <v>100</v>
      </c>
      <c r="G69" s="101">
        <f t="shared" si="3"/>
        <v>171</v>
      </c>
      <c r="H69" s="108">
        <v>5</v>
      </c>
      <c r="I69" s="112"/>
      <c r="J69" s="112"/>
    </row>
    <row r="70" spans="2:10" ht="18.75" thickBot="1">
      <c r="B70" s="85" t="s">
        <v>225</v>
      </c>
      <c r="C70" s="113">
        <v>11</v>
      </c>
      <c r="D70" s="113">
        <v>27</v>
      </c>
      <c r="E70" s="113">
        <v>100</v>
      </c>
      <c r="F70" s="114">
        <v>100</v>
      </c>
      <c r="G70" s="101">
        <f t="shared" si="3"/>
        <v>238</v>
      </c>
      <c r="H70" s="108">
        <v>4</v>
      </c>
      <c r="I70" s="112"/>
      <c r="J70" s="112"/>
    </row>
    <row r="71" spans="2:10" ht="18.75" thickBot="1">
      <c r="B71" s="85" t="s">
        <v>229</v>
      </c>
      <c r="C71" s="113">
        <v>2</v>
      </c>
      <c r="D71" s="113">
        <v>100</v>
      </c>
      <c r="E71" s="113">
        <v>100</v>
      </c>
      <c r="F71" s="114">
        <v>100</v>
      </c>
      <c r="G71" s="101">
        <f t="shared" si="3"/>
        <v>302</v>
      </c>
      <c r="H71" s="108">
        <v>3</v>
      </c>
      <c r="I71" s="112"/>
      <c r="J71" s="112"/>
    </row>
    <row r="72" spans="2:10" ht="18.75" thickBot="1">
      <c r="B72" s="124" t="s">
        <v>226</v>
      </c>
      <c r="C72" s="113">
        <v>5</v>
      </c>
      <c r="D72" s="113">
        <v>100</v>
      </c>
      <c r="E72" s="113">
        <v>100</v>
      </c>
      <c r="F72" s="114">
        <v>100</v>
      </c>
      <c r="G72" s="101">
        <f t="shared" si="3"/>
        <v>305</v>
      </c>
      <c r="H72" s="108">
        <v>2</v>
      </c>
      <c r="I72" s="112"/>
      <c r="J72" s="112"/>
    </row>
    <row r="73" spans="2:10" ht="18.75" thickBot="1">
      <c r="B73" s="128" t="s">
        <v>230</v>
      </c>
      <c r="C73" s="129">
        <v>14</v>
      </c>
      <c r="D73" s="129">
        <v>100</v>
      </c>
      <c r="E73" s="129">
        <v>100</v>
      </c>
      <c r="F73" s="130">
        <v>100</v>
      </c>
      <c r="G73" s="134">
        <f t="shared" si="3"/>
        <v>314</v>
      </c>
      <c r="H73" s="132">
        <v>1</v>
      </c>
      <c r="I73" s="112"/>
      <c r="J73" s="112"/>
    </row>
    <row r="74" spans="2:10" ht="18.75" thickBot="1">
      <c r="B74" s="112"/>
      <c r="C74" s="112"/>
      <c r="D74" s="112"/>
      <c r="E74" s="112"/>
      <c r="F74" s="112"/>
      <c r="G74" s="112"/>
      <c r="H74" s="112"/>
      <c r="I74" s="112"/>
      <c r="J74" s="112"/>
    </row>
    <row r="75" spans="2:10" ht="18.75" thickBot="1">
      <c r="B75" s="120" t="s">
        <v>5</v>
      </c>
      <c r="C75" s="115"/>
      <c r="D75" s="115"/>
      <c r="E75" s="115"/>
      <c r="F75" s="115"/>
      <c r="G75" s="116" t="s">
        <v>7</v>
      </c>
      <c r="H75" s="97" t="s">
        <v>233</v>
      </c>
      <c r="I75" s="112"/>
      <c r="J75" s="112"/>
    </row>
    <row r="76" spans="2:10" ht="18.75" thickBot="1">
      <c r="B76" s="88" t="s">
        <v>222</v>
      </c>
      <c r="C76" s="117">
        <v>5</v>
      </c>
      <c r="D76" s="117">
        <v>6</v>
      </c>
      <c r="E76" s="117">
        <v>23</v>
      </c>
      <c r="F76" s="118">
        <v>32</v>
      </c>
      <c r="G76" s="101">
        <f aca="true" t="shared" si="4" ref="G76:G87">SUM(C76:F76)</f>
        <v>66</v>
      </c>
      <c r="H76" s="102">
        <v>25</v>
      </c>
      <c r="I76" s="112"/>
      <c r="J76" s="112"/>
    </row>
    <row r="77" spans="2:10" ht="18.75" thickBot="1">
      <c r="B77" s="88" t="s">
        <v>224</v>
      </c>
      <c r="C77" s="113">
        <v>9</v>
      </c>
      <c r="D77" s="113">
        <v>13</v>
      </c>
      <c r="E77" s="113">
        <v>14</v>
      </c>
      <c r="F77" s="114">
        <v>31</v>
      </c>
      <c r="G77" s="101">
        <f t="shared" si="4"/>
        <v>67</v>
      </c>
      <c r="H77" s="108">
        <v>20</v>
      </c>
      <c r="I77" s="112"/>
      <c r="J77" s="112"/>
    </row>
    <row r="78" spans="2:10" ht="18.75" thickBot="1">
      <c r="B78" s="88" t="s">
        <v>228</v>
      </c>
      <c r="C78" s="113">
        <v>16</v>
      </c>
      <c r="D78" s="113">
        <v>20</v>
      </c>
      <c r="E78" s="113">
        <v>24</v>
      </c>
      <c r="F78" s="114">
        <v>25</v>
      </c>
      <c r="G78" s="101">
        <f t="shared" si="4"/>
        <v>85</v>
      </c>
      <c r="H78" s="108">
        <v>15</v>
      </c>
      <c r="I78" s="112"/>
      <c r="J78" s="112"/>
    </row>
    <row r="79" spans="2:10" ht="18.75" thickBot="1">
      <c r="B79" s="88" t="s">
        <v>231</v>
      </c>
      <c r="C79" s="113">
        <v>3</v>
      </c>
      <c r="D79" s="113">
        <v>12</v>
      </c>
      <c r="E79" s="113">
        <v>19</v>
      </c>
      <c r="F79" s="114">
        <v>100</v>
      </c>
      <c r="G79" s="101">
        <f t="shared" si="4"/>
        <v>134</v>
      </c>
      <c r="H79" s="108">
        <v>12</v>
      </c>
      <c r="I79" s="112"/>
      <c r="J79" s="112"/>
    </row>
    <row r="80" spans="2:10" ht="18.75" thickBot="1">
      <c r="B80" s="88" t="s">
        <v>232</v>
      </c>
      <c r="C80" s="113">
        <v>7</v>
      </c>
      <c r="D80" s="113">
        <v>8</v>
      </c>
      <c r="E80" s="113">
        <v>26</v>
      </c>
      <c r="F80" s="114">
        <v>100</v>
      </c>
      <c r="G80" s="101">
        <f t="shared" si="4"/>
        <v>141</v>
      </c>
      <c r="H80" s="108">
        <v>10</v>
      </c>
      <c r="I80" s="112"/>
      <c r="J80" s="112"/>
    </row>
    <row r="81" spans="2:10" ht="18.75" thickBot="1">
      <c r="B81" s="85" t="s">
        <v>227</v>
      </c>
      <c r="C81" s="113">
        <v>11</v>
      </c>
      <c r="D81" s="113">
        <v>15</v>
      </c>
      <c r="E81" s="113">
        <v>21</v>
      </c>
      <c r="F81" s="114">
        <v>100</v>
      </c>
      <c r="G81" s="101">
        <f t="shared" si="4"/>
        <v>147</v>
      </c>
      <c r="H81" s="108">
        <v>8</v>
      </c>
      <c r="I81" s="112"/>
      <c r="J81" s="112"/>
    </row>
    <row r="82" spans="2:10" ht="18.75" thickBot="1">
      <c r="B82" s="88" t="s">
        <v>221</v>
      </c>
      <c r="C82" s="113">
        <v>17</v>
      </c>
      <c r="D82" s="113">
        <v>18</v>
      </c>
      <c r="E82" s="113">
        <v>22</v>
      </c>
      <c r="F82" s="114">
        <v>100</v>
      </c>
      <c r="G82" s="101">
        <f t="shared" si="4"/>
        <v>157</v>
      </c>
      <c r="H82" s="108">
        <v>6</v>
      </c>
      <c r="I82" s="112"/>
      <c r="J82" s="112"/>
    </row>
    <row r="83" spans="2:10" ht="18.75" thickBot="1">
      <c r="B83" s="88" t="s">
        <v>223</v>
      </c>
      <c r="C83" s="113">
        <v>2</v>
      </c>
      <c r="D83" s="113">
        <v>30</v>
      </c>
      <c r="E83" s="113">
        <v>100</v>
      </c>
      <c r="F83" s="114">
        <v>100</v>
      </c>
      <c r="G83" s="101">
        <f t="shared" si="4"/>
        <v>232</v>
      </c>
      <c r="H83" s="108">
        <v>5</v>
      </c>
      <c r="I83" s="112"/>
      <c r="J83" s="112"/>
    </row>
    <row r="84" spans="2:10" ht="18.75" thickBot="1">
      <c r="B84" s="85" t="s">
        <v>225</v>
      </c>
      <c r="C84" s="113">
        <v>4</v>
      </c>
      <c r="D84" s="113">
        <v>28</v>
      </c>
      <c r="E84" s="113">
        <v>100</v>
      </c>
      <c r="F84" s="114">
        <v>100</v>
      </c>
      <c r="G84" s="101">
        <f t="shared" si="4"/>
        <v>232</v>
      </c>
      <c r="H84" s="108">
        <v>4</v>
      </c>
      <c r="I84" s="112"/>
      <c r="J84" s="112"/>
    </row>
    <row r="85" spans="2:10" ht="18.75" thickBot="1">
      <c r="B85" s="88" t="s">
        <v>230</v>
      </c>
      <c r="C85" s="113">
        <v>1</v>
      </c>
      <c r="D85" s="113">
        <v>100</v>
      </c>
      <c r="E85" s="113">
        <v>100</v>
      </c>
      <c r="F85" s="114">
        <v>100</v>
      </c>
      <c r="G85" s="101">
        <f t="shared" si="4"/>
        <v>301</v>
      </c>
      <c r="H85" s="108">
        <v>3</v>
      </c>
      <c r="I85" s="112"/>
      <c r="J85" s="112"/>
    </row>
    <row r="86" spans="2:10" ht="18.75" thickBot="1">
      <c r="B86" s="124" t="s">
        <v>229</v>
      </c>
      <c r="C86" s="113">
        <v>29</v>
      </c>
      <c r="D86" s="113">
        <v>100</v>
      </c>
      <c r="E86" s="113">
        <v>100</v>
      </c>
      <c r="F86" s="114">
        <v>100</v>
      </c>
      <c r="G86" s="101">
        <f t="shared" si="4"/>
        <v>329</v>
      </c>
      <c r="H86" s="108">
        <v>2</v>
      </c>
      <c r="I86" s="112"/>
      <c r="J86" s="112"/>
    </row>
    <row r="87" spans="2:10" ht="18.75" thickBot="1">
      <c r="B87" s="125" t="s">
        <v>226</v>
      </c>
      <c r="C87" s="129">
        <v>100</v>
      </c>
      <c r="D87" s="129">
        <v>100</v>
      </c>
      <c r="E87" s="129">
        <v>100</v>
      </c>
      <c r="F87" s="130">
        <v>100</v>
      </c>
      <c r="G87" s="134">
        <f t="shared" si="4"/>
        <v>400</v>
      </c>
      <c r="H87" s="132">
        <v>1</v>
      </c>
      <c r="I87" s="112"/>
      <c r="J87" s="112"/>
    </row>
    <row r="88" spans="2:10" ht="18.75" thickBot="1">
      <c r="B88" s="112"/>
      <c r="C88" s="112"/>
      <c r="D88" s="112"/>
      <c r="E88" s="112"/>
      <c r="F88" s="112"/>
      <c r="G88" s="112"/>
      <c r="H88" s="112"/>
      <c r="I88" s="112"/>
      <c r="J88" s="112"/>
    </row>
    <row r="89" spans="2:10" ht="18.75" thickBot="1">
      <c r="B89" s="120" t="s">
        <v>6</v>
      </c>
      <c r="C89" s="115"/>
      <c r="D89" s="115"/>
      <c r="E89" s="115"/>
      <c r="F89" s="115"/>
      <c r="G89" s="116" t="s">
        <v>7</v>
      </c>
      <c r="H89" s="97" t="s">
        <v>233</v>
      </c>
      <c r="I89" s="112"/>
      <c r="J89" s="112"/>
    </row>
    <row r="90" spans="2:10" ht="18.75" thickBot="1">
      <c r="B90" s="88" t="s">
        <v>221</v>
      </c>
      <c r="C90" s="117">
        <v>1</v>
      </c>
      <c r="D90" s="117">
        <v>2</v>
      </c>
      <c r="E90" s="117">
        <v>3</v>
      </c>
      <c r="F90" s="118">
        <v>19</v>
      </c>
      <c r="G90" s="119">
        <f aca="true" t="shared" si="5" ref="G90:G101">SUM(C90:F90)</f>
        <v>25</v>
      </c>
      <c r="H90" s="102">
        <v>25</v>
      </c>
      <c r="I90" s="112"/>
      <c r="J90" s="112"/>
    </row>
    <row r="91" spans="2:10" ht="18.75" thickBot="1">
      <c r="B91" s="88" t="s">
        <v>224</v>
      </c>
      <c r="C91" s="113">
        <v>6</v>
      </c>
      <c r="D91" s="113">
        <v>10</v>
      </c>
      <c r="E91" s="113">
        <v>11</v>
      </c>
      <c r="F91" s="114">
        <v>34</v>
      </c>
      <c r="G91" s="119">
        <f t="shared" si="5"/>
        <v>61</v>
      </c>
      <c r="H91" s="108">
        <v>20</v>
      </c>
      <c r="I91" s="112"/>
      <c r="J91" s="112"/>
    </row>
    <row r="92" spans="2:10" ht="18.75" thickBot="1">
      <c r="B92" s="88" t="s">
        <v>222</v>
      </c>
      <c r="C92" s="113">
        <v>4</v>
      </c>
      <c r="D92" s="113">
        <v>7</v>
      </c>
      <c r="E92" s="113">
        <v>15</v>
      </c>
      <c r="F92" s="114">
        <v>36</v>
      </c>
      <c r="G92" s="119">
        <f t="shared" si="5"/>
        <v>62</v>
      </c>
      <c r="H92" s="108">
        <v>15</v>
      </c>
      <c r="I92" s="112"/>
      <c r="J92" s="112"/>
    </row>
    <row r="93" spans="2:10" ht="18.75" thickBot="1">
      <c r="B93" s="88" t="s">
        <v>228</v>
      </c>
      <c r="C93" s="113">
        <v>14</v>
      </c>
      <c r="D93" s="113">
        <v>18</v>
      </c>
      <c r="E93" s="113">
        <v>23</v>
      </c>
      <c r="F93" s="114">
        <v>24</v>
      </c>
      <c r="G93" s="119">
        <f t="shared" si="5"/>
        <v>79</v>
      </c>
      <c r="H93" s="108">
        <v>12</v>
      </c>
      <c r="I93" s="112"/>
      <c r="J93" s="112"/>
    </row>
    <row r="94" spans="2:10" ht="18.75" thickBot="1">
      <c r="B94" s="88" t="s">
        <v>223</v>
      </c>
      <c r="C94" s="113">
        <v>12</v>
      </c>
      <c r="D94" s="113">
        <v>21</v>
      </c>
      <c r="E94" s="113">
        <v>25</v>
      </c>
      <c r="F94" s="114">
        <v>35</v>
      </c>
      <c r="G94" s="119">
        <f t="shared" si="5"/>
        <v>93</v>
      </c>
      <c r="H94" s="108">
        <v>10</v>
      </c>
      <c r="I94" s="112"/>
      <c r="J94" s="112"/>
    </row>
    <row r="95" spans="2:10" ht="18.75" thickBot="1">
      <c r="B95" s="85" t="s">
        <v>227</v>
      </c>
      <c r="C95" s="113">
        <v>5</v>
      </c>
      <c r="D95" s="113">
        <v>13</v>
      </c>
      <c r="E95" s="113">
        <v>31</v>
      </c>
      <c r="F95" s="114">
        <v>100</v>
      </c>
      <c r="G95" s="119">
        <f t="shared" si="5"/>
        <v>149</v>
      </c>
      <c r="H95" s="108">
        <v>8</v>
      </c>
      <c r="I95" s="112"/>
      <c r="J95" s="112"/>
    </row>
    <row r="96" spans="2:10" ht="18.75" thickBot="1">
      <c r="B96" s="88" t="s">
        <v>231</v>
      </c>
      <c r="C96" s="113">
        <v>8</v>
      </c>
      <c r="D96" s="113">
        <v>28</v>
      </c>
      <c r="E96" s="113">
        <v>29</v>
      </c>
      <c r="F96" s="114">
        <v>100</v>
      </c>
      <c r="G96" s="119">
        <f t="shared" si="5"/>
        <v>165</v>
      </c>
      <c r="H96" s="108">
        <v>6</v>
      </c>
      <c r="I96" s="112"/>
      <c r="J96" s="112"/>
    </row>
    <row r="97" spans="2:10" ht="18.75" thickBot="1">
      <c r="B97" s="85" t="s">
        <v>225</v>
      </c>
      <c r="C97" s="113">
        <v>9</v>
      </c>
      <c r="D97" s="113">
        <v>26</v>
      </c>
      <c r="E97" s="113">
        <v>100</v>
      </c>
      <c r="F97" s="114">
        <v>100</v>
      </c>
      <c r="G97" s="119">
        <f t="shared" si="5"/>
        <v>235</v>
      </c>
      <c r="H97" s="108">
        <v>5</v>
      </c>
      <c r="I97" s="112"/>
      <c r="J97" s="112"/>
    </row>
    <row r="98" spans="2:10" ht="18.75" thickBot="1">
      <c r="B98" s="88" t="s">
        <v>232</v>
      </c>
      <c r="C98" s="113">
        <v>20</v>
      </c>
      <c r="D98" s="113">
        <v>38</v>
      </c>
      <c r="E98" s="113">
        <v>100</v>
      </c>
      <c r="F98" s="114">
        <v>100</v>
      </c>
      <c r="G98" s="119">
        <f t="shared" si="5"/>
        <v>258</v>
      </c>
      <c r="H98" s="108">
        <v>4</v>
      </c>
      <c r="I98" s="112"/>
      <c r="J98" s="112"/>
    </row>
    <row r="99" spans="2:10" ht="18.75" thickBot="1">
      <c r="B99" s="85" t="s">
        <v>226</v>
      </c>
      <c r="C99" s="113">
        <v>32</v>
      </c>
      <c r="D99" s="113">
        <v>37</v>
      </c>
      <c r="E99" s="113">
        <v>100</v>
      </c>
      <c r="F99" s="114">
        <v>100</v>
      </c>
      <c r="G99" s="119">
        <f t="shared" si="5"/>
        <v>269</v>
      </c>
      <c r="H99" s="108">
        <v>3</v>
      </c>
      <c r="I99" s="112"/>
      <c r="J99" s="112"/>
    </row>
    <row r="100" spans="2:10" ht="18.75" thickBot="1">
      <c r="B100" s="151" t="s">
        <v>230</v>
      </c>
      <c r="C100" s="113">
        <v>16</v>
      </c>
      <c r="D100" s="113">
        <v>100</v>
      </c>
      <c r="E100" s="113">
        <v>100</v>
      </c>
      <c r="F100" s="114">
        <v>100</v>
      </c>
      <c r="G100" s="119">
        <f t="shared" si="5"/>
        <v>316</v>
      </c>
      <c r="H100" s="108">
        <v>2</v>
      </c>
      <c r="I100" s="112"/>
      <c r="J100" s="112"/>
    </row>
    <row r="101" spans="2:10" ht="18.75" thickBot="1">
      <c r="B101" s="125" t="s">
        <v>229</v>
      </c>
      <c r="C101" s="113">
        <v>100</v>
      </c>
      <c r="D101" s="113">
        <v>100</v>
      </c>
      <c r="E101" s="113">
        <v>100</v>
      </c>
      <c r="F101" s="114">
        <v>100</v>
      </c>
      <c r="G101" s="119">
        <f t="shared" si="5"/>
        <v>400</v>
      </c>
      <c r="H101" s="132">
        <v>1</v>
      </c>
      <c r="I101" s="112"/>
      <c r="J101" s="112"/>
    </row>
    <row r="102" spans="2:10" ht="18">
      <c r="B102" s="112"/>
      <c r="C102" s="112"/>
      <c r="D102" s="112"/>
      <c r="E102" s="112"/>
      <c r="F102" s="112"/>
      <c r="G102" s="112"/>
      <c r="H102" s="112"/>
      <c r="I102" s="112"/>
      <c r="J102" s="112"/>
    </row>
  </sheetData>
  <sheetProtection/>
  <printOptions horizontalCentered="1" verticalCentered="1"/>
  <pageMargins left="0.2755905511811024" right="0.5511811023622047" top="0.5511811023622047" bottom="0.4724409448818898" header="0.5118110236220472" footer="0.5118110236220472"/>
  <pageSetup fitToHeight="1" fitToWidth="1" horizontalDpi="360" verticalDpi="360" orientation="landscape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102"/>
  <sheetViews>
    <sheetView zoomScalePageLayoutView="0" workbookViewId="0" topLeftCell="A1">
      <selection activeCell="N71" sqref="N71"/>
    </sheetView>
  </sheetViews>
  <sheetFormatPr defaultColWidth="9.140625" defaultRowHeight="12.75"/>
  <cols>
    <col min="1" max="1" width="9.140625" style="11" customWidth="1"/>
    <col min="3" max="3" width="22.7109375" style="11" customWidth="1"/>
    <col min="4" max="4" width="10.421875" style="2" bestFit="1" customWidth="1"/>
    <col min="6" max="6" width="9.8515625" style="0" bestFit="1" customWidth="1"/>
    <col min="7" max="7" width="10.421875" style="0" bestFit="1" customWidth="1"/>
    <col min="9" max="9" width="9.140625" style="2" customWidth="1"/>
    <col min="11" max="14" width="9.140625" style="2" customWidth="1"/>
  </cols>
  <sheetData>
    <row r="2" spans="2:11" ht="12.75">
      <c r="B2" t="s">
        <v>20</v>
      </c>
      <c r="C2" s="11" t="s">
        <v>70</v>
      </c>
      <c r="D2" s="2" t="s">
        <v>71</v>
      </c>
      <c r="I2" s="156" t="s">
        <v>91</v>
      </c>
      <c r="J2" s="156"/>
      <c r="K2" s="156"/>
    </row>
    <row r="3" spans="9:15" ht="12.75">
      <c r="I3" s="72" t="s">
        <v>21</v>
      </c>
      <c r="J3" s="72" t="s">
        <v>22</v>
      </c>
      <c r="K3" s="72" t="s">
        <v>23</v>
      </c>
      <c r="L3" s="72" t="s">
        <v>24</v>
      </c>
      <c r="M3" s="72" t="s">
        <v>25</v>
      </c>
      <c r="N3" s="72" t="s">
        <v>26</v>
      </c>
      <c r="O3" s="72" t="s">
        <v>27</v>
      </c>
    </row>
    <row r="4" spans="1:15" ht="12.75">
      <c r="A4" s="11">
        <v>1</v>
      </c>
      <c r="B4" s="11">
        <v>1</v>
      </c>
      <c r="C4" s="77" t="s">
        <v>109</v>
      </c>
      <c r="D4" s="72" t="s">
        <v>191</v>
      </c>
      <c r="F4" t="str">
        <f aca="true" t="shared" si="0" ref="F4:F34">LEFT(C4,(SEARCH(" ",C4)))</f>
        <v>Barkley, </v>
      </c>
      <c r="G4" t="str">
        <f aca="true" t="shared" si="1" ref="G4:G34">MID(C4,(SEARCH(" ",C4)+1),20)</f>
        <v>Robby</v>
      </c>
      <c r="I4" s="4">
        <v>0.006597222222222222</v>
      </c>
      <c r="J4" s="75">
        <v>0.0067708333333333336</v>
      </c>
      <c r="K4" s="4">
        <v>0.0067708333333333336</v>
      </c>
      <c r="L4" s="4">
        <v>0.0067708333333333336</v>
      </c>
      <c r="M4" s="4">
        <v>0.0067708333333333336</v>
      </c>
      <c r="N4" s="4">
        <v>0.0067708333333333336</v>
      </c>
      <c r="O4" s="4"/>
    </row>
    <row r="5" spans="1:15" ht="12.75">
      <c r="A5" s="11">
        <v>2</v>
      </c>
      <c r="B5" s="11">
        <v>2</v>
      </c>
      <c r="C5" s="77" t="s">
        <v>110</v>
      </c>
      <c r="D5" s="72" t="s">
        <v>192</v>
      </c>
      <c r="F5" t="str">
        <f t="shared" si="0"/>
        <v>Barrass, </v>
      </c>
      <c r="G5" t="str">
        <f t="shared" si="1"/>
        <v>Heather</v>
      </c>
      <c r="I5" s="4">
        <v>0.002777777777777778</v>
      </c>
      <c r="J5" s="4">
        <v>0.002777777777777778</v>
      </c>
      <c r="K5" s="4">
        <v>0.002951388888888889</v>
      </c>
      <c r="L5" s="4">
        <v>0.002777777777777778</v>
      </c>
      <c r="M5" s="4">
        <v>0.002777777777777778</v>
      </c>
      <c r="N5" s="4">
        <v>0.002951388888888889</v>
      </c>
      <c r="O5" s="4"/>
    </row>
    <row r="6" spans="1:15" ht="12.75">
      <c r="A6" s="11">
        <v>3</v>
      </c>
      <c r="B6" s="11">
        <v>3</v>
      </c>
      <c r="C6" s="77" t="s">
        <v>111</v>
      </c>
      <c r="D6" s="72" t="s">
        <v>180</v>
      </c>
      <c r="F6" t="str">
        <f t="shared" si="0"/>
        <v>Baxter, </v>
      </c>
      <c r="G6" t="str">
        <f t="shared" si="1"/>
        <v>Ian</v>
      </c>
      <c r="I6" s="4">
        <v>0.0050347222222222225</v>
      </c>
      <c r="J6" s="4">
        <v>0.0050347222222222225</v>
      </c>
      <c r="K6" s="4">
        <v>0.0046875</v>
      </c>
      <c r="L6" s="4">
        <v>0.0046875</v>
      </c>
      <c r="M6" s="4">
        <v>0.0046875</v>
      </c>
      <c r="N6" s="4">
        <v>0.0046875</v>
      </c>
      <c r="O6" s="4"/>
    </row>
    <row r="7" spans="1:15" ht="12.75">
      <c r="A7" s="11">
        <v>4</v>
      </c>
      <c r="B7" s="11">
        <v>4</v>
      </c>
      <c r="C7" s="77" t="s">
        <v>112</v>
      </c>
      <c r="D7" s="72" t="s">
        <v>193</v>
      </c>
      <c r="F7" t="str">
        <f t="shared" si="0"/>
        <v>Baxter, </v>
      </c>
      <c r="G7" t="str">
        <f t="shared" si="1"/>
        <v>Phillippa</v>
      </c>
      <c r="I7" s="4">
        <v>0.003472222222222222</v>
      </c>
      <c r="J7" s="75">
        <v>0.003645833333333333</v>
      </c>
      <c r="K7" s="4">
        <v>0.003472222222222222</v>
      </c>
      <c r="L7" s="4">
        <v>0.003472222222222222</v>
      </c>
      <c r="M7" s="4">
        <v>0.003472222222222222</v>
      </c>
      <c r="N7" s="4">
        <v>0.003298611111111111</v>
      </c>
      <c r="O7" s="4"/>
    </row>
    <row r="8" spans="1:15" ht="12.75">
      <c r="A8" s="11">
        <v>5</v>
      </c>
      <c r="B8" s="11">
        <v>5</v>
      </c>
      <c r="C8" s="77" t="s">
        <v>113</v>
      </c>
      <c r="D8" s="72" t="s">
        <v>179</v>
      </c>
      <c r="F8" t="str">
        <f t="shared" si="0"/>
        <v>Bradley, </v>
      </c>
      <c r="G8" t="str">
        <f t="shared" si="1"/>
        <v>Dave</v>
      </c>
      <c r="I8" s="4">
        <v>0.0046875</v>
      </c>
      <c r="J8" s="75">
        <v>0.0046875</v>
      </c>
      <c r="K8" s="4">
        <v>0.0046875</v>
      </c>
      <c r="L8" s="4">
        <v>0.0046875</v>
      </c>
      <c r="M8" s="4">
        <v>0.0050347222222222225</v>
      </c>
      <c r="N8" s="4">
        <v>0.0050347222222222225</v>
      </c>
      <c r="O8" s="4"/>
    </row>
    <row r="9" spans="1:15" ht="12.75">
      <c r="A9" s="11">
        <v>6</v>
      </c>
      <c r="B9" s="11">
        <v>6</v>
      </c>
      <c r="C9" s="77" t="s">
        <v>114</v>
      </c>
      <c r="D9" s="72" t="s">
        <v>177</v>
      </c>
      <c r="F9" t="str">
        <f t="shared" si="0"/>
        <v>Brown, </v>
      </c>
      <c r="G9" t="str">
        <f t="shared" si="1"/>
        <v>Peter</v>
      </c>
      <c r="I9" s="4">
        <v>0.006597222222222222</v>
      </c>
      <c r="J9" s="75">
        <v>0.006597222222222222</v>
      </c>
      <c r="K9" s="4">
        <v>0.0062499999999999995</v>
      </c>
      <c r="L9" s="4">
        <v>0.0062499999999999995</v>
      </c>
      <c r="M9" s="4">
        <v>0.0062499999999999995</v>
      </c>
      <c r="N9" s="4">
        <v>0.0062499999999999995</v>
      </c>
      <c r="O9" s="4"/>
    </row>
    <row r="10" spans="1:15" ht="12.75">
      <c r="A10" s="11">
        <v>7</v>
      </c>
      <c r="B10" s="11">
        <v>7</v>
      </c>
      <c r="C10" s="77" t="s">
        <v>115</v>
      </c>
      <c r="D10" s="72" t="s">
        <v>193</v>
      </c>
      <c r="F10" t="str">
        <f t="shared" si="0"/>
        <v>Bruce, </v>
      </c>
      <c r="G10" t="str">
        <f t="shared" si="1"/>
        <v>Helen</v>
      </c>
      <c r="I10" s="4">
        <v>0.003993055555555556</v>
      </c>
      <c r="J10" s="4">
        <v>0.003993055555555556</v>
      </c>
      <c r="K10" s="4">
        <v>0.0038194444444444443</v>
      </c>
      <c r="L10" s="4">
        <v>0.0038194444444444443</v>
      </c>
      <c r="M10" s="4">
        <v>0.004340277777777778</v>
      </c>
      <c r="N10" s="4">
        <v>0.004340277777777778</v>
      </c>
      <c r="O10" s="4"/>
    </row>
    <row r="11" spans="1:15" ht="12.75">
      <c r="A11" s="11">
        <v>8</v>
      </c>
      <c r="B11" s="11">
        <v>8</v>
      </c>
      <c r="C11" s="77" t="s">
        <v>116</v>
      </c>
      <c r="D11" s="72" t="s">
        <v>189</v>
      </c>
      <c r="F11" t="str">
        <f t="shared" si="0"/>
        <v>Butters, </v>
      </c>
      <c r="G11" t="str">
        <f t="shared" si="1"/>
        <v>Michael</v>
      </c>
      <c r="I11" s="4">
        <v>0.006597222222222222</v>
      </c>
      <c r="J11" s="75">
        <v>0.0067708333333333336</v>
      </c>
      <c r="K11" s="4">
        <v>0.0067708333333333336</v>
      </c>
      <c r="L11" s="4">
        <v>0.0067708333333333336</v>
      </c>
      <c r="M11" s="4">
        <v>0.0067708333333333336</v>
      </c>
      <c r="N11" s="4">
        <v>0.0067708333333333336</v>
      </c>
      <c r="O11" s="4"/>
    </row>
    <row r="12" spans="1:15" ht="12.75">
      <c r="A12" s="11">
        <v>9</v>
      </c>
      <c r="B12" s="11">
        <v>9</v>
      </c>
      <c r="C12" s="77" t="s">
        <v>117</v>
      </c>
      <c r="D12" s="72" t="s">
        <v>193</v>
      </c>
      <c r="F12" t="str">
        <f t="shared" si="0"/>
        <v>Cairns, </v>
      </c>
      <c r="G12" t="str">
        <f t="shared" si="1"/>
        <v>Steve</v>
      </c>
      <c r="I12" s="4">
        <v>0.005381944444444445</v>
      </c>
      <c r="J12" s="4">
        <v>0.005381944444444445</v>
      </c>
      <c r="K12" s="4">
        <v>0.005381944444444445</v>
      </c>
      <c r="L12" s="4">
        <v>0.005555555555555556</v>
      </c>
      <c r="M12" s="4">
        <v>0.005555555555555556</v>
      </c>
      <c r="N12" s="4">
        <v>0.005902777777777778</v>
      </c>
      <c r="O12" s="4"/>
    </row>
    <row r="13" spans="1:15" ht="12.75">
      <c r="A13" s="11">
        <v>10</v>
      </c>
      <c r="B13" s="11">
        <v>10</v>
      </c>
      <c r="C13" s="77" t="s">
        <v>118</v>
      </c>
      <c r="D13" s="72" t="s">
        <v>180</v>
      </c>
      <c r="F13" t="str">
        <f t="shared" si="0"/>
        <v>Christopher, </v>
      </c>
      <c r="G13" t="str">
        <f t="shared" si="1"/>
        <v>Heather</v>
      </c>
      <c r="I13" s="4">
        <v>0.0050347222222222225</v>
      </c>
      <c r="J13" s="4">
        <v>0.0050347222222222225</v>
      </c>
      <c r="K13" s="4">
        <v>0.0050347222222222225</v>
      </c>
      <c r="L13" s="4">
        <v>0.0050347222222222225</v>
      </c>
      <c r="M13" s="4">
        <v>0.0050347222222222225</v>
      </c>
      <c r="N13" s="4">
        <v>0.0050347222222222225</v>
      </c>
      <c r="O13" s="4"/>
    </row>
    <row r="14" spans="1:15" ht="12.75">
      <c r="A14" s="11">
        <v>11</v>
      </c>
      <c r="B14" s="11">
        <v>11</v>
      </c>
      <c r="C14" s="77" t="s">
        <v>119</v>
      </c>
      <c r="D14" s="72" t="s">
        <v>189</v>
      </c>
      <c r="F14" t="str">
        <f t="shared" si="0"/>
        <v>Clarke, </v>
      </c>
      <c r="G14" t="str">
        <f t="shared" si="1"/>
        <v>Julie</v>
      </c>
      <c r="I14" s="4">
        <v>0.005208333333333333</v>
      </c>
      <c r="J14" s="4">
        <v>0.005381944444444445</v>
      </c>
      <c r="K14" s="4">
        <v>0.005381944444444445</v>
      </c>
      <c r="L14" s="4">
        <v>0.005555555555555556</v>
      </c>
      <c r="M14" s="4">
        <v>0.005729166666666667</v>
      </c>
      <c r="N14" s="4">
        <v>0.005729166666666667</v>
      </c>
      <c r="O14" s="4"/>
    </row>
    <row r="15" spans="1:15" ht="12.75">
      <c r="A15" s="11">
        <v>12</v>
      </c>
      <c r="B15" s="11">
        <v>12</v>
      </c>
      <c r="C15" s="77" t="s">
        <v>120</v>
      </c>
      <c r="D15" s="72" t="s">
        <v>194</v>
      </c>
      <c r="F15" t="str">
        <f t="shared" si="0"/>
        <v>Coultate, </v>
      </c>
      <c r="G15" t="str">
        <f t="shared" si="1"/>
        <v>Louise</v>
      </c>
      <c r="I15" s="4">
        <v>0.0024305555555555556</v>
      </c>
      <c r="J15" s="4">
        <v>0.0024305555555555556</v>
      </c>
      <c r="K15" s="4">
        <v>0.0022569444444444447</v>
      </c>
      <c r="L15" s="4">
        <v>0.0022569444444444447</v>
      </c>
      <c r="M15" s="4">
        <v>0.0022569444444444447</v>
      </c>
      <c r="N15" s="4">
        <v>0.0022569444444444447</v>
      </c>
      <c r="O15" s="4"/>
    </row>
    <row r="16" spans="1:15" ht="12.75">
      <c r="A16" s="11">
        <v>13</v>
      </c>
      <c r="B16" s="11">
        <v>13</v>
      </c>
      <c r="C16" s="77" t="s">
        <v>121</v>
      </c>
      <c r="D16" s="72" t="s">
        <v>209</v>
      </c>
      <c r="F16" t="str">
        <f t="shared" si="0"/>
        <v>Cox, </v>
      </c>
      <c r="G16" t="str">
        <f t="shared" si="1"/>
        <v>Dave</v>
      </c>
      <c r="I16" s="4">
        <v>0.0046875</v>
      </c>
      <c r="J16" s="4">
        <v>0.0046875</v>
      </c>
      <c r="K16" s="4">
        <v>0.0046875</v>
      </c>
      <c r="L16" s="4">
        <v>0.0046875</v>
      </c>
      <c r="M16" s="4">
        <v>0.0046875</v>
      </c>
      <c r="N16" s="4">
        <v>0.004513888888888889</v>
      </c>
      <c r="O16" s="4"/>
    </row>
    <row r="17" spans="1:15" ht="12.75">
      <c r="A17" s="11">
        <v>14</v>
      </c>
      <c r="B17" s="11">
        <v>14</v>
      </c>
      <c r="C17" s="77" t="s">
        <v>122</v>
      </c>
      <c r="D17" s="72"/>
      <c r="F17" t="str">
        <f t="shared" si="0"/>
        <v>Dean, </v>
      </c>
      <c r="G17" t="str">
        <f t="shared" si="1"/>
        <v>Lisa</v>
      </c>
      <c r="I17" s="4">
        <v>0.002777777777777778</v>
      </c>
      <c r="J17" s="4">
        <v>0.002777777777777778</v>
      </c>
      <c r="K17" s="4">
        <v>0.002777777777777778</v>
      </c>
      <c r="L17" s="4"/>
      <c r="M17" s="4"/>
      <c r="N17" s="4"/>
      <c r="O17" s="4"/>
    </row>
    <row r="18" spans="1:15" ht="12.75">
      <c r="A18" s="11">
        <v>15</v>
      </c>
      <c r="B18" s="11">
        <v>15</v>
      </c>
      <c r="C18" s="77" t="s">
        <v>123</v>
      </c>
      <c r="D18" s="72" t="s">
        <v>213</v>
      </c>
      <c r="F18" t="str">
        <f t="shared" si="0"/>
        <v>Dickinson, </v>
      </c>
      <c r="G18" t="str">
        <f t="shared" si="1"/>
        <v>Ralph</v>
      </c>
      <c r="I18" s="4">
        <v>0.0038194444444444443</v>
      </c>
      <c r="J18" s="75">
        <v>0.004166666666666667</v>
      </c>
      <c r="K18" s="4">
        <v>0.003993055555555556</v>
      </c>
      <c r="L18" s="4">
        <v>0.003993055555555556</v>
      </c>
      <c r="M18" s="4">
        <v>0.004340277777777778</v>
      </c>
      <c r="N18" s="4">
        <v>0.004340277777777778</v>
      </c>
      <c r="O18" s="4"/>
    </row>
    <row r="19" spans="1:15" ht="12.75">
      <c r="A19" s="11">
        <v>16</v>
      </c>
      <c r="B19" s="11">
        <v>16</v>
      </c>
      <c r="C19" s="77" t="s">
        <v>124</v>
      </c>
      <c r="D19" s="72" t="s">
        <v>192</v>
      </c>
      <c r="F19" t="str">
        <f t="shared" si="0"/>
        <v>Dobby, </v>
      </c>
      <c r="G19" t="str">
        <f t="shared" si="1"/>
        <v>Steve</v>
      </c>
      <c r="I19" s="4">
        <v>0.0050347222222222225</v>
      </c>
      <c r="J19" s="4">
        <v>0.0050347222222222225</v>
      </c>
      <c r="K19" s="4">
        <v>0.0050347222222222225</v>
      </c>
      <c r="L19" s="4">
        <v>0.0050347222222222225</v>
      </c>
      <c r="M19" s="4">
        <v>0.0050347222222222225</v>
      </c>
      <c r="N19" s="4">
        <v>0.0050347222222222225</v>
      </c>
      <c r="O19" s="4"/>
    </row>
    <row r="20" spans="1:15" ht="12.75">
      <c r="A20" s="11">
        <v>17</v>
      </c>
      <c r="B20" s="11">
        <v>17</v>
      </c>
      <c r="C20" s="77" t="s">
        <v>125</v>
      </c>
      <c r="D20" s="72" t="s">
        <v>194</v>
      </c>
      <c r="F20" t="str">
        <f t="shared" si="0"/>
        <v>Dodd, </v>
      </c>
      <c r="G20" t="str">
        <f t="shared" si="1"/>
        <v>Sam</v>
      </c>
      <c r="I20" s="4">
        <v>0.006423611111111112</v>
      </c>
      <c r="J20" s="4">
        <v>0.006597222222222222</v>
      </c>
      <c r="K20" s="4">
        <v>0.006423611111111112</v>
      </c>
      <c r="L20" s="4">
        <v>0.006597222222222222</v>
      </c>
      <c r="M20" s="4">
        <v>0.006597222222222222</v>
      </c>
      <c r="N20" s="4">
        <v>0.0067708333333333336</v>
      </c>
      <c r="O20" s="4"/>
    </row>
    <row r="21" spans="1:15" ht="12.75">
      <c r="A21" s="11">
        <v>18</v>
      </c>
      <c r="B21" s="11">
        <v>18</v>
      </c>
      <c r="C21" s="77" t="s">
        <v>126</v>
      </c>
      <c r="D21" s="72" t="s">
        <v>197</v>
      </c>
      <c r="F21" t="str">
        <f t="shared" si="0"/>
        <v>Dodd, </v>
      </c>
      <c r="G21" t="str">
        <f t="shared" si="1"/>
        <v>Shaun</v>
      </c>
      <c r="I21" s="4">
        <v>0.004340277777777778</v>
      </c>
      <c r="J21" s="75">
        <v>0.005208333333333333</v>
      </c>
      <c r="K21" s="4">
        <v>0.005208333333333333</v>
      </c>
      <c r="L21" s="4">
        <v>0.005208333333333333</v>
      </c>
      <c r="M21" s="4">
        <v>0.0050347222222222225</v>
      </c>
      <c r="N21" s="4">
        <v>0.0050347222222222225</v>
      </c>
      <c r="O21" s="4"/>
    </row>
    <row r="22" spans="1:15" ht="12.75">
      <c r="A22" s="11">
        <v>19</v>
      </c>
      <c r="B22" s="11">
        <v>19</v>
      </c>
      <c r="C22" s="77" t="s">
        <v>182</v>
      </c>
      <c r="D22" s="72"/>
      <c r="F22" t="str">
        <f t="shared" si="0"/>
        <v>Dormand, </v>
      </c>
      <c r="G22" t="str">
        <f t="shared" si="1"/>
        <v>Deborah</v>
      </c>
      <c r="I22" s="4">
        <v>0.0026041666666666665</v>
      </c>
      <c r="J22" s="4">
        <v>0.0026041666666666665</v>
      </c>
      <c r="K22" s="4">
        <v>0.0022569444444444447</v>
      </c>
      <c r="L22" s="4"/>
      <c r="M22" s="4"/>
      <c r="N22" s="4"/>
      <c r="O22" s="4"/>
    </row>
    <row r="23" spans="1:15" ht="12.75">
      <c r="A23" s="11">
        <v>20</v>
      </c>
      <c r="B23" s="11">
        <v>20</v>
      </c>
      <c r="C23" s="77" t="s">
        <v>127</v>
      </c>
      <c r="D23" s="72" t="s">
        <v>213</v>
      </c>
      <c r="F23" t="str">
        <f t="shared" si="0"/>
        <v>Dungworth, </v>
      </c>
      <c r="G23" t="str">
        <f t="shared" si="1"/>
        <v>Joseph</v>
      </c>
      <c r="I23" s="4">
        <v>0.005381944444444445</v>
      </c>
      <c r="J23" s="75">
        <v>0.005208333333333333</v>
      </c>
      <c r="K23" s="4">
        <v>0.0050347222222222225</v>
      </c>
      <c r="L23" s="4">
        <v>0.0046875</v>
      </c>
      <c r="M23" s="4">
        <v>0.004861111111111111</v>
      </c>
      <c r="N23" s="4">
        <v>0.004861111111111111</v>
      </c>
      <c r="O23" s="4"/>
    </row>
    <row r="24" spans="1:15" ht="12.75">
      <c r="A24" s="11">
        <v>21</v>
      </c>
      <c r="B24" s="11">
        <v>21</v>
      </c>
      <c r="C24" s="77" t="s">
        <v>128</v>
      </c>
      <c r="D24" s="72" t="s">
        <v>189</v>
      </c>
      <c r="F24" t="str">
        <f t="shared" si="0"/>
        <v>Frazer, </v>
      </c>
      <c r="G24" t="str">
        <f t="shared" si="1"/>
        <v>Joe</v>
      </c>
      <c r="I24" s="4">
        <v>0.004513888888888889</v>
      </c>
      <c r="J24" s="75">
        <v>0.004513888888888889</v>
      </c>
      <c r="K24" s="4">
        <v>0.004340277777777778</v>
      </c>
      <c r="L24" s="4">
        <v>0.004340277777777778</v>
      </c>
      <c r="M24" s="4">
        <v>0.004340277777777778</v>
      </c>
      <c r="N24" s="4">
        <v>0.004340277777777778</v>
      </c>
      <c r="O24" s="4"/>
    </row>
    <row r="25" spans="1:15" ht="12.75">
      <c r="A25" s="11">
        <v>22</v>
      </c>
      <c r="B25" s="11">
        <v>22</v>
      </c>
      <c r="C25" s="77" t="s">
        <v>129</v>
      </c>
      <c r="D25" s="72" t="s">
        <v>177</v>
      </c>
      <c r="F25" t="str">
        <f t="shared" si="0"/>
        <v>Freeman, </v>
      </c>
      <c r="G25" t="str">
        <f t="shared" si="1"/>
        <v>Emma</v>
      </c>
      <c r="I25" s="4">
        <v>0.003298611111111111</v>
      </c>
      <c r="J25" s="75">
        <v>0.002951388888888889</v>
      </c>
      <c r="K25" s="4">
        <v>0.0026041666666666665</v>
      </c>
      <c r="L25" s="4">
        <v>0.0026041666666666665</v>
      </c>
      <c r="M25" s="4"/>
      <c r="N25" s="4"/>
      <c r="O25" s="4"/>
    </row>
    <row r="26" spans="1:15" ht="12.75">
      <c r="A26" s="11">
        <v>23</v>
      </c>
      <c r="B26" s="11">
        <v>23</v>
      </c>
      <c r="C26" s="77" t="s">
        <v>130</v>
      </c>
      <c r="D26" s="72" t="s">
        <v>209</v>
      </c>
      <c r="F26" t="str">
        <f t="shared" si="0"/>
        <v>Freeman, </v>
      </c>
      <c r="G26" t="str">
        <f t="shared" si="1"/>
        <v>Kevin</v>
      </c>
      <c r="I26" s="4">
        <v>0.003993055555555556</v>
      </c>
      <c r="J26" s="4">
        <v>0.003993055555555556</v>
      </c>
      <c r="K26" s="4">
        <v>0.004166666666666667</v>
      </c>
      <c r="L26" s="4">
        <v>0.004166666666666667</v>
      </c>
      <c r="M26" s="4">
        <v>0.004340277777777778</v>
      </c>
      <c r="N26" s="4">
        <v>0.004513888888888889</v>
      </c>
      <c r="O26" s="4"/>
    </row>
    <row r="27" spans="1:15" ht="12.75">
      <c r="A27" s="11">
        <v>24</v>
      </c>
      <c r="B27" s="11">
        <v>24</v>
      </c>
      <c r="C27" s="77" t="s">
        <v>131</v>
      </c>
      <c r="D27" s="72" t="s">
        <v>192</v>
      </c>
      <c r="F27" t="str">
        <f t="shared" si="0"/>
        <v>Gaughan, </v>
      </c>
      <c r="G27" t="str">
        <f t="shared" si="1"/>
        <v>Martin</v>
      </c>
      <c r="I27" s="4">
        <v>0.005902777777777778</v>
      </c>
      <c r="J27" s="75">
        <v>0.005729166666666667</v>
      </c>
      <c r="K27" s="4">
        <v>0.005729166666666667</v>
      </c>
      <c r="L27" s="4"/>
      <c r="M27" s="4"/>
      <c r="N27" s="4"/>
      <c r="O27" s="4"/>
    </row>
    <row r="28" spans="1:15" ht="12.75">
      <c r="A28" s="11">
        <v>25</v>
      </c>
      <c r="B28" s="11">
        <v>25</v>
      </c>
      <c r="C28" s="77" t="s">
        <v>132</v>
      </c>
      <c r="D28" s="72" t="s">
        <v>180</v>
      </c>
      <c r="F28" t="str">
        <f t="shared" si="0"/>
        <v>Gillespie, </v>
      </c>
      <c r="G28" t="str">
        <f t="shared" si="1"/>
        <v>Steve</v>
      </c>
      <c r="I28" s="4">
        <v>0.005381944444444445</v>
      </c>
      <c r="J28" s="4">
        <v>0.005381944444444445</v>
      </c>
      <c r="K28" s="4">
        <v>0.005381944444444445</v>
      </c>
      <c r="L28" s="4">
        <v>0.005381944444444445</v>
      </c>
      <c r="M28" s="4">
        <v>0.005381944444444445</v>
      </c>
      <c r="N28" s="4">
        <v>0.005381944444444445</v>
      </c>
      <c r="O28" s="4"/>
    </row>
    <row r="29" spans="1:15" ht="12.75">
      <c r="A29" s="11">
        <v>26</v>
      </c>
      <c r="B29" s="11">
        <v>26</v>
      </c>
      <c r="C29" s="77" t="s">
        <v>183</v>
      </c>
      <c r="D29" s="72" t="s">
        <v>197</v>
      </c>
      <c r="F29" t="str">
        <f t="shared" si="0"/>
        <v>Goodfellow, </v>
      </c>
      <c r="G29" t="str">
        <f t="shared" si="1"/>
        <v>Scott</v>
      </c>
      <c r="I29" s="4">
        <v>0.004166666666666667</v>
      </c>
      <c r="J29" s="75">
        <v>0.004166666666666667</v>
      </c>
      <c r="K29" s="4">
        <v>0.004166666666666667</v>
      </c>
      <c r="L29" s="4">
        <v>0.004166666666666667</v>
      </c>
      <c r="M29" s="4">
        <v>0.004340277777777778</v>
      </c>
      <c r="N29" s="4">
        <v>0.004340277777777778</v>
      </c>
      <c r="O29" s="4"/>
    </row>
    <row r="30" spans="1:15" ht="12.75">
      <c r="A30" s="11">
        <v>27</v>
      </c>
      <c r="B30" s="11">
        <v>27</v>
      </c>
      <c r="C30" s="77" t="s">
        <v>133</v>
      </c>
      <c r="D30" s="72" t="s">
        <v>194</v>
      </c>
      <c r="F30" t="str">
        <f t="shared" si="0"/>
        <v>Hall, </v>
      </c>
      <c r="G30" t="str">
        <f t="shared" si="1"/>
        <v>Rob</v>
      </c>
      <c r="I30" s="4">
        <v>0.005555555555555556</v>
      </c>
      <c r="J30" s="4">
        <v>0.005555555555555556</v>
      </c>
      <c r="K30" s="4">
        <v>0.005555555555555556</v>
      </c>
      <c r="L30" s="4"/>
      <c r="M30" s="4"/>
      <c r="N30" s="4"/>
      <c r="O30" s="4"/>
    </row>
    <row r="31" spans="1:15" ht="12.75">
      <c r="A31" s="11">
        <v>28</v>
      </c>
      <c r="B31" s="11">
        <v>28</v>
      </c>
      <c r="C31" s="77" t="s">
        <v>134</v>
      </c>
      <c r="D31" s="72" t="s">
        <v>192</v>
      </c>
      <c r="F31" t="str">
        <f t="shared" si="0"/>
        <v>Hare, </v>
      </c>
      <c r="G31" t="str">
        <f t="shared" si="1"/>
        <v>Graeme</v>
      </c>
      <c r="I31" s="4">
        <v>0.0046875</v>
      </c>
      <c r="J31" s="75">
        <v>0.004513888888888889</v>
      </c>
      <c r="K31" s="4">
        <v>0.004513888888888889</v>
      </c>
      <c r="L31" s="4">
        <v>0.004513888888888889</v>
      </c>
      <c r="M31" s="4">
        <v>0.004513888888888889</v>
      </c>
      <c r="N31" s="4">
        <v>0.004513888888888889</v>
      </c>
      <c r="O31" s="4"/>
    </row>
    <row r="32" spans="1:15" ht="12.75">
      <c r="A32" s="11">
        <v>29</v>
      </c>
      <c r="B32" s="11">
        <v>29</v>
      </c>
      <c r="C32" s="77" t="s">
        <v>135</v>
      </c>
      <c r="D32" s="72"/>
      <c r="F32" t="str">
        <f t="shared" si="0"/>
        <v>Hart, </v>
      </c>
      <c r="G32" t="str">
        <f t="shared" si="1"/>
        <v>Terry</v>
      </c>
      <c r="I32" s="4">
        <v>0.002777777777777778</v>
      </c>
      <c r="J32" s="4">
        <v>0.002777777777777778</v>
      </c>
      <c r="K32" s="4">
        <v>0.002777777777777778</v>
      </c>
      <c r="L32" s="4"/>
      <c r="M32" s="4"/>
      <c r="N32" s="4"/>
      <c r="O32" s="4"/>
    </row>
    <row r="33" spans="1:15" ht="12.75">
      <c r="A33" s="11">
        <v>30</v>
      </c>
      <c r="B33" s="11">
        <v>30</v>
      </c>
      <c r="C33" s="77" t="s">
        <v>136</v>
      </c>
      <c r="D33" s="72" t="s">
        <v>200</v>
      </c>
      <c r="F33" t="str">
        <f t="shared" si="0"/>
        <v>Henderson, </v>
      </c>
      <c r="G33" t="str">
        <f t="shared" si="1"/>
        <v>Andrew</v>
      </c>
      <c r="I33" s="4">
        <v>0.007118055555555555</v>
      </c>
      <c r="J33" s="4">
        <v>0.007118055555555555</v>
      </c>
      <c r="K33" s="4">
        <v>0.006944444444444444</v>
      </c>
      <c r="L33" s="4">
        <v>0.0067708333333333336</v>
      </c>
      <c r="M33" s="4">
        <v>0.0067708333333333336</v>
      </c>
      <c r="N33" s="4">
        <v>0.0067708333333333336</v>
      </c>
      <c r="O33" s="4"/>
    </row>
    <row r="34" spans="1:15" ht="12.75">
      <c r="A34" s="11">
        <v>31</v>
      </c>
      <c r="B34" s="11">
        <v>31</v>
      </c>
      <c r="C34" s="77" t="s">
        <v>184</v>
      </c>
      <c r="D34" s="72" t="s">
        <v>200</v>
      </c>
      <c r="F34" t="str">
        <f t="shared" si="0"/>
        <v>Henderson, </v>
      </c>
      <c r="G34" t="str">
        <f t="shared" si="1"/>
        <v>Natalie</v>
      </c>
      <c r="I34" s="4">
        <v>0.0031249999999999997</v>
      </c>
      <c r="J34" s="4">
        <v>0.0031249999999999997</v>
      </c>
      <c r="K34" s="4">
        <v>0.003993055555555556</v>
      </c>
      <c r="L34" s="4">
        <v>0.0038194444444444443</v>
      </c>
      <c r="M34" s="4">
        <v>0.0038194444444444443</v>
      </c>
      <c r="N34" s="4">
        <v>0.0038194444444444443</v>
      </c>
      <c r="O34" s="4"/>
    </row>
    <row r="35" spans="1:15" ht="12.75">
      <c r="A35" s="11">
        <v>32</v>
      </c>
      <c r="B35" s="11">
        <v>32</v>
      </c>
      <c r="C35" s="77" t="s">
        <v>137</v>
      </c>
      <c r="D35" s="72" t="s">
        <v>194</v>
      </c>
      <c r="F35" t="str">
        <f aca="true" t="shared" si="2" ref="F35:F58">LEFT(C35,(SEARCH(" ",C35)))</f>
        <v>Herron, </v>
      </c>
      <c r="G35" t="str">
        <f aca="true" t="shared" si="3" ref="G35:G58">MID(C35,(SEARCH(" ",C35)+1),20)</f>
        <v>Aynsley</v>
      </c>
      <c r="I35" s="4">
        <v>0.003298611111111111</v>
      </c>
      <c r="J35" s="75">
        <v>0.002777777777777778</v>
      </c>
      <c r="K35" s="4">
        <v>0.0026041666666666665</v>
      </c>
      <c r="L35" s="4">
        <v>0.0026041666666666665</v>
      </c>
      <c r="M35" s="4">
        <v>0.0031249999999999997</v>
      </c>
      <c r="N35" s="4">
        <v>0.0031249999999999997</v>
      </c>
      <c r="O35" s="4"/>
    </row>
    <row r="36" spans="1:15" ht="12.75">
      <c r="A36" s="11">
        <v>33</v>
      </c>
      <c r="B36" s="11">
        <v>33</v>
      </c>
      <c r="C36" s="77" t="s">
        <v>185</v>
      </c>
      <c r="D36" s="72"/>
      <c r="F36" t="str">
        <f t="shared" si="2"/>
        <v>Herron, </v>
      </c>
      <c r="G36" t="str">
        <f t="shared" si="3"/>
        <v>Leanne</v>
      </c>
      <c r="I36" s="4">
        <v>0.0046875</v>
      </c>
      <c r="J36" s="4">
        <v>0.0046875</v>
      </c>
      <c r="K36" s="4">
        <v>0.0046875</v>
      </c>
      <c r="L36" s="4">
        <v>0.005555555555555556</v>
      </c>
      <c r="M36" s="4">
        <v>0.005902777777777778</v>
      </c>
      <c r="N36" s="4">
        <v>0.005902777777777778</v>
      </c>
      <c r="O36" s="4"/>
    </row>
    <row r="37" spans="1:15" ht="12.75">
      <c r="A37" s="11">
        <v>34</v>
      </c>
      <c r="B37" s="11">
        <v>34</v>
      </c>
      <c r="C37" s="77" t="s">
        <v>138</v>
      </c>
      <c r="D37" s="72" t="s">
        <v>192</v>
      </c>
      <c r="F37" t="str">
        <f t="shared" si="2"/>
        <v>Holmback, </v>
      </c>
      <c r="G37" t="str">
        <f t="shared" si="3"/>
        <v>Peter</v>
      </c>
      <c r="I37" s="4">
        <v>0.005381944444444445</v>
      </c>
      <c r="J37" s="75">
        <v>0.005729166666666667</v>
      </c>
      <c r="K37" s="4">
        <v>0.005729166666666667</v>
      </c>
      <c r="L37" s="4">
        <v>0.005729166666666667</v>
      </c>
      <c r="M37" s="4">
        <v>0.005729166666666667</v>
      </c>
      <c r="N37" s="4">
        <v>0.005902777777777778</v>
      </c>
      <c r="O37" s="4"/>
    </row>
    <row r="38" spans="1:15" ht="12.75">
      <c r="A38" s="11">
        <v>35</v>
      </c>
      <c r="B38" s="11">
        <v>35</v>
      </c>
      <c r="C38" s="77" t="s">
        <v>139</v>
      </c>
      <c r="D38" s="72" t="s">
        <v>191</v>
      </c>
      <c r="F38" t="str">
        <f t="shared" si="2"/>
        <v>Hope, </v>
      </c>
      <c r="G38" t="str">
        <f t="shared" si="3"/>
        <v>Gareth</v>
      </c>
      <c r="I38" s="4">
        <v>0.005208333333333333</v>
      </c>
      <c r="J38" s="75">
        <v>0.005208333333333333</v>
      </c>
      <c r="K38" s="4">
        <v>0.005208333333333333</v>
      </c>
      <c r="L38" s="4"/>
      <c r="M38" s="4"/>
      <c r="N38" s="4"/>
      <c r="O38" s="4"/>
    </row>
    <row r="39" spans="1:15" ht="12.75">
      <c r="A39" s="11">
        <v>36</v>
      </c>
      <c r="B39" s="11">
        <v>36</v>
      </c>
      <c r="C39" s="77" t="s">
        <v>140</v>
      </c>
      <c r="D39" s="72" t="s">
        <v>177</v>
      </c>
      <c r="F39" t="str">
        <f t="shared" si="2"/>
        <v>Hunter, </v>
      </c>
      <c r="G39" t="str">
        <f t="shared" si="3"/>
        <v>Susanne</v>
      </c>
      <c r="I39" s="4">
        <v>0.003993055555555556</v>
      </c>
      <c r="J39" s="75">
        <v>0.004166666666666667</v>
      </c>
      <c r="K39" s="4">
        <v>0.004340277777777778</v>
      </c>
      <c r="L39" s="4">
        <v>0.004340277777777778</v>
      </c>
      <c r="M39" s="4">
        <v>0.004166666666666667</v>
      </c>
      <c r="N39" s="4">
        <v>0.004166666666666667</v>
      </c>
      <c r="O39" s="4"/>
    </row>
    <row r="40" spans="1:15" ht="12.75">
      <c r="A40" s="11">
        <v>37</v>
      </c>
      <c r="B40" s="11">
        <v>37</v>
      </c>
      <c r="C40" s="77" t="s">
        <v>141</v>
      </c>
      <c r="D40" s="72" t="s">
        <v>180</v>
      </c>
      <c r="F40" t="str">
        <f t="shared" si="2"/>
        <v>Ingram, </v>
      </c>
      <c r="G40" t="str">
        <f t="shared" si="3"/>
        <v>Ron</v>
      </c>
      <c r="I40" s="4">
        <v>0.0038194444444444443</v>
      </c>
      <c r="J40" s="4">
        <v>0.0038194444444444443</v>
      </c>
      <c r="K40" s="4">
        <v>0.0038194444444444443</v>
      </c>
      <c r="L40" s="4">
        <v>0.0038194444444444443</v>
      </c>
      <c r="M40" s="4">
        <v>0.0038194444444444443</v>
      </c>
      <c r="N40" s="4">
        <v>0.0038194444444444443</v>
      </c>
      <c r="O40" s="4"/>
    </row>
    <row r="41" spans="1:15" ht="12.75">
      <c r="A41" s="11">
        <v>38</v>
      </c>
      <c r="B41" s="11">
        <v>38</v>
      </c>
      <c r="C41" s="77" t="s">
        <v>142</v>
      </c>
      <c r="D41" s="72" t="s">
        <v>197</v>
      </c>
      <c r="F41" t="str">
        <f t="shared" si="2"/>
        <v>Jansen, </v>
      </c>
      <c r="G41" t="str">
        <f t="shared" si="3"/>
        <v>Jake</v>
      </c>
      <c r="I41" s="4">
        <v>0.006423611111111112</v>
      </c>
      <c r="J41" s="4">
        <v>0.006423611111111112</v>
      </c>
      <c r="K41" s="4">
        <v>0.006423611111111112</v>
      </c>
      <c r="L41" s="4"/>
      <c r="M41" s="4"/>
      <c r="N41" s="4"/>
      <c r="O41" s="4"/>
    </row>
    <row r="42" spans="1:15" ht="12.75">
      <c r="A42" s="11">
        <v>39</v>
      </c>
      <c r="B42" s="11">
        <v>39</v>
      </c>
      <c r="C42" s="77" t="s">
        <v>143</v>
      </c>
      <c r="D42" s="72" t="s">
        <v>200</v>
      </c>
      <c r="F42" t="str">
        <f t="shared" si="2"/>
        <v>Jennison, </v>
      </c>
      <c r="G42" t="str">
        <f t="shared" si="3"/>
        <v>Beverley</v>
      </c>
      <c r="I42" s="4">
        <v>0.001736111111111111</v>
      </c>
      <c r="J42" s="75">
        <v>0.001736111111111111</v>
      </c>
      <c r="K42" s="4">
        <v>0.001736111111111111</v>
      </c>
      <c r="L42" s="4">
        <v>0.0015624999999999999</v>
      </c>
      <c r="M42" s="4">
        <v>0.0020833333333333333</v>
      </c>
      <c r="N42" s="4">
        <v>0.0019097222222222222</v>
      </c>
      <c r="O42" s="4"/>
    </row>
    <row r="43" spans="1:15" ht="12.75">
      <c r="A43" s="11">
        <v>40</v>
      </c>
      <c r="B43" s="11">
        <v>40</v>
      </c>
      <c r="C43" s="77" t="s">
        <v>144</v>
      </c>
      <c r="D43" s="72" t="s">
        <v>200</v>
      </c>
      <c r="F43" t="str">
        <f t="shared" si="2"/>
        <v>Jennison, </v>
      </c>
      <c r="G43" t="str">
        <f t="shared" si="3"/>
        <v>Mark</v>
      </c>
      <c r="I43" s="4">
        <v>0.0005208333333333333</v>
      </c>
      <c r="J43" s="4">
        <v>0.0005208333333333333</v>
      </c>
      <c r="K43" s="4">
        <v>0.00017361111111111112</v>
      </c>
      <c r="L43" s="4"/>
      <c r="M43" s="4"/>
      <c r="N43" s="4"/>
      <c r="O43" s="4"/>
    </row>
    <row r="44" spans="1:15" ht="12.75">
      <c r="A44" s="11">
        <v>41</v>
      </c>
      <c r="B44" s="11">
        <v>41</v>
      </c>
      <c r="C44" s="77" t="s">
        <v>186</v>
      </c>
      <c r="D44" s="72"/>
      <c r="F44" t="str">
        <f t="shared" si="2"/>
        <v>Jones, </v>
      </c>
      <c r="G44" t="str">
        <f t="shared" si="3"/>
        <v>Garry</v>
      </c>
      <c r="I44" s="4">
        <v>0.007118055555555555</v>
      </c>
      <c r="J44" s="4">
        <v>0.007118055555555555</v>
      </c>
      <c r="K44" s="4">
        <v>0.007118055555555555</v>
      </c>
      <c r="L44" s="4"/>
      <c r="M44" s="4"/>
      <c r="N44" s="4"/>
      <c r="O44" s="4"/>
    </row>
    <row r="45" spans="1:15" ht="12.75">
      <c r="A45" s="11">
        <v>42</v>
      </c>
      <c r="B45" s="11">
        <v>42</v>
      </c>
      <c r="C45" s="77" t="s">
        <v>145</v>
      </c>
      <c r="D45" s="72" t="s">
        <v>177</v>
      </c>
      <c r="F45" t="str">
        <f t="shared" si="2"/>
        <v>Lemin, </v>
      </c>
      <c r="G45" t="str">
        <f t="shared" si="3"/>
        <v>Julie</v>
      </c>
      <c r="I45" s="4">
        <v>0.003645833333333333</v>
      </c>
      <c r="J45" s="4">
        <v>0.003645833333333333</v>
      </c>
      <c r="K45" s="4">
        <v>0.003472222222222222</v>
      </c>
      <c r="L45" s="4">
        <v>0.0038194444444444443</v>
      </c>
      <c r="M45" s="4">
        <v>0.003645833333333333</v>
      </c>
      <c r="N45" s="4">
        <v>0.003645833333333333</v>
      </c>
      <c r="O45" s="4"/>
    </row>
    <row r="46" spans="1:15" ht="12.75">
      <c r="A46" s="11">
        <v>43</v>
      </c>
      <c r="B46" s="11">
        <v>43</v>
      </c>
      <c r="C46" s="77" t="s">
        <v>146</v>
      </c>
      <c r="D46" s="72" t="s">
        <v>193</v>
      </c>
      <c r="F46" t="str">
        <f t="shared" si="2"/>
        <v>Lemin, </v>
      </c>
      <c r="G46" t="str">
        <f t="shared" si="3"/>
        <v>Simon</v>
      </c>
      <c r="I46" s="4">
        <v>0.005208333333333333</v>
      </c>
      <c r="J46" s="75">
        <v>0.005208333333333333</v>
      </c>
      <c r="K46" s="4">
        <v>0.005208333333333333</v>
      </c>
      <c r="L46" s="4"/>
      <c r="M46" s="4"/>
      <c r="N46" s="4"/>
      <c r="O46" s="4"/>
    </row>
    <row r="47" spans="1:15" ht="12.75">
      <c r="A47" s="11">
        <v>44</v>
      </c>
      <c r="B47" s="11">
        <v>44</v>
      </c>
      <c r="C47" s="77" t="s">
        <v>147</v>
      </c>
      <c r="D47" s="72"/>
      <c r="F47" t="str">
        <f t="shared" si="2"/>
        <v>Lemin, </v>
      </c>
      <c r="G47" t="str">
        <f t="shared" si="3"/>
        <v>Tom</v>
      </c>
      <c r="I47" s="4">
        <v>0.0031249999999999997</v>
      </c>
      <c r="J47" s="4">
        <v>0.0031249999999999997</v>
      </c>
      <c r="K47" s="4">
        <v>0.0031249999999999997</v>
      </c>
      <c r="L47" s="4"/>
      <c r="M47" s="4"/>
      <c r="N47" s="4"/>
      <c r="O47" s="4"/>
    </row>
    <row r="48" spans="1:15" ht="12.75">
      <c r="A48" s="11">
        <v>45</v>
      </c>
      <c r="B48" s="11">
        <v>45</v>
      </c>
      <c r="C48" s="77" t="s">
        <v>148</v>
      </c>
      <c r="D48" s="72" t="s">
        <v>209</v>
      </c>
      <c r="F48" t="str">
        <f t="shared" si="2"/>
        <v>Lillicoe, </v>
      </c>
      <c r="G48" t="str">
        <f t="shared" si="3"/>
        <v>Chris</v>
      </c>
      <c r="I48" s="4">
        <v>0.006597222222222222</v>
      </c>
      <c r="J48" s="4">
        <v>0.006597222222222222</v>
      </c>
      <c r="K48" s="4">
        <v>0.006597222222222222</v>
      </c>
      <c r="L48" s="4"/>
      <c r="M48" s="4"/>
      <c r="N48" s="4"/>
      <c r="O48" s="4"/>
    </row>
    <row r="49" spans="1:15" ht="12.75">
      <c r="A49" s="11">
        <v>46</v>
      </c>
      <c r="B49" s="11">
        <v>46</v>
      </c>
      <c r="C49" s="77" t="s">
        <v>149</v>
      </c>
      <c r="D49" s="72" t="s">
        <v>180</v>
      </c>
      <c r="F49" t="str">
        <f t="shared" si="2"/>
        <v>Lonsdale, </v>
      </c>
      <c r="G49" t="str">
        <f t="shared" si="3"/>
        <v>Davina</v>
      </c>
      <c r="I49" s="4">
        <v>0.002951388888888889</v>
      </c>
      <c r="J49" s="75">
        <v>0.002777777777777778</v>
      </c>
      <c r="K49" s="4">
        <v>0.002777777777777778</v>
      </c>
      <c r="L49" s="4">
        <v>0.0031249999999999997</v>
      </c>
      <c r="M49" s="4">
        <v>0.002951388888888889</v>
      </c>
      <c r="N49" s="4">
        <v>0.002951388888888889</v>
      </c>
      <c r="O49" s="4"/>
    </row>
    <row r="50" spans="1:15" ht="12.75">
      <c r="A50" s="11">
        <v>47</v>
      </c>
      <c r="B50" s="11">
        <v>47</v>
      </c>
      <c r="C50" s="77" t="s">
        <v>150</v>
      </c>
      <c r="D50" s="72" t="s">
        <v>177</v>
      </c>
      <c r="F50" t="str">
        <f t="shared" si="2"/>
        <v>Lowes, </v>
      </c>
      <c r="G50" t="str">
        <f t="shared" si="3"/>
        <v>Alison</v>
      </c>
      <c r="I50" s="4">
        <v>0.0005208333333333333</v>
      </c>
      <c r="J50" s="75">
        <v>0.001388888888888889</v>
      </c>
      <c r="K50" s="4">
        <v>0.0015624999999999999</v>
      </c>
      <c r="L50" s="4">
        <v>0.0015624999999999999</v>
      </c>
      <c r="M50" s="4">
        <v>0.001388888888888889</v>
      </c>
      <c r="N50" s="4">
        <v>0.001388888888888889</v>
      </c>
      <c r="O50" s="4"/>
    </row>
    <row r="51" spans="1:15" ht="12.75">
      <c r="A51" s="11">
        <v>48</v>
      </c>
      <c r="B51" s="11">
        <v>48</v>
      </c>
      <c r="C51" s="77" t="s">
        <v>151</v>
      </c>
      <c r="D51" s="72" t="s">
        <v>194</v>
      </c>
      <c r="F51" t="str">
        <f t="shared" si="2"/>
        <v>Mallon, </v>
      </c>
      <c r="G51" t="str">
        <f t="shared" si="3"/>
        <v>John</v>
      </c>
      <c r="I51" s="4">
        <v>0.003645833333333333</v>
      </c>
      <c r="J51" s="75">
        <v>0.004861111111111111</v>
      </c>
      <c r="K51" s="4">
        <v>0.0046875</v>
      </c>
      <c r="L51" s="4">
        <v>0.0046875</v>
      </c>
      <c r="M51" s="4">
        <v>0.004861111111111111</v>
      </c>
      <c r="N51" s="4">
        <v>0.004861111111111111</v>
      </c>
      <c r="O51" s="4"/>
    </row>
    <row r="52" spans="1:15" ht="12.75">
      <c r="A52" s="11">
        <v>49</v>
      </c>
      <c r="B52" s="11">
        <v>49</v>
      </c>
      <c r="C52" s="77" t="s">
        <v>152</v>
      </c>
      <c r="D52" s="72" t="s">
        <v>213</v>
      </c>
      <c r="F52" t="str">
        <f t="shared" si="2"/>
        <v>Marley, </v>
      </c>
      <c r="G52" t="str">
        <f t="shared" si="3"/>
        <v>Tegan</v>
      </c>
      <c r="I52" s="4">
        <v>0.0046875</v>
      </c>
      <c r="J52" s="4">
        <v>0.0046875</v>
      </c>
      <c r="K52" s="4">
        <v>0.004513888888888889</v>
      </c>
      <c r="L52" s="4">
        <v>0.004513888888888889</v>
      </c>
      <c r="M52" s="4">
        <v>0.004513888888888889</v>
      </c>
      <c r="N52" s="4">
        <v>0.004513888888888889</v>
      </c>
      <c r="O52" s="4"/>
    </row>
    <row r="53" spans="1:15" ht="12.75">
      <c r="A53" s="11">
        <v>50</v>
      </c>
      <c r="B53" s="11">
        <v>50</v>
      </c>
      <c r="C53" s="77" t="s">
        <v>153</v>
      </c>
      <c r="D53" s="72" t="s">
        <v>177</v>
      </c>
      <c r="F53" t="str">
        <f t="shared" si="2"/>
        <v>Masterman, </v>
      </c>
      <c r="G53" t="str">
        <f t="shared" si="3"/>
        <v>Hayley</v>
      </c>
      <c r="I53" s="4">
        <v>0.0038194444444444443</v>
      </c>
      <c r="J53" s="4">
        <v>0.0038194444444444443</v>
      </c>
      <c r="K53" s="4">
        <v>0.0038194444444444443</v>
      </c>
      <c r="L53" s="4">
        <v>0.0038194444444444443</v>
      </c>
      <c r="M53" s="4">
        <v>0.0038194444444444443</v>
      </c>
      <c r="N53" s="4">
        <v>0.0038194444444444443</v>
      </c>
      <c r="O53" s="4"/>
    </row>
    <row r="54" spans="1:15" ht="12.75">
      <c r="A54" s="11">
        <v>51</v>
      </c>
      <c r="B54" s="11">
        <v>51</v>
      </c>
      <c r="C54" s="77" t="s">
        <v>154</v>
      </c>
      <c r="D54" s="72" t="s">
        <v>189</v>
      </c>
      <c r="F54" t="str">
        <f t="shared" si="2"/>
        <v>McCabe, </v>
      </c>
      <c r="G54" t="str">
        <f t="shared" si="3"/>
        <v>Terry</v>
      </c>
      <c r="I54" s="4">
        <v>0.004513888888888889</v>
      </c>
      <c r="J54" s="75">
        <v>0.004513888888888889</v>
      </c>
      <c r="K54" s="4">
        <v>0.004513888888888889</v>
      </c>
      <c r="L54" s="4">
        <v>0.004513888888888889</v>
      </c>
      <c r="M54" s="4">
        <v>0.004513888888888889</v>
      </c>
      <c r="N54" s="4">
        <v>0.004861111111111111</v>
      </c>
      <c r="O54" s="4"/>
    </row>
    <row r="55" spans="1:15" ht="12.75">
      <c r="A55" s="11">
        <v>52</v>
      </c>
      <c r="B55" s="11">
        <v>52</v>
      </c>
      <c r="C55" s="77" t="s">
        <v>187</v>
      </c>
      <c r="D55" s="72" t="s">
        <v>200</v>
      </c>
      <c r="F55" t="str">
        <f t="shared" si="2"/>
        <v>Middlemist, </v>
      </c>
      <c r="G55" t="str">
        <f t="shared" si="3"/>
        <v>Jordan</v>
      </c>
      <c r="I55" s="4">
        <v>0.006597222222222222</v>
      </c>
      <c r="J55" s="4">
        <v>0.006597222222222222</v>
      </c>
      <c r="K55" s="4">
        <v>0.006597222222222222</v>
      </c>
      <c r="L55" s="4"/>
      <c r="M55" s="4"/>
      <c r="N55" s="4"/>
      <c r="O55" s="4"/>
    </row>
    <row r="56" spans="1:15" ht="12.75">
      <c r="A56" s="11">
        <v>53</v>
      </c>
      <c r="B56" s="11">
        <v>53</v>
      </c>
      <c r="C56" s="77" t="s">
        <v>155</v>
      </c>
      <c r="D56" s="72" t="s">
        <v>209</v>
      </c>
      <c r="F56" t="str">
        <f t="shared" si="2"/>
        <v>Morris, </v>
      </c>
      <c r="G56" t="str">
        <f t="shared" si="3"/>
        <v>Helen</v>
      </c>
      <c r="I56" s="4">
        <v>0.004340277777777778</v>
      </c>
      <c r="J56" s="4">
        <v>0.004340277777777778</v>
      </c>
      <c r="K56" s="4">
        <v>0.004166666666666667</v>
      </c>
      <c r="L56" s="4">
        <v>0.004166666666666667</v>
      </c>
      <c r="M56" s="4">
        <v>0.004340277777777778</v>
      </c>
      <c r="N56" s="4">
        <v>0.004340277777777778</v>
      </c>
      <c r="O56" s="4"/>
    </row>
    <row r="57" spans="1:15" ht="12.75">
      <c r="A57" s="11">
        <v>54</v>
      </c>
      <c r="B57" s="11">
        <v>54</v>
      </c>
      <c r="C57" s="77" t="s">
        <v>216</v>
      </c>
      <c r="D57" s="72" t="s">
        <v>189</v>
      </c>
      <c r="F57" t="str">
        <f t="shared" si="2"/>
        <v>Nicholson, </v>
      </c>
      <c r="G57" t="str">
        <f t="shared" si="3"/>
        <v>Mark</v>
      </c>
      <c r="I57" s="4">
        <v>0.005208333333333333</v>
      </c>
      <c r="J57" s="75">
        <v>0.005208333333333333</v>
      </c>
      <c r="K57" s="4">
        <v>0.0050347222222222225</v>
      </c>
      <c r="L57" s="4">
        <v>0.004861111111111111</v>
      </c>
      <c r="M57" s="4">
        <v>0.0050347222222222225</v>
      </c>
      <c r="N57" s="4">
        <v>0.0050347222222222225</v>
      </c>
      <c r="O57" s="4"/>
    </row>
    <row r="58" spans="1:15" ht="12.75">
      <c r="A58" s="11">
        <v>55</v>
      </c>
      <c r="B58" s="11">
        <v>55</v>
      </c>
      <c r="C58" s="77" t="s">
        <v>215</v>
      </c>
      <c r="D58" s="72" t="s">
        <v>192</v>
      </c>
      <c r="F58" t="str">
        <f t="shared" si="2"/>
        <v>Oliver, </v>
      </c>
      <c r="G58" t="str">
        <f t="shared" si="3"/>
        <v>Lesslie</v>
      </c>
      <c r="I58" s="4">
        <v>0.0005208333333333333</v>
      </c>
      <c r="J58" s="4">
        <v>0.0005208333333333333</v>
      </c>
      <c r="K58" s="4">
        <v>0.0005208333333333333</v>
      </c>
      <c r="L58" s="4"/>
      <c r="M58" s="4"/>
      <c r="N58" s="4"/>
      <c r="O58" s="4"/>
    </row>
    <row r="59" spans="1:15" ht="12.75">
      <c r="A59" s="11">
        <v>56</v>
      </c>
      <c r="B59" s="11">
        <v>56</v>
      </c>
      <c r="C59" s="77" t="s">
        <v>156</v>
      </c>
      <c r="D59" s="72" t="s">
        <v>193</v>
      </c>
      <c r="F59" t="str">
        <f aca="true" t="shared" si="4" ref="F59:F89">LEFT(C59,(SEARCH(" ",C59)))</f>
        <v>Palmer, </v>
      </c>
      <c r="G59" t="str">
        <f aca="true" t="shared" si="5" ref="G59:G89">MID(C59,(SEARCH(" ",C59)+1),20)</f>
        <v>Dawn</v>
      </c>
      <c r="I59" s="4">
        <v>0.003645833333333333</v>
      </c>
      <c r="J59" s="75">
        <v>0.004166666666666667</v>
      </c>
      <c r="K59" s="4">
        <v>0.004166666666666667</v>
      </c>
      <c r="L59" s="4">
        <v>0.004166666666666667</v>
      </c>
      <c r="M59" s="4">
        <v>0.004340277777777778</v>
      </c>
      <c r="N59" s="4">
        <v>0.004340277777777778</v>
      </c>
      <c r="O59" s="4"/>
    </row>
    <row r="60" spans="1:15" ht="12.75">
      <c r="A60" s="11">
        <v>57</v>
      </c>
      <c r="B60" s="11">
        <v>57</v>
      </c>
      <c r="C60" s="77" t="s">
        <v>214</v>
      </c>
      <c r="D60" s="72" t="s">
        <v>197</v>
      </c>
      <c r="F60" t="str">
        <f t="shared" si="4"/>
        <v>Phillips, </v>
      </c>
      <c r="G60" t="str">
        <f t="shared" si="5"/>
        <v>Dawn</v>
      </c>
      <c r="I60" s="4">
        <v>0.001736111111111111</v>
      </c>
      <c r="J60" s="75">
        <v>0.001736111111111111</v>
      </c>
      <c r="K60" s="4">
        <v>0.0015624999999999999</v>
      </c>
      <c r="L60" s="4">
        <v>0.0012152777777777778</v>
      </c>
      <c r="M60" s="4">
        <v>0.001388888888888889</v>
      </c>
      <c r="N60" s="4">
        <v>0.0020833333333333333</v>
      </c>
      <c r="O60" s="4"/>
    </row>
    <row r="61" spans="1:15" ht="12.75">
      <c r="A61" s="11">
        <v>58</v>
      </c>
      <c r="B61" s="11">
        <v>58</v>
      </c>
      <c r="C61" s="77" t="s">
        <v>157</v>
      </c>
      <c r="D61" s="72" t="s">
        <v>197</v>
      </c>
      <c r="F61" t="str">
        <f t="shared" si="4"/>
        <v>Povey, </v>
      </c>
      <c r="G61" t="str">
        <f t="shared" si="5"/>
        <v>Scott</v>
      </c>
      <c r="I61" s="4">
        <v>0.006076388888888889</v>
      </c>
      <c r="J61" s="4">
        <v>0.006076388888888889</v>
      </c>
      <c r="K61" s="4">
        <v>0.006076388888888889</v>
      </c>
      <c r="L61" s="4">
        <v>0.006076388888888889</v>
      </c>
      <c r="M61" s="4">
        <v>0.0062499999999999995</v>
      </c>
      <c r="N61" s="4">
        <v>0.0062499999999999995</v>
      </c>
      <c r="O61" s="4"/>
    </row>
    <row r="62" spans="1:15" ht="12.75">
      <c r="A62" s="11">
        <v>59</v>
      </c>
      <c r="B62" s="11">
        <v>59</v>
      </c>
      <c r="C62" s="77" t="s">
        <v>158</v>
      </c>
      <c r="D62" s="72" t="s">
        <v>213</v>
      </c>
      <c r="F62" t="str">
        <f t="shared" si="4"/>
        <v>Ramsay, </v>
      </c>
      <c r="G62" t="str">
        <f t="shared" si="5"/>
        <v>Charlotte</v>
      </c>
      <c r="I62" s="4">
        <v>0.004513888888888889</v>
      </c>
      <c r="J62" s="75">
        <v>0.004340277777777778</v>
      </c>
      <c r="K62" s="4">
        <v>0.004340277777777778</v>
      </c>
      <c r="L62" s="4">
        <v>0.004340277777777778</v>
      </c>
      <c r="M62" s="4">
        <v>0.004513888888888889</v>
      </c>
      <c r="N62" s="4">
        <v>0.004513888888888889</v>
      </c>
      <c r="O62" s="4"/>
    </row>
    <row r="63" spans="1:15" ht="12.75">
      <c r="A63" s="11">
        <v>60</v>
      </c>
      <c r="B63" s="11">
        <v>60</v>
      </c>
      <c r="C63" s="77" t="s">
        <v>159</v>
      </c>
      <c r="D63" s="72" t="s">
        <v>197</v>
      </c>
      <c r="F63" t="str">
        <f t="shared" si="4"/>
        <v>Ramsay, </v>
      </c>
      <c r="G63" t="str">
        <f t="shared" si="5"/>
        <v>Stephanie</v>
      </c>
      <c r="I63" s="4">
        <v>0.0006944444444444445</v>
      </c>
      <c r="J63" s="75">
        <v>0.001388888888888889</v>
      </c>
      <c r="K63" s="4">
        <v>0.001388888888888889</v>
      </c>
      <c r="L63" s="4">
        <v>0.0012152777777777778</v>
      </c>
      <c r="M63" s="4">
        <v>0.001388888888888889</v>
      </c>
      <c r="N63" s="4">
        <v>0.001388888888888889</v>
      </c>
      <c r="O63" s="4"/>
    </row>
    <row r="64" spans="1:15" ht="12.75">
      <c r="A64" s="11">
        <v>61</v>
      </c>
      <c r="B64" s="11">
        <v>61</v>
      </c>
      <c r="C64" s="77" t="s">
        <v>160</v>
      </c>
      <c r="D64" s="72" t="s">
        <v>209</v>
      </c>
      <c r="F64" t="str">
        <f t="shared" si="4"/>
        <v>Rawlinson, </v>
      </c>
      <c r="G64" t="str">
        <f t="shared" si="5"/>
        <v>Louise</v>
      </c>
      <c r="I64" s="4">
        <v>0.0020833333333333333</v>
      </c>
      <c r="J64" s="75">
        <v>0.0022569444444444447</v>
      </c>
      <c r="K64" s="4">
        <v>0.0024305555555555556</v>
      </c>
      <c r="L64" s="4">
        <v>0.002777777777777778</v>
      </c>
      <c r="M64" s="4">
        <v>0.0026041666666666665</v>
      </c>
      <c r="N64" s="4">
        <v>0.0026041666666666665</v>
      </c>
      <c r="O64" s="4"/>
    </row>
    <row r="65" spans="1:15" ht="12.75">
      <c r="A65" s="11">
        <v>62</v>
      </c>
      <c r="B65" s="11">
        <v>62</v>
      </c>
      <c r="C65" s="77" t="s">
        <v>188</v>
      </c>
      <c r="D65" s="72" t="s">
        <v>189</v>
      </c>
      <c r="F65" t="str">
        <f t="shared" si="4"/>
        <v>Richardson, </v>
      </c>
      <c r="G65" t="str">
        <f t="shared" si="5"/>
        <v>Sharon</v>
      </c>
      <c r="I65" s="4">
        <v>0.0005208333333333333</v>
      </c>
      <c r="J65" s="4">
        <v>0.0005208333333333333</v>
      </c>
      <c r="K65" s="4">
        <v>0.0008680555555555555</v>
      </c>
      <c r="L65" s="4">
        <v>0.0006944444444444445</v>
      </c>
      <c r="M65" s="4">
        <v>0.001388888888888889</v>
      </c>
      <c r="N65" s="4">
        <v>0.001388888888888889</v>
      </c>
      <c r="O65" s="4"/>
    </row>
    <row r="66" spans="1:15" ht="12.75">
      <c r="A66" s="11">
        <v>63</v>
      </c>
      <c r="B66" s="11">
        <v>63</v>
      </c>
      <c r="C66" s="77" t="s">
        <v>181</v>
      </c>
      <c r="D66" s="72" t="s">
        <v>191</v>
      </c>
      <c r="F66" t="str">
        <f t="shared" si="4"/>
        <v>Riches, </v>
      </c>
      <c r="G66" t="str">
        <f t="shared" si="5"/>
        <v>Claire</v>
      </c>
      <c r="I66" s="4">
        <v>0.003298611111111111</v>
      </c>
      <c r="J66" s="4">
        <v>0.003298611111111111</v>
      </c>
      <c r="K66" s="4">
        <v>0.003993055555555556</v>
      </c>
      <c r="L66" s="4">
        <v>0.0038194444444444443</v>
      </c>
      <c r="M66" s="4">
        <v>0.0038194444444444443</v>
      </c>
      <c r="N66" s="4">
        <v>0.0038194444444444443</v>
      </c>
      <c r="O66" s="4"/>
    </row>
    <row r="67" spans="1:15" ht="12.75">
      <c r="A67" s="11">
        <v>64</v>
      </c>
      <c r="B67" s="11">
        <v>64</v>
      </c>
      <c r="C67" s="77" t="s">
        <v>161</v>
      </c>
      <c r="D67" s="72" t="s">
        <v>179</v>
      </c>
      <c r="F67" t="str">
        <f t="shared" si="4"/>
        <v>Roberts, </v>
      </c>
      <c r="G67" t="str">
        <f t="shared" si="5"/>
        <v>Dave</v>
      </c>
      <c r="I67" s="4">
        <v>0.0046875</v>
      </c>
      <c r="J67" s="75">
        <v>0.004340277777777778</v>
      </c>
      <c r="K67" s="4">
        <v>0.004166666666666667</v>
      </c>
      <c r="L67" s="4">
        <v>0.004166666666666667</v>
      </c>
      <c r="M67" s="4">
        <v>0.0046875</v>
      </c>
      <c r="N67" s="4">
        <v>0.0046875</v>
      </c>
      <c r="O67" s="4"/>
    </row>
    <row r="68" spans="1:15" ht="12.75">
      <c r="A68" s="11">
        <v>65</v>
      </c>
      <c r="B68" s="11">
        <v>65</v>
      </c>
      <c r="C68" s="77" t="s">
        <v>162</v>
      </c>
      <c r="D68" s="72" t="s">
        <v>179</v>
      </c>
      <c r="F68" t="str">
        <f t="shared" si="4"/>
        <v>Robinson, </v>
      </c>
      <c r="G68" t="str">
        <f t="shared" si="5"/>
        <v>Adam</v>
      </c>
      <c r="I68" s="4">
        <v>0.005729166666666667</v>
      </c>
      <c r="J68" s="75">
        <v>0.005555555555555556</v>
      </c>
      <c r="K68" s="4">
        <v>0.005555555555555556</v>
      </c>
      <c r="L68" s="4">
        <v>0.005555555555555556</v>
      </c>
      <c r="M68" s="4">
        <v>0.005902777777777778</v>
      </c>
      <c r="N68" s="4">
        <v>0.005902777777777778</v>
      </c>
      <c r="O68" s="4"/>
    </row>
    <row r="69" spans="1:15" ht="12.75">
      <c r="A69" s="11">
        <v>66</v>
      </c>
      <c r="B69" s="11">
        <v>66</v>
      </c>
      <c r="C69" s="77" t="s">
        <v>163</v>
      </c>
      <c r="D69" s="72" t="s">
        <v>179</v>
      </c>
      <c r="F69" t="str">
        <f t="shared" si="4"/>
        <v>Scott, </v>
      </c>
      <c r="G69" t="str">
        <f t="shared" si="5"/>
        <v>Andrea</v>
      </c>
      <c r="I69" s="4">
        <v>0.0005208333333333333</v>
      </c>
      <c r="J69" s="75">
        <v>0.0006944444444444445</v>
      </c>
      <c r="K69" s="4">
        <v>0.0006944444444444445</v>
      </c>
      <c r="L69" s="4">
        <v>0.0006944444444444445</v>
      </c>
      <c r="M69" s="4">
        <v>0.001388888888888889</v>
      </c>
      <c r="N69" s="4">
        <v>0.001736111111111111</v>
      </c>
      <c r="O69" s="4"/>
    </row>
    <row r="70" spans="1:15" ht="12.75">
      <c r="A70" s="11">
        <v>67</v>
      </c>
      <c r="B70" s="11">
        <v>67</v>
      </c>
      <c r="C70" s="77" t="s">
        <v>164</v>
      </c>
      <c r="D70" s="72" t="s">
        <v>193</v>
      </c>
      <c r="F70" t="str">
        <f t="shared" si="4"/>
        <v>Seccombe, </v>
      </c>
      <c r="G70" t="str">
        <f t="shared" si="5"/>
        <v>Colin</v>
      </c>
      <c r="I70" s="4">
        <v>0.0026041666666666665</v>
      </c>
      <c r="J70" s="75">
        <v>0.002777777777777778</v>
      </c>
      <c r="K70" s="4">
        <v>0.0026041666666666665</v>
      </c>
      <c r="L70" s="4">
        <v>0.0026041666666666665</v>
      </c>
      <c r="M70" s="4">
        <v>0.12743055555555555</v>
      </c>
      <c r="N70" s="4">
        <v>0.0024305555555555556</v>
      </c>
      <c r="O70" s="4"/>
    </row>
    <row r="71" spans="1:15" ht="12.75">
      <c r="A71" s="11">
        <v>68</v>
      </c>
      <c r="B71" s="11">
        <v>68</v>
      </c>
      <c r="C71" s="77" t="s">
        <v>165</v>
      </c>
      <c r="D71" s="72" t="s">
        <v>200</v>
      </c>
      <c r="F71" t="str">
        <f t="shared" si="4"/>
        <v>Sheffer, </v>
      </c>
      <c r="G71" t="str">
        <f t="shared" si="5"/>
        <v>Chris</v>
      </c>
      <c r="I71" s="4">
        <v>0.005729166666666667</v>
      </c>
      <c r="J71" s="75">
        <v>0.005729166666666667</v>
      </c>
      <c r="K71" s="4">
        <v>0.005729166666666667</v>
      </c>
      <c r="L71" s="4"/>
      <c r="M71" s="4"/>
      <c r="N71" s="4"/>
      <c r="O71" s="4"/>
    </row>
    <row r="72" spans="1:15" ht="12.75">
      <c r="A72" s="11">
        <v>69</v>
      </c>
      <c r="B72" s="11">
        <v>69</v>
      </c>
      <c r="C72" s="77" t="s">
        <v>166</v>
      </c>
      <c r="D72" s="72" t="s">
        <v>180</v>
      </c>
      <c r="F72" t="str">
        <f t="shared" si="4"/>
        <v>Shillinglaw, </v>
      </c>
      <c r="G72" t="str">
        <f t="shared" si="5"/>
        <v>Richard</v>
      </c>
      <c r="I72" s="4">
        <v>0.003298611111111111</v>
      </c>
      <c r="J72" s="75">
        <v>0.0031249999999999997</v>
      </c>
      <c r="K72" s="4">
        <v>0.002951388888888889</v>
      </c>
      <c r="L72" s="4">
        <v>0.003472222222222222</v>
      </c>
      <c r="M72" s="4">
        <v>0.003472222222222222</v>
      </c>
      <c r="N72" s="4">
        <v>0.003472222222222222</v>
      </c>
      <c r="O72" s="4"/>
    </row>
    <row r="73" spans="1:15" ht="12.75">
      <c r="A73" s="11">
        <v>70</v>
      </c>
      <c r="B73" s="11">
        <v>70</v>
      </c>
      <c r="C73" s="77" t="s">
        <v>167</v>
      </c>
      <c r="D73" s="72" t="s">
        <v>179</v>
      </c>
      <c r="F73" t="str">
        <f t="shared" si="4"/>
        <v>Smith, </v>
      </c>
      <c r="G73" t="str">
        <f t="shared" si="5"/>
        <v>Dale</v>
      </c>
      <c r="I73" s="4">
        <v>0.005555555555555556</v>
      </c>
      <c r="J73" s="75">
        <v>0.005555555555555556</v>
      </c>
      <c r="K73" s="4">
        <v>0.005555555555555556</v>
      </c>
      <c r="L73" s="4">
        <v>0.005902777777777778</v>
      </c>
      <c r="M73" s="4">
        <v>0.005902777777777778</v>
      </c>
      <c r="N73" s="4">
        <v>0.006076388888888889</v>
      </c>
      <c r="O73" s="4"/>
    </row>
    <row r="74" spans="1:15" ht="12.75">
      <c r="A74" s="11">
        <v>71</v>
      </c>
      <c r="B74" s="11">
        <v>71</v>
      </c>
      <c r="C74" s="77" t="s">
        <v>168</v>
      </c>
      <c r="D74" s="72" t="s">
        <v>191</v>
      </c>
      <c r="F74" t="str">
        <f t="shared" si="4"/>
        <v>Stewart, </v>
      </c>
      <c r="G74" t="str">
        <f t="shared" si="5"/>
        <v>Graeme</v>
      </c>
      <c r="I74" s="4">
        <v>0.005381944444444445</v>
      </c>
      <c r="J74" s="75">
        <v>0.005555555555555556</v>
      </c>
      <c r="K74" s="4">
        <v>0.005555555555555556</v>
      </c>
      <c r="L74" s="4">
        <v>0.005729166666666667</v>
      </c>
      <c r="M74" s="4">
        <v>0.005729166666666667</v>
      </c>
      <c r="N74" s="4">
        <v>0.006076388888888889</v>
      </c>
      <c r="O74" s="4"/>
    </row>
    <row r="75" spans="1:15" ht="12.75">
      <c r="A75" s="11">
        <v>72</v>
      </c>
      <c r="B75" s="11">
        <v>72</v>
      </c>
      <c r="C75" s="77" t="s">
        <v>169</v>
      </c>
      <c r="D75" s="72" t="s">
        <v>191</v>
      </c>
      <c r="F75" t="str">
        <f t="shared" si="4"/>
        <v>Stone, </v>
      </c>
      <c r="G75" t="str">
        <f t="shared" si="5"/>
        <v>Chris</v>
      </c>
      <c r="I75" s="4">
        <v>0.005381944444444445</v>
      </c>
      <c r="J75" s="75">
        <v>0.005208333333333333</v>
      </c>
      <c r="K75" s="4">
        <v>0.005208333333333333</v>
      </c>
      <c r="L75" s="4">
        <v>0.005208333333333333</v>
      </c>
      <c r="M75" s="4">
        <v>0.005555555555555556</v>
      </c>
      <c r="N75" s="4">
        <v>0.005555555555555556</v>
      </c>
      <c r="O75" s="4"/>
    </row>
    <row r="76" spans="1:15" ht="12.75">
      <c r="A76" s="11">
        <v>73</v>
      </c>
      <c r="B76" s="11">
        <v>73</v>
      </c>
      <c r="C76" s="77" t="s">
        <v>170</v>
      </c>
      <c r="D76" s="72" t="s">
        <v>213</v>
      </c>
      <c r="F76" t="str">
        <f t="shared" si="4"/>
        <v>Storey, </v>
      </c>
      <c r="G76" t="str">
        <f t="shared" si="5"/>
        <v>Calum</v>
      </c>
      <c r="I76" s="4">
        <v>0.0046875</v>
      </c>
      <c r="J76" s="4">
        <v>0.0046875</v>
      </c>
      <c r="K76" s="4">
        <v>0.005208333333333333</v>
      </c>
      <c r="L76" s="4">
        <v>0.005381944444444445</v>
      </c>
      <c r="M76" s="4">
        <v>0.005381944444444445</v>
      </c>
      <c r="N76" s="4">
        <v>0.005381944444444445</v>
      </c>
      <c r="O76" s="4"/>
    </row>
    <row r="77" spans="1:15" ht="12.75">
      <c r="A77" s="11">
        <v>74</v>
      </c>
      <c r="B77" s="11">
        <v>74</v>
      </c>
      <c r="C77" s="77" t="s">
        <v>171</v>
      </c>
      <c r="D77" s="72" t="s">
        <v>213</v>
      </c>
      <c r="F77" t="str">
        <f t="shared" si="4"/>
        <v>Swalwell, </v>
      </c>
      <c r="G77" t="str">
        <f t="shared" si="5"/>
        <v>Dave</v>
      </c>
      <c r="I77" s="4">
        <v>0.004166666666666667</v>
      </c>
      <c r="J77" s="75">
        <v>0.003993055555555556</v>
      </c>
      <c r="K77" s="4">
        <v>0.0046875</v>
      </c>
      <c r="L77" s="4">
        <v>0.0046875</v>
      </c>
      <c r="M77" s="4">
        <v>0.0046875</v>
      </c>
      <c r="N77" s="4">
        <v>0.0046875</v>
      </c>
      <c r="O77" s="4"/>
    </row>
    <row r="78" spans="1:15" ht="12.75">
      <c r="A78" s="11">
        <v>75</v>
      </c>
      <c r="B78" s="11">
        <v>75</v>
      </c>
      <c r="C78" s="77" t="s">
        <v>172</v>
      </c>
      <c r="D78" s="72" t="s">
        <v>194</v>
      </c>
      <c r="F78" t="str">
        <f t="shared" si="4"/>
        <v>Turnbull, </v>
      </c>
      <c r="G78" t="str">
        <f t="shared" si="5"/>
        <v>Ken</v>
      </c>
      <c r="I78" s="4">
        <v>0.003645833333333333</v>
      </c>
      <c r="J78" s="4">
        <v>0.003645833333333333</v>
      </c>
      <c r="K78" s="4">
        <v>0.003645833333333333</v>
      </c>
      <c r="L78" s="4"/>
      <c r="M78" s="4"/>
      <c r="N78" s="4"/>
      <c r="O78" s="4"/>
    </row>
    <row r="79" spans="1:15" ht="12.75">
      <c r="A79" s="11">
        <v>76</v>
      </c>
      <c r="B79" s="11">
        <v>76</v>
      </c>
      <c r="C79" s="77" t="s">
        <v>173</v>
      </c>
      <c r="D79" s="72"/>
      <c r="F79" t="str">
        <f t="shared" si="4"/>
        <v>Turnbull, </v>
      </c>
      <c r="G79" t="str">
        <f t="shared" si="5"/>
        <v>Paul</v>
      </c>
      <c r="I79" s="4">
        <v>0.004340277777777778</v>
      </c>
      <c r="J79" s="75">
        <v>0.004513888888888889</v>
      </c>
      <c r="K79" s="4">
        <v>0.004513888888888889</v>
      </c>
      <c r="L79" s="4">
        <v>0.004513888888888889</v>
      </c>
      <c r="M79" s="4">
        <v>0.004513888888888889</v>
      </c>
      <c r="N79" s="4">
        <v>0.0046875</v>
      </c>
      <c r="O79" s="4"/>
    </row>
    <row r="80" spans="1:15" ht="12.75">
      <c r="A80" s="11">
        <v>77</v>
      </c>
      <c r="B80" s="11">
        <v>77</v>
      </c>
      <c r="C80" s="77" t="s">
        <v>174</v>
      </c>
      <c r="D80" s="72" t="s">
        <v>179</v>
      </c>
      <c r="F80" t="str">
        <f t="shared" si="4"/>
        <v>Walker, </v>
      </c>
      <c r="G80" t="str">
        <f t="shared" si="5"/>
        <v>Steve</v>
      </c>
      <c r="I80" s="4">
        <v>0.0046875</v>
      </c>
      <c r="J80" s="4">
        <v>0.0046875</v>
      </c>
      <c r="K80" s="4">
        <v>0.004513888888888889</v>
      </c>
      <c r="L80" s="4">
        <v>0.004513888888888889</v>
      </c>
      <c r="M80" s="4">
        <v>0.004513888888888889</v>
      </c>
      <c r="N80" s="4">
        <v>0.004513888888888889</v>
      </c>
      <c r="O80" s="4"/>
    </row>
    <row r="81" spans="1:15" ht="12.75">
      <c r="A81" s="11">
        <v>78</v>
      </c>
      <c r="B81" s="11">
        <v>78</v>
      </c>
      <c r="C81" s="77" t="s">
        <v>175</v>
      </c>
      <c r="D81" s="72" t="s">
        <v>209</v>
      </c>
      <c r="F81" t="str">
        <f t="shared" si="4"/>
        <v>Willshire, </v>
      </c>
      <c r="G81" t="str">
        <f t="shared" si="5"/>
        <v>Keith</v>
      </c>
      <c r="I81" s="4">
        <v>0.003298611111111111</v>
      </c>
      <c r="J81" s="4">
        <v>0.003298611111111111</v>
      </c>
      <c r="K81" s="4">
        <v>0.0031249999999999997</v>
      </c>
      <c r="L81" s="4">
        <v>0.0031249999999999997</v>
      </c>
      <c r="M81" s="4">
        <v>0.0031249999999999997</v>
      </c>
      <c r="N81" s="4">
        <v>0.0031249999999999997</v>
      </c>
      <c r="O81" s="4"/>
    </row>
    <row r="82" spans="1:15" ht="12.75">
      <c r="A82" s="11">
        <v>79</v>
      </c>
      <c r="B82" s="11">
        <v>79</v>
      </c>
      <c r="C82" s="77" t="s">
        <v>235</v>
      </c>
      <c r="D82" s="72"/>
      <c r="F82" t="str">
        <f t="shared" si="4"/>
        <v>Young, </v>
      </c>
      <c r="G82" t="str">
        <f t="shared" si="5"/>
        <v>Kath</v>
      </c>
      <c r="I82" s="4">
        <v>0.003645833333333333</v>
      </c>
      <c r="J82" s="4">
        <v>0.003645833333333333</v>
      </c>
      <c r="K82" s="4">
        <v>0.0038194444444444443</v>
      </c>
      <c r="L82" s="4">
        <v>0.0038194444444444443</v>
      </c>
      <c r="M82" s="4">
        <v>0.003993055555555556</v>
      </c>
      <c r="N82" s="4">
        <v>0.003993055555555556</v>
      </c>
      <c r="O82" s="4"/>
    </row>
    <row r="83" spans="1:15" ht="12.75">
      <c r="A83" s="11">
        <v>80</v>
      </c>
      <c r="B83" s="11">
        <v>80</v>
      </c>
      <c r="C83" s="77" t="s">
        <v>236</v>
      </c>
      <c r="D83" s="72"/>
      <c r="F83" t="str">
        <f t="shared" si="4"/>
        <v>Woods, </v>
      </c>
      <c r="G83" t="str">
        <f t="shared" si="5"/>
        <v>Joseph</v>
      </c>
      <c r="I83" s="4"/>
      <c r="J83" s="75"/>
      <c r="K83" s="4">
        <v>0.0046875</v>
      </c>
      <c r="L83" s="4">
        <v>0.004513888888888889</v>
      </c>
      <c r="M83" s="4">
        <v>0.0046875</v>
      </c>
      <c r="N83" s="4">
        <v>0.0046875</v>
      </c>
      <c r="O83" s="4"/>
    </row>
    <row r="84" spans="1:15" ht="12.75">
      <c r="A84" s="11">
        <v>81</v>
      </c>
      <c r="B84" s="11">
        <v>81</v>
      </c>
      <c r="C84" s="77" t="s">
        <v>237</v>
      </c>
      <c r="D84" s="72"/>
      <c r="F84" t="str">
        <f t="shared" si="4"/>
        <v>Kenny, </v>
      </c>
      <c r="G84" t="str">
        <f t="shared" si="5"/>
        <v>Alan</v>
      </c>
      <c r="I84" s="4"/>
      <c r="J84" s="75"/>
      <c r="K84" s="4"/>
      <c r="L84" s="4">
        <v>0.004166666666666667</v>
      </c>
      <c r="M84" s="4">
        <v>0.004340277777777778</v>
      </c>
      <c r="N84" s="4">
        <v>0.004340277777777778</v>
      </c>
      <c r="O84" s="4"/>
    </row>
    <row r="85" spans="1:15" ht="12.75">
      <c r="A85" s="11">
        <v>82</v>
      </c>
      <c r="B85" s="11">
        <v>82</v>
      </c>
      <c r="C85" s="77" t="s">
        <v>238</v>
      </c>
      <c r="D85" s="72"/>
      <c r="F85" t="str">
        <f t="shared" si="4"/>
        <v>Hampton, </v>
      </c>
      <c r="G85" t="str">
        <f t="shared" si="5"/>
        <v>Shaun</v>
      </c>
      <c r="I85" s="4"/>
      <c r="J85" s="75"/>
      <c r="K85" s="4"/>
      <c r="L85" s="4">
        <v>0.004340277777777778</v>
      </c>
      <c r="M85" s="4">
        <v>0.003993055555555556</v>
      </c>
      <c r="N85" s="4">
        <v>0.003993055555555556</v>
      </c>
      <c r="O85" s="4"/>
    </row>
    <row r="86" spans="1:15" ht="12.75">
      <c r="A86" s="11">
        <v>83</v>
      </c>
      <c r="B86" s="11">
        <v>83</v>
      </c>
      <c r="C86" s="77" t="s">
        <v>239</v>
      </c>
      <c r="D86" s="72"/>
      <c r="F86" t="str">
        <f t="shared" si="4"/>
        <v>Godfrey, </v>
      </c>
      <c r="G86" t="str">
        <f t="shared" si="5"/>
        <v>Simon</v>
      </c>
      <c r="I86" s="4"/>
      <c r="J86" s="75"/>
      <c r="K86" s="4"/>
      <c r="L86" s="4">
        <v>0.003993055555555556</v>
      </c>
      <c r="M86" s="4">
        <v>0.003645833333333333</v>
      </c>
      <c r="N86" s="4">
        <v>0.003645833333333333</v>
      </c>
      <c r="O86" s="4"/>
    </row>
    <row r="87" spans="1:15" ht="12.75">
      <c r="A87" s="11">
        <v>84</v>
      </c>
      <c r="B87" s="11">
        <v>84</v>
      </c>
      <c r="C87" s="77" t="s">
        <v>240</v>
      </c>
      <c r="F87" t="str">
        <f t="shared" si="4"/>
        <v>Cox, </v>
      </c>
      <c r="G87" t="str">
        <f t="shared" si="5"/>
        <v>Simon</v>
      </c>
      <c r="I87" s="4"/>
      <c r="K87" s="4"/>
      <c r="L87" s="4">
        <v>0.005208333333333333</v>
      </c>
      <c r="M87" s="4">
        <v>0.004861111111111111</v>
      </c>
      <c r="N87" s="4">
        <v>0.004861111111111111</v>
      </c>
      <c r="O87" s="4"/>
    </row>
    <row r="88" spans="1:15" ht="12.75">
      <c r="A88" s="11">
        <v>85</v>
      </c>
      <c r="B88" s="11">
        <v>85</v>
      </c>
      <c r="C88" s="77" t="s">
        <v>242</v>
      </c>
      <c r="F88" t="str">
        <f t="shared" si="4"/>
        <v>Jackson, </v>
      </c>
      <c r="G88" t="str">
        <f t="shared" si="5"/>
        <v>Mattie</v>
      </c>
      <c r="I88" s="4"/>
      <c r="L88" s="4"/>
      <c r="M88" s="4"/>
      <c r="N88" s="4">
        <v>0.0062499999999999995</v>
      </c>
      <c r="O88" s="4"/>
    </row>
    <row r="89" spans="1:15" ht="12.75">
      <c r="A89" s="11">
        <v>86</v>
      </c>
      <c r="B89" s="2"/>
      <c r="C89" s="77"/>
      <c r="F89" t="e">
        <f t="shared" si="4"/>
        <v>#VALUE!</v>
      </c>
      <c r="G89" t="e">
        <f t="shared" si="5"/>
        <v>#VALUE!</v>
      </c>
      <c r="M89" s="4"/>
      <c r="N89" s="4"/>
      <c r="O89" s="4"/>
    </row>
    <row r="90" spans="1:15" ht="12.75">
      <c r="A90" s="11">
        <v>87</v>
      </c>
      <c r="B90" s="2"/>
      <c r="C90" s="77"/>
      <c r="F90" t="e">
        <f>LEFT(C90,(SEARCH(" ",C90)))</f>
        <v>#VALUE!</v>
      </c>
      <c r="G90" t="e">
        <f>MID(C90,(SEARCH(" ",C90)+1),20)</f>
        <v>#VALUE!</v>
      </c>
      <c r="I90" s="4"/>
      <c r="N90" s="4"/>
      <c r="O90" s="4"/>
    </row>
    <row r="91" spans="1:15" ht="12.75">
      <c r="A91" s="11">
        <v>88</v>
      </c>
      <c r="B91" s="2"/>
      <c r="C91" s="77"/>
      <c r="F91" t="e">
        <f>LEFT(C91,(SEARCH(" ",C91)))</f>
        <v>#VALUE!</v>
      </c>
      <c r="G91" t="e">
        <f>MID(C91,(SEARCH(" ",C91)+1),20)</f>
        <v>#VALUE!</v>
      </c>
      <c r="I91" s="4"/>
      <c r="N91" s="4"/>
      <c r="O91" s="4"/>
    </row>
    <row r="92" spans="1:15" ht="12.75">
      <c r="A92" s="11">
        <v>89</v>
      </c>
      <c r="B92" s="2"/>
      <c r="C92" s="77"/>
      <c r="F92" t="e">
        <f>LEFT(C92,(SEARCH(" ",C92)))</f>
        <v>#VALUE!</v>
      </c>
      <c r="G92" t="e">
        <f>MID(C92,(SEARCH(" ",C92)+1),20)</f>
        <v>#VALUE!</v>
      </c>
      <c r="I92" s="4"/>
      <c r="N92" s="4"/>
      <c r="O92" s="4"/>
    </row>
    <row r="93" spans="2:9" ht="12.75">
      <c r="B93" s="2"/>
      <c r="I93" s="4"/>
    </row>
    <row r="94" spans="2:9" ht="12.75">
      <c r="B94" s="2"/>
      <c r="I94" s="4"/>
    </row>
    <row r="95" spans="2:9" ht="12.75">
      <c r="B95" s="2"/>
      <c r="I95" s="4"/>
    </row>
    <row r="96" spans="2:9" ht="12.75">
      <c r="B96" s="2"/>
      <c r="I96" s="4"/>
    </row>
    <row r="97" spans="2:9" ht="12.75">
      <c r="B97" s="2"/>
      <c r="I97" s="4"/>
    </row>
    <row r="98" spans="2:9" ht="12.75">
      <c r="B98" s="2"/>
      <c r="I98" s="4"/>
    </row>
    <row r="99" ht="12.75">
      <c r="B99" s="2"/>
    </row>
    <row r="100" ht="12.75">
      <c r="B100" s="2"/>
    </row>
    <row r="101" ht="12.75">
      <c r="B101" s="2"/>
    </row>
    <row r="102" ht="12.75">
      <c r="B102" s="2"/>
    </row>
  </sheetData>
  <sheetProtection/>
  <mergeCells count="1">
    <mergeCell ref="I2:K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84"/>
  <sheetViews>
    <sheetView zoomScale="75" zoomScaleNormal="75" zoomScalePageLayoutView="0" workbookViewId="0" topLeftCell="A1">
      <selection activeCell="I46" sqref="I46"/>
    </sheetView>
  </sheetViews>
  <sheetFormatPr defaultColWidth="9.140625" defaultRowHeight="12.75"/>
  <cols>
    <col min="1" max="2" width="10.7109375" style="2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2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7" t="s">
        <v>102</v>
      </c>
      <c r="B1" s="7"/>
      <c r="C1" s="25"/>
      <c r="D1" s="25"/>
      <c r="E1" s="25"/>
      <c r="F1" s="25"/>
      <c r="G1" s="25"/>
      <c r="H1" s="25"/>
      <c r="K1" s="6"/>
    </row>
    <row r="2" spans="1:12" ht="20.25" customHeight="1">
      <c r="A2" s="7"/>
      <c r="B2" s="7"/>
      <c r="C2" s="25"/>
      <c r="D2" s="25"/>
      <c r="E2" s="25"/>
      <c r="F2" s="25"/>
      <c r="G2" s="25"/>
      <c r="H2" s="25"/>
      <c r="J2" s="157" t="s">
        <v>92</v>
      </c>
      <c r="K2" s="157"/>
      <c r="L2" s="157"/>
    </row>
    <row r="3" spans="1:13" ht="15" customHeight="1">
      <c r="A3" s="67" t="s">
        <v>8</v>
      </c>
      <c r="B3" s="67" t="s">
        <v>72</v>
      </c>
      <c r="C3" s="68"/>
      <c r="D3" s="69"/>
      <c r="E3" s="68"/>
      <c r="F3" s="68"/>
      <c r="G3" s="68"/>
      <c r="H3" s="68"/>
      <c r="I3" s="68"/>
      <c r="J3" s="68"/>
      <c r="K3" s="68"/>
      <c r="L3" s="68"/>
      <c r="M3" s="68"/>
    </row>
    <row r="4" spans="1:13" ht="15" customHeight="1">
      <c r="A4" s="67" t="s">
        <v>9</v>
      </c>
      <c r="B4" s="67" t="s">
        <v>73</v>
      </c>
      <c r="C4" s="67" t="s">
        <v>10</v>
      </c>
      <c r="D4" s="70" t="s">
        <v>11</v>
      </c>
      <c r="E4" s="67" t="s">
        <v>12</v>
      </c>
      <c r="F4" s="67" t="s">
        <v>13</v>
      </c>
      <c r="G4" s="67" t="s">
        <v>14</v>
      </c>
      <c r="H4" s="68"/>
      <c r="I4" s="67" t="s">
        <v>10</v>
      </c>
      <c r="J4" s="70" t="s">
        <v>11</v>
      </c>
      <c r="K4" s="67" t="s">
        <v>12</v>
      </c>
      <c r="L4" s="67" t="s">
        <v>13</v>
      </c>
      <c r="M4" s="67" t="s">
        <v>14</v>
      </c>
    </row>
    <row r="5" spans="1:13" ht="15" customHeight="1">
      <c r="A5" s="59">
        <v>48</v>
      </c>
      <c r="B5" s="59" t="str">
        <f>IF(A5="","",VLOOKUP(A5,Entrants!$B$4:$D$102,3))</f>
        <v>RD</v>
      </c>
      <c r="C5" s="59">
        <v>1</v>
      </c>
      <c r="D5" s="58" t="str">
        <f>IF(A5="","",VLOOKUP(A5,Entrants!$B$4:$D$102,2))</f>
        <v>Mallon, John</v>
      </c>
      <c r="E5" s="61">
        <v>0.01554398148148148</v>
      </c>
      <c r="F5" s="61">
        <f>IF(A5="","",VLOOKUP(A5,Entrants!$B$4:$I$102,8))</f>
        <v>0.003645833333333333</v>
      </c>
      <c r="G5" s="61">
        <f>IF(D5="","",E5-F5)</f>
        <v>0.011898148148148147</v>
      </c>
      <c r="H5" s="10"/>
      <c r="I5" s="8">
        <v>1</v>
      </c>
      <c r="J5" s="58" t="s">
        <v>109</v>
      </c>
      <c r="K5" s="61">
        <v>0.016168981481481482</v>
      </c>
      <c r="L5" s="61">
        <v>0.006597222222222222</v>
      </c>
      <c r="M5" s="61">
        <v>0.009571759259259259</v>
      </c>
    </row>
    <row r="6" spans="1:13" ht="15" customHeight="1">
      <c r="A6" s="59">
        <v>47</v>
      </c>
      <c r="B6" s="59" t="str">
        <f>IF(A6="","",VLOOKUP(A6,Entrants!$B$4:$D$102,3))</f>
        <v>TB</v>
      </c>
      <c r="C6" s="59">
        <v>2</v>
      </c>
      <c r="D6" s="58" t="str">
        <f>IF(A6="","",VLOOKUP(A6,Entrants!$B$4:$D$102,2))</f>
        <v>Lowes, Alison</v>
      </c>
      <c r="E6" s="61">
        <v>0.015555555555555553</v>
      </c>
      <c r="F6" s="61">
        <f>IF(A6="","",VLOOKUP(A6,Entrants!$B$4:$I$102,8))</f>
        <v>0.0005208333333333333</v>
      </c>
      <c r="G6" s="61">
        <f aca="true" t="shared" si="0" ref="G6:G36">IF(D6="","",E6-F6)</f>
        <v>0.01503472222222222</v>
      </c>
      <c r="H6" s="10"/>
      <c r="I6" s="8">
        <v>2</v>
      </c>
      <c r="J6" s="58" t="s">
        <v>116</v>
      </c>
      <c r="K6" s="61">
        <v>0.016319444444444445</v>
      </c>
      <c r="L6" s="61">
        <v>0.006597222222222222</v>
      </c>
      <c r="M6" s="61">
        <v>0.009722222222222222</v>
      </c>
    </row>
    <row r="7" spans="1:13" ht="15" customHeight="1">
      <c r="A7" s="59">
        <v>60</v>
      </c>
      <c r="B7" s="59" t="str">
        <f>IF(A7="","",VLOOKUP(A7,Entrants!$B$4:$D$102,3))</f>
        <v>SS</v>
      </c>
      <c r="C7" s="59">
        <v>3</v>
      </c>
      <c r="D7" s="58" t="str">
        <f>IF(A7="","",VLOOKUP(A7,Entrants!$B$4:$D$102,2))</f>
        <v>Ramsay, Stephanie</v>
      </c>
      <c r="E7" s="61">
        <v>0.015729166666666666</v>
      </c>
      <c r="F7" s="61">
        <f>IF(A7="","",VLOOKUP(A7,Entrants!$B$4:$I$102,8))</f>
        <v>0.0006944444444444445</v>
      </c>
      <c r="G7" s="61">
        <f t="shared" si="0"/>
        <v>0.015034722222222222</v>
      </c>
      <c r="H7" s="10"/>
      <c r="I7" s="8">
        <v>3</v>
      </c>
      <c r="J7" s="58" t="s">
        <v>125</v>
      </c>
      <c r="K7" s="61">
        <v>0.01628472222222222</v>
      </c>
      <c r="L7" s="61">
        <v>0.006423611111111112</v>
      </c>
      <c r="M7" s="61">
        <v>0.009861111111111109</v>
      </c>
    </row>
    <row r="8" spans="1:13" ht="15" customHeight="1">
      <c r="A8" s="59">
        <v>56</v>
      </c>
      <c r="B8" s="59" t="str">
        <f>IF(A8="","",VLOOKUP(A8,Entrants!$B$4:$D$102,3))</f>
        <v>CC</v>
      </c>
      <c r="C8" s="59">
        <v>4</v>
      </c>
      <c r="D8" s="58" t="str">
        <f>IF(A8="","",VLOOKUP(A8,Entrants!$B$4:$D$102,2))</f>
        <v>Palmer, Dawn</v>
      </c>
      <c r="E8" s="61">
        <v>0.015787037037037037</v>
      </c>
      <c r="F8" s="61">
        <f>IF(A8="","",VLOOKUP(A8,Entrants!$B$4:$I$102,8))</f>
        <v>0.003645833333333333</v>
      </c>
      <c r="G8" s="61">
        <f t="shared" si="0"/>
        <v>0.012141203703703704</v>
      </c>
      <c r="H8" s="10"/>
      <c r="I8" s="8">
        <v>4</v>
      </c>
      <c r="J8" s="58" t="s">
        <v>114</v>
      </c>
      <c r="K8" s="61">
        <v>0.01664351851851852</v>
      </c>
      <c r="L8" s="61">
        <v>0.006597222222222222</v>
      </c>
      <c r="M8" s="61">
        <v>0.010046296296296296</v>
      </c>
    </row>
    <row r="9" spans="1:13" ht="15" customHeight="1">
      <c r="A9" s="59">
        <v>15</v>
      </c>
      <c r="B9" s="59" t="str">
        <f>IF(A9="","",VLOOKUP(A9,Entrants!$B$4:$D$102,3))</f>
        <v>GT</v>
      </c>
      <c r="C9" s="59">
        <v>5</v>
      </c>
      <c r="D9" s="58" t="str">
        <f>IF(A9="","",VLOOKUP(A9,Entrants!$B$4:$D$102,2))</f>
        <v>Dickinson, Ralph</v>
      </c>
      <c r="E9" s="61">
        <v>0.015983796296296295</v>
      </c>
      <c r="F9" s="61">
        <f>IF(A9="","",VLOOKUP(A9,Entrants!$B$4:$I$102,8))</f>
        <v>0.0038194444444444443</v>
      </c>
      <c r="G9" s="61">
        <f t="shared" si="0"/>
        <v>0.01216435185185185</v>
      </c>
      <c r="H9" s="10"/>
      <c r="I9" s="8">
        <v>5</v>
      </c>
      <c r="J9" s="58" t="s">
        <v>138</v>
      </c>
      <c r="K9" s="61">
        <v>0.01601851851851852</v>
      </c>
      <c r="L9" s="61">
        <v>0.005381944444444445</v>
      </c>
      <c r="M9" s="61">
        <v>0.010636574074074073</v>
      </c>
    </row>
    <row r="10" spans="1:13" ht="15" customHeight="1">
      <c r="A10" s="59">
        <v>34</v>
      </c>
      <c r="B10" s="59" t="str">
        <f>IF(A10="","",VLOOKUP(A10,Entrants!$B$4:$D$102,3))</f>
        <v>HT</v>
      </c>
      <c r="C10" s="59">
        <v>6</v>
      </c>
      <c r="D10" s="58" t="str">
        <f>IF(A10="","",VLOOKUP(A10,Entrants!$B$4:$D$102,2))</f>
        <v>Holmback, Peter</v>
      </c>
      <c r="E10" s="61">
        <v>0.01601851851851852</v>
      </c>
      <c r="F10" s="61">
        <f>IF(A10="","",VLOOKUP(A10,Entrants!$B$4:$I$102,8))</f>
        <v>0.005381944444444445</v>
      </c>
      <c r="G10" s="61">
        <f t="shared" si="0"/>
        <v>0.010636574074074073</v>
      </c>
      <c r="H10" s="10"/>
      <c r="I10" s="8">
        <v>6</v>
      </c>
      <c r="J10" s="58" t="s">
        <v>157</v>
      </c>
      <c r="K10" s="61">
        <v>0.017037037037037038</v>
      </c>
      <c r="L10" s="61">
        <v>0.006076388888888889</v>
      </c>
      <c r="M10" s="61">
        <v>0.01096064814814815</v>
      </c>
    </row>
    <row r="11" spans="1:13" ht="15" customHeight="1">
      <c r="A11" s="59">
        <v>36</v>
      </c>
      <c r="B11" s="59" t="str">
        <f>IF(A11="","",VLOOKUP(A11,Entrants!$B$4:$D$102,3))</f>
        <v>TB</v>
      </c>
      <c r="C11" s="59">
        <v>7</v>
      </c>
      <c r="D11" s="58" t="str">
        <f>IF(A11="","",VLOOKUP(A11,Entrants!$B$4:$D$102,2))</f>
        <v>Hunter, Susanne</v>
      </c>
      <c r="E11" s="61">
        <v>0.01605324074074074</v>
      </c>
      <c r="F11" s="61">
        <f>IF(A11="","",VLOOKUP(A11,Entrants!$B$4:$I$102,8))</f>
        <v>0.003993055555555556</v>
      </c>
      <c r="G11" s="61">
        <f t="shared" si="0"/>
        <v>0.012060185185185184</v>
      </c>
      <c r="H11" s="10"/>
      <c r="I11" s="8">
        <v>7</v>
      </c>
      <c r="J11" s="58" t="s">
        <v>132</v>
      </c>
      <c r="K11" s="61">
        <v>0.016377314814814813</v>
      </c>
      <c r="L11" s="61">
        <v>0.005381944444444445</v>
      </c>
      <c r="M11" s="61">
        <v>0.010995370370370367</v>
      </c>
    </row>
    <row r="12" spans="1:13" ht="15" customHeight="1">
      <c r="A12" s="59">
        <v>76</v>
      </c>
      <c r="B12" s="59">
        <f>IF(A12="","",VLOOKUP(A12,Entrants!$B$4:$D$102,3))</f>
        <v>0</v>
      </c>
      <c r="C12" s="59">
        <v>8</v>
      </c>
      <c r="D12" s="58" t="str">
        <f>IF(A12="","",VLOOKUP(A12,Entrants!$B$4:$D$102,2))</f>
        <v>Turnbull, Paul</v>
      </c>
      <c r="E12" s="61">
        <v>0.016087962962962964</v>
      </c>
      <c r="F12" s="61">
        <f>IF(A12="","",VLOOKUP(A12,Entrants!$B$4:$I$102,8))</f>
        <v>0.004340277777777778</v>
      </c>
      <c r="G12" s="61">
        <f t="shared" si="0"/>
        <v>0.011747685185185186</v>
      </c>
      <c r="H12" s="10"/>
      <c r="I12" s="8">
        <v>8</v>
      </c>
      <c r="J12" s="58" t="s">
        <v>119</v>
      </c>
      <c r="K12" s="61">
        <v>0.01644675925925926</v>
      </c>
      <c r="L12" s="61">
        <v>0.005208333333333333</v>
      </c>
      <c r="M12" s="61">
        <v>0.01123842592592593</v>
      </c>
    </row>
    <row r="13" spans="1:13" ht="15" customHeight="1">
      <c r="A13" s="59">
        <v>1</v>
      </c>
      <c r="B13" s="59" t="str">
        <f>IF(A13="","",VLOOKUP(A13,Entrants!$B$4:$D$102,3))</f>
        <v>MR</v>
      </c>
      <c r="C13" s="59">
        <v>9</v>
      </c>
      <c r="D13" s="58" t="str">
        <f>IF(A13="","",VLOOKUP(A13,Entrants!$B$4:$D$102,2))</f>
        <v>Barkley, Robby</v>
      </c>
      <c r="E13" s="61">
        <v>0.016168981481481482</v>
      </c>
      <c r="F13" s="61">
        <f>IF(A13="","",VLOOKUP(A13,Entrants!$B$4:$I$102,8))</f>
        <v>0.006597222222222222</v>
      </c>
      <c r="G13" s="61">
        <f t="shared" si="0"/>
        <v>0.009571759259259259</v>
      </c>
      <c r="H13" s="10"/>
      <c r="I13" s="8">
        <v>9</v>
      </c>
      <c r="J13" s="58" t="s">
        <v>111</v>
      </c>
      <c r="K13" s="61">
        <v>0.01633101851851852</v>
      </c>
      <c r="L13" s="61">
        <v>0.0050347222222222225</v>
      </c>
      <c r="M13" s="61">
        <v>0.011296296296296297</v>
      </c>
    </row>
    <row r="14" spans="1:13" ht="15" customHeight="1">
      <c r="A14" s="59">
        <v>67</v>
      </c>
      <c r="B14" s="59" t="str">
        <f>IF(A14="","",VLOOKUP(A14,Entrants!$B$4:$D$102,3))</f>
        <v>CC</v>
      </c>
      <c r="C14" s="59">
        <v>10</v>
      </c>
      <c r="D14" s="58" t="str">
        <f>IF(A14="","",VLOOKUP(A14,Entrants!$B$4:$D$102,2))</f>
        <v>Seccombe, Colin</v>
      </c>
      <c r="E14" s="61">
        <v>0.01622685185185185</v>
      </c>
      <c r="F14" s="61">
        <f>IF(A14="","",VLOOKUP(A14,Entrants!$B$4:$I$102,8))</f>
        <v>0.0026041666666666665</v>
      </c>
      <c r="G14" s="61">
        <f t="shared" si="0"/>
        <v>0.013622685185185184</v>
      </c>
      <c r="H14" s="10"/>
      <c r="I14" s="8">
        <v>10</v>
      </c>
      <c r="J14" s="58" t="s">
        <v>168</v>
      </c>
      <c r="K14" s="61">
        <v>0.016701388888888887</v>
      </c>
      <c r="L14" s="61">
        <v>0.005381944444444445</v>
      </c>
      <c r="M14" s="61">
        <v>0.011319444444444441</v>
      </c>
    </row>
    <row r="15" spans="1:13" ht="15" customHeight="1">
      <c r="A15" s="59">
        <v>66</v>
      </c>
      <c r="B15" s="59" t="str">
        <f>IF(A15="","",VLOOKUP(A15,Entrants!$B$4:$D$102,3))</f>
        <v>AB</v>
      </c>
      <c r="C15" s="59">
        <v>11</v>
      </c>
      <c r="D15" s="58" t="str">
        <f>IF(A15="","",VLOOKUP(A15,Entrants!$B$4:$D$102,2))</f>
        <v>Scott, Andrea</v>
      </c>
      <c r="E15" s="61">
        <v>0.016249999999999997</v>
      </c>
      <c r="F15" s="61">
        <f>IF(A15="","",VLOOKUP(A15,Entrants!$B$4:$I$102,8))</f>
        <v>0.0005208333333333333</v>
      </c>
      <c r="G15" s="61">
        <f t="shared" si="0"/>
        <v>0.015729166666666662</v>
      </c>
      <c r="H15" s="10"/>
      <c r="I15" s="8">
        <v>11</v>
      </c>
      <c r="J15" s="58" t="s">
        <v>169</v>
      </c>
      <c r="K15" s="61">
        <v>0.016747685185185185</v>
      </c>
      <c r="L15" s="61">
        <v>0.005381944444444445</v>
      </c>
      <c r="M15" s="61">
        <v>0.011365740740740739</v>
      </c>
    </row>
    <row r="16" spans="1:13" ht="15" customHeight="1">
      <c r="A16" s="59">
        <v>61</v>
      </c>
      <c r="B16" s="59" t="str">
        <f>IF(A16="","",VLOOKUP(A16,Entrants!$B$4:$D$102,3))</f>
        <v>FT</v>
      </c>
      <c r="C16" s="59">
        <v>12</v>
      </c>
      <c r="D16" s="58" t="str">
        <f>IF(A16="","",VLOOKUP(A16,Entrants!$B$4:$D$102,2))</f>
        <v>Rawlinson, Louise</v>
      </c>
      <c r="E16" s="61">
        <v>0.016261574074074074</v>
      </c>
      <c r="F16" s="61">
        <f>IF(A16="","",VLOOKUP(A16,Entrants!$B$4:$I$102,8))</f>
        <v>0.0020833333333333333</v>
      </c>
      <c r="G16" s="61">
        <f t="shared" si="0"/>
        <v>0.014178240740740741</v>
      </c>
      <c r="H16" s="10"/>
      <c r="I16" s="8">
        <v>12</v>
      </c>
      <c r="J16" s="58" t="s">
        <v>113</v>
      </c>
      <c r="K16" s="61">
        <v>0.016307870370370372</v>
      </c>
      <c r="L16" s="61">
        <v>0.0046875</v>
      </c>
      <c r="M16" s="61">
        <v>0.011620370370370371</v>
      </c>
    </row>
    <row r="17" spans="1:13" ht="15" customHeight="1">
      <c r="A17" s="59">
        <v>4</v>
      </c>
      <c r="B17" s="59" t="str">
        <f>IF(A17="","",VLOOKUP(A17,Entrants!$B$4:$D$102,3))</f>
        <v>CC</v>
      </c>
      <c r="C17" s="59">
        <v>13</v>
      </c>
      <c r="D17" s="58" t="str">
        <f>IF(A17="","",VLOOKUP(A17,Entrants!$B$4:$D$102,2))</f>
        <v>Baxter, Phillippa</v>
      </c>
      <c r="E17" s="61">
        <v>0.016273148148148148</v>
      </c>
      <c r="F17" s="61">
        <f>IF(A17="","",VLOOKUP(A17,Entrants!$B$4:$I$102,8))</f>
        <v>0.003472222222222222</v>
      </c>
      <c r="G17" s="61">
        <f t="shared" si="0"/>
        <v>0.012800925925925926</v>
      </c>
      <c r="H17" s="10"/>
      <c r="I17" s="8">
        <v>13</v>
      </c>
      <c r="J17" s="58" t="s">
        <v>162</v>
      </c>
      <c r="K17" s="61">
        <v>0.017372685185185185</v>
      </c>
      <c r="L17" s="61">
        <v>0.005729166666666667</v>
      </c>
      <c r="M17" s="61">
        <v>0.011643518518518518</v>
      </c>
    </row>
    <row r="18" spans="1:13" ht="15" customHeight="1">
      <c r="A18" s="59">
        <v>17</v>
      </c>
      <c r="B18" s="59" t="str">
        <f>IF(A18="","",VLOOKUP(A18,Entrants!$B$4:$D$102,3))</f>
        <v>RD</v>
      </c>
      <c r="C18" s="59">
        <v>14</v>
      </c>
      <c r="D18" s="58" t="str">
        <f>IF(A18="","",VLOOKUP(A18,Entrants!$B$4:$D$102,2))</f>
        <v>Dodd, Sam</v>
      </c>
      <c r="E18" s="61">
        <v>0.01628472222222222</v>
      </c>
      <c r="F18" s="61">
        <f>IF(A18="","",VLOOKUP(A18,Entrants!$B$4:$I$102,8))</f>
        <v>0.006423611111111112</v>
      </c>
      <c r="G18" s="61">
        <f t="shared" si="0"/>
        <v>0.009861111111111109</v>
      </c>
      <c r="H18" s="10"/>
      <c r="I18" s="8">
        <v>14</v>
      </c>
      <c r="J18" s="58" t="s">
        <v>118</v>
      </c>
      <c r="K18" s="61">
        <v>0.016689814814814817</v>
      </c>
      <c r="L18" s="61">
        <v>0.0050347222222222225</v>
      </c>
      <c r="M18" s="61">
        <v>0.011655092592592595</v>
      </c>
    </row>
    <row r="19" spans="1:13" ht="15" customHeight="1">
      <c r="A19" s="59">
        <v>5</v>
      </c>
      <c r="B19" s="59" t="str">
        <f>IF(A19="","",VLOOKUP(A19,Entrants!$B$4:$D$102,3))</f>
        <v>AB</v>
      </c>
      <c r="C19" s="59">
        <v>15</v>
      </c>
      <c r="D19" s="58" t="str">
        <f>IF(A19="","",VLOOKUP(A19,Entrants!$B$4:$D$102,2))</f>
        <v>Bradley, Dave</v>
      </c>
      <c r="E19" s="61">
        <v>0.016307870370370372</v>
      </c>
      <c r="F19" s="61">
        <f>IF(A19="","",VLOOKUP(A19,Entrants!$B$4:$I$102,8))</f>
        <v>0.0046875</v>
      </c>
      <c r="G19" s="61">
        <f t="shared" si="0"/>
        <v>0.011620370370370371</v>
      </c>
      <c r="H19" s="10"/>
      <c r="I19" s="8">
        <v>15</v>
      </c>
      <c r="J19" s="58" t="s">
        <v>173</v>
      </c>
      <c r="K19" s="61">
        <v>0.016087962962962964</v>
      </c>
      <c r="L19" s="61">
        <v>0.004340277777777778</v>
      </c>
      <c r="M19" s="61">
        <v>0.011747685185185186</v>
      </c>
    </row>
    <row r="20" spans="1:13" ht="15" customHeight="1">
      <c r="A20" s="59">
        <v>8</v>
      </c>
      <c r="B20" s="59" t="str">
        <f>IF(A20="","",VLOOKUP(A20,Entrants!$B$4:$D$102,3))</f>
        <v>MM</v>
      </c>
      <c r="C20" s="59">
        <v>16</v>
      </c>
      <c r="D20" s="58" t="str">
        <f>IF(A20="","",VLOOKUP(A20,Entrants!$B$4:$D$102,2))</f>
        <v>Butters, Michael</v>
      </c>
      <c r="E20" s="61">
        <v>0.016319444444444445</v>
      </c>
      <c r="F20" s="61">
        <f>IF(A20="","",VLOOKUP(A20,Entrants!$B$4:$I$102,8))</f>
        <v>0.006597222222222222</v>
      </c>
      <c r="G20" s="61">
        <f t="shared" si="0"/>
        <v>0.009722222222222222</v>
      </c>
      <c r="H20" s="10"/>
      <c r="I20" s="8">
        <v>16</v>
      </c>
      <c r="J20" s="58" t="s">
        <v>152</v>
      </c>
      <c r="K20" s="61">
        <v>0.016481481481481482</v>
      </c>
      <c r="L20" s="61">
        <v>0.0046875</v>
      </c>
      <c r="M20" s="61">
        <v>0.011793981481481482</v>
      </c>
    </row>
    <row r="21" spans="1:13" ht="15" customHeight="1">
      <c r="A21" s="59">
        <v>3</v>
      </c>
      <c r="B21" s="59" t="str">
        <f>IF(A21="","",VLOOKUP(A21,Entrants!$B$4:$D$102,3))</f>
        <v>RR</v>
      </c>
      <c r="C21" s="59">
        <v>17</v>
      </c>
      <c r="D21" s="58" t="str">
        <f>IF(A21="","",VLOOKUP(A21,Entrants!$B$4:$D$102,2))</f>
        <v>Baxter, Ian</v>
      </c>
      <c r="E21" s="61">
        <v>0.01633101851851852</v>
      </c>
      <c r="F21" s="61">
        <f>IF(A21="","",VLOOKUP(A21,Entrants!$B$4:$I$102,8))</f>
        <v>0.0050347222222222225</v>
      </c>
      <c r="G21" s="61">
        <f t="shared" si="0"/>
        <v>0.011296296296296297</v>
      </c>
      <c r="H21" s="10"/>
      <c r="I21" s="8">
        <v>17</v>
      </c>
      <c r="J21" s="58" t="s">
        <v>154</v>
      </c>
      <c r="K21" s="61">
        <v>0.016377314814814813</v>
      </c>
      <c r="L21" s="61">
        <v>0.004513888888888889</v>
      </c>
      <c r="M21" s="61">
        <v>0.011863425925925923</v>
      </c>
    </row>
    <row r="22" spans="1:13" ht="15" customHeight="1">
      <c r="A22" s="59">
        <v>42</v>
      </c>
      <c r="B22" s="59" t="str">
        <f>IF(A22="","",VLOOKUP(A22,Entrants!$B$4:$D$102,3))</f>
        <v>TB</v>
      </c>
      <c r="C22" s="59">
        <v>18</v>
      </c>
      <c r="D22" s="58" t="str">
        <f>IF(A22="","",VLOOKUP(A22,Entrants!$B$4:$D$102,2))</f>
        <v>Lemin, Julie</v>
      </c>
      <c r="E22" s="61">
        <v>0.016354166666666666</v>
      </c>
      <c r="F22" s="61">
        <f>IF(A22="","",VLOOKUP(A22,Entrants!$B$4:$I$102,8))</f>
        <v>0.003645833333333333</v>
      </c>
      <c r="G22" s="61">
        <f t="shared" si="0"/>
        <v>0.012708333333333334</v>
      </c>
      <c r="H22" s="10"/>
      <c r="I22" s="8">
        <v>18</v>
      </c>
      <c r="J22" s="58" t="s">
        <v>151</v>
      </c>
      <c r="K22" s="61">
        <v>0.01554398148148148</v>
      </c>
      <c r="L22" s="61">
        <v>0.003645833333333333</v>
      </c>
      <c r="M22" s="61">
        <v>0.011898148148148147</v>
      </c>
    </row>
    <row r="23" spans="1:13" ht="15" customHeight="1">
      <c r="A23" s="59">
        <v>25</v>
      </c>
      <c r="B23" s="59" t="str">
        <f>IF(A23="","",VLOOKUP(A23,Entrants!$B$4:$D$102,3))</f>
        <v>RR</v>
      </c>
      <c r="C23" s="59">
        <v>19</v>
      </c>
      <c r="D23" s="58" t="str">
        <f>IF(A23="","",VLOOKUP(A23,Entrants!$B$4:$D$102,2))</f>
        <v>Gillespie, Steve</v>
      </c>
      <c r="E23" s="61">
        <v>0.016377314814814813</v>
      </c>
      <c r="F23" s="61">
        <f>IF(A23="","",VLOOKUP(A23,Entrants!$B$4:$I$102,8))</f>
        <v>0.005381944444444445</v>
      </c>
      <c r="G23" s="61">
        <f t="shared" si="0"/>
        <v>0.010995370370370367</v>
      </c>
      <c r="H23" s="10"/>
      <c r="I23" s="8">
        <v>19</v>
      </c>
      <c r="J23" s="58" t="s">
        <v>128</v>
      </c>
      <c r="K23" s="61">
        <v>0.01644675925925926</v>
      </c>
      <c r="L23" s="61">
        <v>0.004513888888888889</v>
      </c>
      <c r="M23" s="61">
        <v>0.011932870370370371</v>
      </c>
    </row>
    <row r="24" spans="1:13" ht="15" customHeight="1">
      <c r="A24" s="59">
        <v>51</v>
      </c>
      <c r="B24" s="59" t="str">
        <f>IF(A24="","",VLOOKUP(A24,Entrants!$B$4:$D$102,3))</f>
        <v>MM</v>
      </c>
      <c r="C24" s="59">
        <v>20</v>
      </c>
      <c r="D24" s="58" t="str">
        <f>IF(A24="","",VLOOKUP(A24,Entrants!$B$4:$D$102,2))</f>
        <v>McCabe, Terry</v>
      </c>
      <c r="E24" s="61">
        <v>0.016377314814814813</v>
      </c>
      <c r="F24" s="61">
        <f>IF(A24="","",VLOOKUP(A24,Entrants!$B$4:$I$102,8))</f>
        <v>0.004513888888888889</v>
      </c>
      <c r="G24" s="61">
        <f t="shared" si="0"/>
        <v>0.011863425925925923</v>
      </c>
      <c r="H24" s="10"/>
      <c r="I24" s="8">
        <v>20</v>
      </c>
      <c r="J24" s="58" t="s">
        <v>155</v>
      </c>
      <c r="K24" s="61">
        <v>0.01638888888888889</v>
      </c>
      <c r="L24" s="61">
        <v>0.004340277777777778</v>
      </c>
      <c r="M24" s="61">
        <v>0.012048611111111112</v>
      </c>
    </row>
    <row r="25" spans="1:13" ht="15" customHeight="1">
      <c r="A25" s="59">
        <v>53</v>
      </c>
      <c r="B25" s="59" t="str">
        <f>IF(A25="","",VLOOKUP(A25,Entrants!$B$4:$D$102,3))</f>
        <v>FT</v>
      </c>
      <c r="C25" s="59">
        <v>21</v>
      </c>
      <c r="D25" s="58" t="str">
        <f>IF(A25="","",VLOOKUP(A25,Entrants!$B$4:$D$102,2))</f>
        <v>Morris, Helen</v>
      </c>
      <c r="E25" s="61">
        <v>0.01638888888888889</v>
      </c>
      <c r="F25" s="61">
        <f>IF(A25="","",VLOOKUP(A25,Entrants!$B$4:$I$102,8))</f>
        <v>0.004340277777777778</v>
      </c>
      <c r="G25" s="61">
        <f t="shared" si="0"/>
        <v>0.012048611111111112</v>
      </c>
      <c r="H25" s="10"/>
      <c r="I25" s="8">
        <v>21</v>
      </c>
      <c r="J25" s="58" t="s">
        <v>140</v>
      </c>
      <c r="K25" s="61">
        <v>0.01605324074074074</v>
      </c>
      <c r="L25" s="61">
        <v>0.003993055555555556</v>
      </c>
      <c r="M25" s="61">
        <v>0.012060185185185184</v>
      </c>
    </row>
    <row r="26" spans="1:13" ht="15" customHeight="1">
      <c r="A26" s="59">
        <v>37</v>
      </c>
      <c r="B26" s="59" t="str">
        <f>IF(A26="","",VLOOKUP(A26,Entrants!$B$4:$D$102,3))</f>
        <v>RR</v>
      </c>
      <c r="C26" s="59">
        <v>22</v>
      </c>
      <c r="D26" s="58" t="str">
        <f>IF(A26="","",VLOOKUP(A26,Entrants!$B$4:$D$102,2))</f>
        <v>Ingram, Ron</v>
      </c>
      <c r="E26" s="61">
        <v>0.016412037037037037</v>
      </c>
      <c r="F26" s="61">
        <f>IF(A26="","",VLOOKUP(A26,Entrants!$B$4:$I$102,8))</f>
        <v>0.0038194444444444443</v>
      </c>
      <c r="G26" s="61">
        <f t="shared" si="0"/>
        <v>0.012592592592592593</v>
      </c>
      <c r="H26" s="10"/>
      <c r="I26" s="8">
        <v>22</v>
      </c>
      <c r="J26" s="58" t="s">
        <v>127</v>
      </c>
      <c r="K26" s="61">
        <v>0.017465277777777777</v>
      </c>
      <c r="L26" s="61">
        <v>0.005381944444444445</v>
      </c>
      <c r="M26" s="61">
        <v>0.012083333333333331</v>
      </c>
    </row>
    <row r="27" spans="1:13" ht="15" customHeight="1">
      <c r="A27" s="59">
        <v>39</v>
      </c>
      <c r="B27" s="59" t="str">
        <f>IF(A27="","",VLOOKUP(A27,Entrants!$B$4:$D$102,3))</f>
        <v>HH</v>
      </c>
      <c r="C27" s="59">
        <v>23</v>
      </c>
      <c r="D27" s="58" t="str">
        <f>IF(A27="","",VLOOKUP(A27,Entrants!$B$4:$D$102,2))</f>
        <v>Jennison, Beverley</v>
      </c>
      <c r="E27" s="61">
        <v>0.016435185185185188</v>
      </c>
      <c r="F27" s="61">
        <f>IF(A27="","",VLOOKUP(A27,Entrants!$B$4:$I$102,8))</f>
        <v>0.001736111111111111</v>
      </c>
      <c r="G27" s="61">
        <f t="shared" si="0"/>
        <v>0.014699074074074076</v>
      </c>
      <c r="H27" s="10"/>
      <c r="I27" s="8">
        <v>23</v>
      </c>
      <c r="J27" s="58" t="s">
        <v>156</v>
      </c>
      <c r="K27" s="61">
        <v>0.015787037037037037</v>
      </c>
      <c r="L27" s="61">
        <v>0.003645833333333333</v>
      </c>
      <c r="M27" s="61">
        <v>0.012141203703703704</v>
      </c>
    </row>
    <row r="28" spans="1:13" ht="15" customHeight="1">
      <c r="A28" s="59">
        <v>11</v>
      </c>
      <c r="B28" s="59" t="str">
        <f>IF(A28="","",VLOOKUP(A28,Entrants!$B$4:$D$102,3))</f>
        <v>MM</v>
      </c>
      <c r="C28" s="59">
        <v>24</v>
      </c>
      <c r="D28" s="58" t="str">
        <f>IF(A28="","",VLOOKUP(A28,Entrants!$B$4:$D$102,2))</f>
        <v>Clarke, Julie</v>
      </c>
      <c r="E28" s="61">
        <v>0.01644675925925926</v>
      </c>
      <c r="F28" s="61">
        <f>IF(A28="","",VLOOKUP(A28,Entrants!$B$4:$I$102,8))</f>
        <v>0.005208333333333333</v>
      </c>
      <c r="G28" s="61">
        <f t="shared" si="0"/>
        <v>0.01123842592592593</v>
      </c>
      <c r="H28" s="10"/>
      <c r="I28" s="8">
        <v>24</v>
      </c>
      <c r="J28" s="58" t="s">
        <v>123</v>
      </c>
      <c r="K28" s="61">
        <v>0.015983796296296295</v>
      </c>
      <c r="L28" s="61">
        <v>0.0038194444444444443</v>
      </c>
      <c r="M28" s="61">
        <v>0.01216435185185185</v>
      </c>
    </row>
    <row r="29" spans="1:13" ht="15" customHeight="1">
      <c r="A29" s="59">
        <v>21</v>
      </c>
      <c r="B29" s="59" t="str">
        <f>IF(A29="","",VLOOKUP(A29,Entrants!$B$4:$D$102,3))</f>
        <v>MM</v>
      </c>
      <c r="C29" s="59">
        <v>25</v>
      </c>
      <c r="D29" s="58" t="str">
        <f>IF(A29="","",VLOOKUP(A29,Entrants!$B$4:$D$102,2))</f>
        <v>Frazer, Joe</v>
      </c>
      <c r="E29" s="61">
        <v>0.01644675925925926</v>
      </c>
      <c r="F29" s="61">
        <f>IF(A29="","",VLOOKUP(A29,Entrants!$B$4:$I$102,8))</f>
        <v>0.004513888888888889</v>
      </c>
      <c r="G29" s="61">
        <f t="shared" si="0"/>
        <v>0.011932870370370371</v>
      </c>
      <c r="H29" s="10"/>
      <c r="I29" s="8">
        <v>25</v>
      </c>
      <c r="J29" s="58" t="s">
        <v>158</v>
      </c>
      <c r="K29" s="61">
        <v>0.016898148148148148</v>
      </c>
      <c r="L29" s="61">
        <v>0.004513888888888889</v>
      </c>
      <c r="M29" s="61">
        <v>0.012384259259259258</v>
      </c>
    </row>
    <row r="30" spans="1:13" ht="15" customHeight="1">
      <c r="A30" s="59">
        <v>49</v>
      </c>
      <c r="B30" s="59" t="str">
        <f>IF(A30="","",VLOOKUP(A30,Entrants!$B$4:$D$102,3))</f>
        <v>GT</v>
      </c>
      <c r="C30" s="59">
        <v>26</v>
      </c>
      <c r="D30" s="58" t="str">
        <f>IF(A30="","",VLOOKUP(A30,Entrants!$B$4:$D$102,2))</f>
        <v>Marley, Tegan</v>
      </c>
      <c r="E30" s="61">
        <v>0.016481481481481482</v>
      </c>
      <c r="F30" s="61">
        <f>IF(A30="","",VLOOKUP(A30,Entrants!$B$4:$I$102,8))</f>
        <v>0.0046875</v>
      </c>
      <c r="G30" s="61">
        <f t="shared" si="0"/>
        <v>0.011793981481481482</v>
      </c>
      <c r="H30" s="10"/>
      <c r="I30" s="8">
        <v>26</v>
      </c>
      <c r="J30" s="58" t="s">
        <v>171</v>
      </c>
      <c r="K30" s="61">
        <v>0.016631944444444446</v>
      </c>
      <c r="L30" s="61">
        <v>0.004166666666666667</v>
      </c>
      <c r="M30" s="61">
        <v>0.01246527777777778</v>
      </c>
    </row>
    <row r="31" spans="1:13" ht="15" customHeight="1">
      <c r="A31" s="59">
        <v>50</v>
      </c>
      <c r="B31" s="59" t="str">
        <f>IF(A31="","",VLOOKUP(A31,Entrants!$B$4:$D$102,3))</f>
        <v>TB</v>
      </c>
      <c r="C31" s="59">
        <v>27</v>
      </c>
      <c r="D31" s="58" t="str">
        <f>IF(A31="","",VLOOKUP(A31,Entrants!$B$4:$D$102,2))</f>
        <v>Masterman, Hayley</v>
      </c>
      <c r="E31" s="61">
        <v>0.016516203703703703</v>
      </c>
      <c r="F31" s="61">
        <f>IF(A31="","",VLOOKUP(A31,Entrants!$B$4:$I$102,8))</f>
        <v>0.0038194444444444443</v>
      </c>
      <c r="G31" s="61">
        <f t="shared" si="0"/>
        <v>0.012696759259259258</v>
      </c>
      <c r="H31" s="10"/>
      <c r="I31" s="8">
        <v>27</v>
      </c>
      <c r="J31" s="58" t="s">
        <v>141</v>
      </c>
      <c r="K31" s="61">
        <v>0.016412037037037037</v>
      </c>
      <c r="L31" s="61">
        <v>0.0038194444444444443</v>
      </c>
      <c r="M31" s="61">
        <v>0.012592592592592593</v>
      </c>
    </row>
    <row r="32" spans="1:13" ht="15" customHeight="1">
      <c r="A32" s="59">
        <v>74</v>
      </c>
      <c r="B32" s="59" t="str">
        <f>IF(A32="","",VLOOKUP(A32,Entrants!$B$4:$D$102,3))</f>
        <v>GT</v>
      </c>
      <c r="C32" s="59">
        <v>28</v>
      </c>
      <c r="D32" s="58" t="str">
        <f>IF(A32="","",VLOOKUP(A32,Entrants!$B$4:$D$102,2))</f>
        <v>Swalwell, Dave</v>
      </c>
      <c r="E32" s="61">
        <v>0.016631944444444446</v>
      </c>
      <c r="F32" s="61">
        <f>IF(A32="","",VLOOKUP(A32,Entrants!$B$4:$I$102,8))</f>
        <v>0.004166666666666667</v>
      </c>
      <c r="G32" s="61">
        <f t="shared" si="0"/>
        <v>0.01246527777777778</v>
      </c>
      <c r="H32" s="10"/>
      <c r="I32" s="8">
        <v>28</v>
      </c>
      <c r="J32" s="58" t="s">
        <v>153</v>
      </c>
      <c r="K32" s="61">
        <v>0.016516203703703703</v>
      </c>
      <c r="L32" s="61">
        <v>0.0038194444444444443</v>
      </c>
      <c r="M32" s="61">
        <v>0.012696759259259258</v>
      </c>
    </row>
    <row r="33" spans="1:13" ht="15" customHeight="1">
      <c r="A33" s="59">
        <v>78</v>
      </c>
      <c r="B33" s="59" t="str">
        <f>IF(A33="","",VLOOKUP(A33,Entrants!$B$4:$D$102,3))</f>
        <v>FT</v>
      </c>
      <c r="C33" s="59">
        <v>29</v>
      </c>
      <c r="D33" s="58" t="str">
        <f>IF(A33="","",VLOOKUP(A33,Entrants!$B$4:$D$102,2))</f>
        <v>Willshire, Keith</v>
      </c>
      <c r="E33" s="61">
        <v>0.01664351851851852</v>
      </c>
      <c r="F33" s="61">
        <f>IF(A33="","",VLOOKUP(A33,Entrants!$B$4:$I$102,8))</f>
        <v>0.003298611111111111</v>
      </c>
      <c r="G33" s="61">
        <f t="shared" si="0"/>
        <v>0.013344907407407408</v>
      </c>
      <c r="H33" s="10"/>
      <c r="I33" s="8">
        <v>29</v>
      </c>
      <c r="J33" s="58" t="s">
        <v>145</v>
      </c>
      <c r="K33" s="61">
        <v>0.016354166666666666</v>
      </c>
      <c r="L33" s="61">
        <v>0.003645833333333333</v>
      </c>
      <c r="M33" s="61">
        <v>0.012708333333333334</v>
      </c>
    </row>
    <row r="34" spans="1:13" ht="15" customHeight="1">
      <c r="A34" s="59">
        <v>6</v>
      </c>
      <c r="B34" s="59" t="str">
        <f>IF(A34="","",VLOOKUP(A34,Entrants!$B$4:$D$102,3))</f>
        <v>TB</v>
      </c>
      <c r="C34" s="59">
        <v>30</v>
      </c>
      <c r="D34" s="58" t="str">
        <f>IF(A34="","",VLOOKUP(A34,Entrants!$B$4:$D$102,2))</f>
        <v>Brown, Peter</v>
      </c>
      <c r="E34" s="61">
        <v>0.01664351851851852</v>
      </c>
      <c r="F34" s="61">
        <f>IF(A34="","",VLOOKUP(A34,Entrants!$B$4:$I$102,8))</f>
        <v>0.006597222222222222</v>
      </c>
      <c r="G34" s="61">
        <f t="shared" si="0"/>
        <v>0.010046296296296296</v>
      </c>
      <c r="H34" s="10"/>
      <c r="I34" s="8">
        <v>30</v>
      </c>
      <c r="J34" s="58" t="s">
        <v>112</v>
      </c>
      <c r="K34" s="61">
        <v>0.016273148148148148</v>
      </c>
      <c r="L34" s="61">
        <v>0.003472222222222222</v>
      </c>
      <c r="M34" s="61">
        <v>0.012800925925925926</v>
      </c>
    </row>
    <row r="35" spans="1:13" ht="15" customHeight="1">
      <c r="A35" s="59">
        <v>10</v>
      </c>
      <c r="B35" s="59" t="str">
        <f>IF(A35="","",VLOOKUP(A35,Entrants!$B$4:$D$102,3))</f>
        <v>RR</v>
      </c>
      <c r="C35" s="59">
        <v>31</v>
      </c>
      <c r="D35" s="58" t="str">
        <f>IF(A35="","",VLOOKUP(A35,Entrants!$B$4:$D$102,2))</f>
        <v>Christopher, Heather</v>
      </c>
      <c r="E35" s="61">
        <v>0.016689814814814817</v>
      </c>
      <c r="F35" s="61">
        <f>IF(A35="","",VLOOKUP(A35,Entrants!$B$4:$I$102,8))</f>
        <v>0.0050347222222222225</v>
      </c>
      <c r="G35" s="61">
        <f t="shared" si="0"/>
        <v>0.011655092592592595</v>
      </c>
      <c r="H35" s="10"/>
      <c r="I35" s="8">
        <v>31</v>
      </c>
      <c r="J35" s="58" t="s">
        <v>161</v>
      </c>
      <c r="K35" s="61">
        <v>0.017604166666666667</v>
      </c>
      <c r="L35" s="61">
        <v>0.0046875</v>
      </c>
      <c r="M35" s="61">
        <v>0.012916666666666667</v>
      </c>
    </row>
    <row r="36" spans="1:13" ht="15" customHeight="1">
      <c r="A36" s="59">
        <v>71</v>
      </c>
      <c r="B36" s="59" t="str">
        <f>IF(A36="","",VLOOKUP(A36,Entrants!$B$4:$D$102,3))</f>
        <v>MR</v>
      </c>
      <c r="C36" s="59">
        <v>32</v>
      </c>
      <c r="D36" s="58" t="str">
        <f>IF(A36="","",VLOOKUP(A36,Entrants!$B$4:$D$102,2))</f>
        <v>Stewart, Graeme</v>
      </c>
      <c r="E36" s="61">
        <v>0.016701388888888887</v>
      </c>
      <c r="F36" s="61">
        <f>IF(A36="","",VLOOKUP(A36,Entrants!$B$4:$I$102,8))</f>
        <v>0.005381944444444445</v>
      </c>
      <c r="G36" s="61">
        <f t="shared" si="0"/>
        <v>0.011319444444444441</v>
      </c>
      <c r="H36" s="10"/>
      <c r="I36" s="8">
        <v>32</v>
      </c>
      <c r="J36" s="58" t="s">
        <v>175</v>
      </c>
      <c r="K36" s="61">
        <v>0.01664351851851852</v>
      </c>
      <c r="L36" s="61">
        <v>0.003298611111111111</v>
      </c>
      <c r="M36" s="61">
        <v>0.013344907407407408</v>
      </c>
    </row>
    <row r="37" spans="1:13" ht="15" customHeight="1">
      <c r="A37" s="59">
        <v>46</v>
      </c>
      <c r="B37" s="59" t="str">
        <f>IF(A37="","",VLOOKUP(A37,Entrants!$B$4:$D$102,3))</f>
        <v>RR</v>
      </c>
      <c r="C37" s="59">
        <v>33</v>
      </c>
      <c r="D37" s="58" t="str">
        <f>IF(A37="","",VLOOKUP(A37,Entrants!$B$4:$D$102,2))</f>
        <v>Lonsdale, Davina</v>
      </c>
      <c r="E37" s="61">
        <v>0.01673611111111111</v>
      </c>
      <c r="F37" s="61">
        <f>IF(A37="","",VLOOKUP(A37,Entrants!$B$4:$I$102,8))</f>
        <v>0.002951388888888889</v>
      </c>
      <c r="G37" s="61">
        <f aca="true" t="shared" si="1" ref="G37:G68">IF(D37="","",E37-F37)</f>
        <v>0.013784722222222223</v>
      </c>
      <c r="H37" s="10"/>
      <c r="I37" s="8">
        <v>33</v>
      </c>
      <c r="J37" s="58" t="s">
        <v>166</v>
      </c>
      <c r="K37" s="61">
        <v>0.016770833333333332</v>
      </c>
      <c r="L37" s="61">
        <v>0.003298611111111111</v>
      </c>
      <c r="M37" s="61">
        <v>0.01347222222222222</v>
      </c>
    </row>
    <row r="38" spans="1:13" ht="15" customHeight="1">
      <c r="A38" s="59">
        <v>72</v>
      </c>
      <c r="B38" s="59" t="str">
        <f>IF(A38="","",VLOOKUP(A38,Entrants!$B$4:$D$102,3))</f>
        <v>MR</v>
      </c>
      <c r="C38" s="59">
        <v>34</v>
      </c>
      <c r="D38" s="58" t="str">
        <f>IF(A38="","",VLOOKUP(A38,Entrants!$B$4:$D$102,2))</f>
        <v>Stone, Chris</v>
      </c>
      <c r="E38" s="61">
        <v>0.016747685185185185</v>
      </c>
      <c r="F38" s="61">
        <f>IF(A38="","",VLOOKUP(A38,Entrants!$B$4:$I$102,8))</f>
        <v>0.005381944444444445</v>
      </c>
      <c r="G38" s="61">
        <f t="shared" si="1"/>
        <v>0.011365740740740739</v>
      </c>
      <c r="H38" s="10"/>
      <c r="I38" s="8">
        <v>34</v>
      </c>
      <c r="J38" s="58" t="s">
        <v>164</v>
      </c>
      <c r="K38" s="61">
        <v>0.01622685185185185</v>
      </c>
      <c r="L38" s="61">
        <v>0.0026041666666666665</v>
      </c>
      <c r="M38" s="61">
        <v>0.013622685185185184</v>
      </c>
    </row>
    <row r="39" spans="1:13" ht="15" customHeight="1">
      <c r="A39" s="59">
        <v>69</v>
      </c>
      <c r="B39" s="59" t="str">
        <f>IF(A39="","",VLOOKUP(A39,Entrants!$B$4:$D$102,3))</f>
        <v>RR</v>
      </c>
      <c r="C39" s="59">
        <v>35</v>
      </c>
      <c r="D39" s="58" t="str">
        <f>IF(A39="","",VLOOKUP(A39,Entrants!$B$4:$D$102,2))</f>
        <v>Shillinglaw, Richard</v>
      </c>
      <c r="E39" s="61">
        <v>0.016770833333333332</v>
      </c>
      <c r="F39" s="61">
        <f>IF(A39="","",VLOOKUP(A39,Entrants!$B$4:$I$102,8))</f>
        <v>0.003298611111111111</v>
      </c>
      <c r="G39" s="61">
        <f t="shared" si="1"/>
        <v>0.01347222222222222</v>
      </c>
      <c r="H39" s="10"/>
      <c r="I39" s="8">
        <v>35</v>
      </c>
      <c r="J39" s="58" t="s">
        <v>170</v>
      </c>
      <c r="K39" s="61">
        <v>0.01832175925925926</v>
      </c>
      <c r="L39" s="61">
        <v>0.0046875</v>
      </c>
      <c r="M39" s="61">
        <v>0.01363425925925926</v>
      </c>
    </row>
    <row r="40" spans="1:13" ht="15" customHeight="1">
      <c r="A40" s="59">
        <v>59</v>
      </c>
      <c r="B40" s="59" t="str">
        <f>IF(A40="","",VLOOKUP(A40,Entrants!$B$4:$D$102,3))</f>
        <v>GT</v>
      </c>
      <c r="C40" s="59">
        <v>36</v>
      </c>
      <c r="D40" s="58" t="str">
        <f>IF(A40="","",VLOOKUP(A40,Entrants!$B$4:$D$102,2))</f>
        <v>Ramsay, Charlotte</v>
      </c>
      <c r="E40" s="61">
        <v>0.016898148148148148</v>
      </c>
      <c r="F40" s="61">
        <f>IF(A40="","",VLOOKUP(A40,Entrants!$B$4:$I$102,8))</f>
        <v>0.004513888888888889</v>
      </c>
      <c r="G40" s="61">
        <f t="shared" si="1"/>
        <v>0.012384259259259258</v>
      </c>
      <c r="H40" s="10"/>
      <c r="I40" s="8">
        <v>36</v>
      </c>
      <c r="J40" s="58" t="s">
        <v>129</v>
      </c>
      <c r="K40" s="61">
        <v>0.017013888888888887</v>
      </c>
      <c r="L40" s="61">
        <v>0.003298611111111111</v>
      </c>
      <c r="M40" s="61">
        <v>0.013715277777777776</v>
      </c>
    </row>
    <row r="41" spans="1:13" ht="15" customHeight="1">
      <c r="A41" s="59">
        <v>22</v>
      </c>
      <c r="B41" s="59" t="str">
        <f>IF(A41="","",VLOOKUP(A41,Entrants!$B$4:$D$102,3))</f>
        <v>TB</v>
      </c>
      <c r="C41" s="59">
        <v>37</v>
      </c>
      <c r="D41" s="58" t="str">
        <f>IF(A41="","",VLOOKUP(A41,Entrants!$B$4:$D$102,2))</f>
        <v>Freeman, Emma</v>
      </c>
      <c r="E41" s="61">
        <v>0.017013888888888887</v>
      </c>
      <c r="F41" s="61">
        <f>IF(A41="","",VLOOKUP(A41,Entrants!$B$4:$I$102,8))</f>
        <v>0.003298611111111111</v>
      </c>
      <c r="G41" s="61">
        <f t="shared" si="1"/>
        <v>0.013715277777777776</v>
      </c>
      <c r="H41" s="10"/>
      <c r="I41" s="8">
        <v>37</v>
      </c>
      <c r="J41" s="58" t="s">
        <v>149</v>
      </c>
      <c r="K41" s="61">
        <v>0.01673611111111111</v>
      </c>
      <c r="L41" s="61">
        <v>0.002951388888888889</v>
      </c>
      <c r="M41" s="61">
        <v>0.013784722222222223</v>
      </c>
    </row>
    <row r="42" spans="1:13" ht="15" customHeight="1">
      <c r="A42" s="59">
        <v>58</v>
      </c>
      <c r="B42" s="59" t="str">
        <f>IF(A42="","",VLOOKUP(A42,Entrants!$B$4:$D$102,3))</f>
        <v>SS</v>
      </c>
      <c r="C42" s="59">
        <v>38</v>
      </c>
      <c r="D42" s="58" t="str">
        <f>IF(A42="","",VLOOKUP(A42,Entrants!$B$4:$D$102,2))</f>
        <v>Povey, Scott</v>
      </c>
      <c r="E42" s="61">
        <v>0.017037037037037038</v>
      </c>
      <c r="F42" s="61">
        <f>IF(A42="","",VLOOKUP(A42,Entrants!$B$4:$I$102,8))</f>
        <v>0.006076388888888889</v>
      </c>
      <c r="G42" s="61">
        <f t="shared" si="1"/>
        <v>0.01096064814814815</v>
      </c>
      <c r="H42" s="10"/>
      <c r="I42" s="8">
        <v>38</v>
      </c>
      <c r="J42" s="58" t="s">
        <v>160</v>
      </c>
      <c r="K42" s="61">
        <v>0.016261574074074074</v>
      </c>
      <c r="L42" s="61">
        <v>0.0020833333333333333</v>
      </c>
      <c r="M42" s="61">
        <v>0.014178240740740741</v>
      </c>
    </row>
    <row r="43" spans="1:13" ht="15" customHeight="1">
      <c r="A43" s="59">
        <v>65</v>
      </c>
      <c r="B43" s="59" t="str">
        <f>IF(A43="","",VLOOKUP(A43,Entrants!$B$4:$D$102,3))</f>
        <v>AB</v>
      </c>
      <c r="C43" s="59">
        <v>39</v>
      </c>
      <c r="D43" s="58" t="str">
        <f>IF(A43="","",VLOOKUP(A43,Entrants!$B$4:$D$102,2))</f>
        <v>Robinson, Adam</v>
      </c>
      <c r="E43" s="61">
        <v>0.017372685185185185</v>
      </c>
      <c r="F43" s="61">
        <f>IF(A43="","",VLOOKUP(A43,Entrants!$B$4:$I$102,8))</f>
        <v>0.005729166666666667</v>
      </c>
      <c r="G43" s="61">
        <f t="shared" si="1"/>
        <v>0.011643518518518518</v>
      </c>
      <c r="H43" s="10"/>
      <c r="I43" s="8">
        <v>39</v>
      </c>
      <c r="J43" s="58" t="s">
        <v>143</v>
      </c>
      <c r="K43" s="61">
        <v>0.016435185185185188</v>
      </c>
      <c r="L43" s="61">
        <v>0.001736111111111111</v>
      </c>
      <c r="M43" s="61">
        <v>0.014699074074074076</v>
      </c>
    </row>
    <row r="44" spans="1:13" ht="15" customHeight="1">
      <c r="A44" s="59">
        <v>20</v>
      </c>
      <c r="B44" s="59" t="str">
        <f>IF(A44="","",VLOOKUP(A44,Entrants!$B$4:$D$102,3))</f>
        <v>GT</v>
      </c>
      <c r="C44" s="59">
        <v>40</v>
      </c>
      <c r="D44" s="58" t="str">
        <f>IF(A44="","",VLOOKUP(A44,Entrants!$B$4:$D$102,2))</f>
        <v>Dungworth, Joseph</v>
      </c>
      <c r="E44" s="61">
        <v>0.017465277777777777</v>
      </c>
      <c r="F44" s="61">
        <f>IF(A44="","",VLOOKUP(A44,Entrants!$B$4:$I$102,8))</f>
        <v>0.005381944444444445</v>
      </c>
      <c r="G44" s="61">
        <f t="shared" si="1"/>
        <v>0.012083333333333331</v>
      </c>
      <c r="H44" s="10"/>
      <c r="I44" s="8">
        <v>40</v>
      </c>
      <c r="J44" s="58" t="s">
        <v>150</v>
      </c>
      <c r="K44" s="61">
        <v>0.015555555555555553</v>
      </c>
      <c r="L44" s="61">
        <v>0.0005208333333333333</v>
      </c>
      <c r="M44" s="61">
        <v>0.01503472222222222</v>
      </c>
    </row>
    <row r="45" spans="1:13" ht="15" customHeight="1">
      <c r="A45" s="59">
        <v>64</v>
      </c>
      <c r="B45" s="59" t="str">
        <f>IF(A45="","",VLOOKUP(A45,Entrants!$B$4:$D$102,3))</f>
        <v>AB</v>
      </c>
      <c r="C45" s="59">
        <v>41</v>
      </c>
      <c r="D45" s="58" t="str">
        <f>IF(A45="","",VLOOKUP(A45,Entrants!$B$4:$D$102,2))</f>
        <v>Roberts, Dave</v>
      </c>
      <c r="E45" s="61">
        <v>0.017604166666666667</v>
      </c>
      <c r="F45" s="61">
        <f>IF(A45="","",VLOOKUP(A45,Entrants!$B$4:$I$102,8))</f>
        <v>0.0046875</v>
      </c>
      <c r="G45" s="61">
        <f t="shared" si="1"/>
        <v>0.012916666666666667</v>
      </c>
      <c r="H45" s="10"/>
      <c r="I45" s="8">
        <v>41</v>
      </c>
      <c r="J45" s="58" t="s">
        <v>159</v>
      </c>
      <c r="K45" s="61">
        <v>0.015729166666666666</v>
      </c>
      <c r="L45" s="61">
        <v>0.0006944444444444445</v>
      </c>
      <c r="M45" s="61">
        <v>0.015034722222222222</v>
      </c>
    </row>
    <row r="46" spans="1:13" ht="15" customHeight="1">
      <c r="A46" s="59">
        <v>73</v>
      </c>
      <c r="B46" s="59" t="str">
        <f>IF(A46="","",VLOOKUP(A46,Entrants!$B$4:$D$102,3))</f>
        <v>GT</v>
      </c>
      <c r="C46" s="59">
        <v>42</v>
      </c>
      <c r="D46" s="58" t="str">
        <f>IF(A46="","",VLOOKUP(A46,Entrants!$B$4:$D$102,2))</f>
        <v>Storey, Calum</v>
      </c>
      <c r="E46" s="61">
        <v>0.01832175925925926</v>
      </c>
      <c r="F46" s="61">
        <f>IF(A46="","",VLOOKUP(A46,Entrants!$B$4:$I$102,8))</f>
        <v>0.0046875</v>
      </c>
      <c r="G46" s="61">
        <f t="shared" si="1"/>
        <v>0.01363425925925926</v>
      </c>
      <c r="H46" s="10"/>
      <c r="I46" s="8">
        <v>42</v>
      </c>
      <c r="J46" s="58" t="s">
        <v>163</v>
      </c>
      <c r="K46" s="61">
        <v>0.016249999999999997</v>
      </c>
      <c r="L46" s="61">
        <v>0.0005208333333333333</v>
      </c>
      <c r="M46" s="61">
        <v>0.015729166666666662</v>
      </c>
    </row>
    <row r="47" spans="1:13" ht="15" customHeight="1">
      <c r="A47" s="59">
        <v>32</v>
      </c>
      <c r="B47" s="59" t="str">
        <f>IF(A47="","",VLOOKUP(A47,Entrants!$B$4:$D$102,3))</f>
        <v>RD</v>
      </c>
      <c r="C47" s="59">
        <v>43</v>
      </c>
      <c r="D47" s="58" t="str">
        <f>IF(A47="","",VLOOKUP(A47,Entrants!$B$4:$D$102,2))</f>
        <v>Herron, Aynsley</v>
      </c>
      <c r="E47" s="61">
        <v>0.02003472222222222</v>
      </c>
      <c r="F47" s="61">
        <f>IF(A47="","",VLOOKUP(A47,Entrants!$B$4:$I$102,8))</f>
        <v>0.003298611111111111</v>
      </c>
      <c r="G47" s="61">
        <f t="shared" si="1"/>
        <v>0.01673611111111111</v>
      </c>
      <c r="H47" s="10"/>
      <c r="I47" s="8">
        <v>43</v>
      </c>
      <c r="J47" s="58" t="s">
        <v>137</v>
      </c>
      <c r="K47" s="61">
        <v>0.02003472222222222</v>
      </c>
      <c r="L47" s="61">
        <v>0.003298611111111111</v>
      </c>
      <c r="M47" s="61">
        <v>0.01673611111111111</v>
      </c>
    </row>
    <row r="48" spans="1:13" ht="15" customHeight="1">
      <c r="A48" s="59"/>
      <c r="B48" s="59">
        <f>IF(A48="","",VLOOKUP(A48,Entrants!$B$4:$D$102,3))</f>
      </c>
      <c r="C48" s="59">
        <v>44</v>
      </c>
      <c r="D48" s="58">
        <f>IF(A48="","",VLOOKUP(A48,Entrants!$B$4:$D$102,2))</f>
      </c>
      <c r="E48" s="61"/>
      <c r="F48" s="61">
        <f>IF(A48="","",VLOOKUP(A48,Entrants!$B$4:$I$102,8))</f>
      </c>
      <c r="G48" s="61">
        <f t="shared" si="1"/>
      </c>
      <c r="H48" s="10"/>
      <c r="I48" s="8">
        <v>44</v>
      </c>
      <c r="J48" s="63" t="s">
        <v>15</v>
      </c>
      <c r="K48" s="9"/>
      <c r="L48" s="9" t="s">
        <v>15</v>
      </c>
      <c r="M48" s="9" t="s">
        <v>15</v>
      </c>
    </row>
    <row r="49" spans="1:13" ht="15" customHeight="1">
      <c r="A49" s="59"/>
      <c r="B49" s="59">
        <f>IF(A49="","",VLOOKUP(A49,Entrants!$B$4:$D$102,3))</f>
      </c>
      <c r="C49" s="59">
        <v>45</v>
      </c>
      <c r="D49" s="58">
        <f>IF(A49="","",VLOOKUP(A49,Entrants!$B$4:$D$102,2))</f>
      </c>
      <c r="E49" s="61"/>
      <c r="F49" s="61">
        <f>IF(A49="","",VLOOKUP(A49,Entrants!$B$4:$I$102,8))</f>
      </c>
      <c r="G49" s="61">
        <f t="shared" si="1"/>
      </c>
      <c r="H49" s="10"/>
      <c r="I49" s="8">
        <v>45</v>
      </c>
      <c r="J49" s="63" t="s">
        <v>15</v>
      </c>
      <c r="K49" s="9"/>
      <c r="L49" s="9" t="s">
        <v>15</v>
      </c>
      <c r="M49" s="9" t="s">
        <v>15</v>
      </c>
    </row>
    <row r="50" spans="1:13" ht="15" customHeight="1">
      <c r="A50" s="59"/>
      <c r="B50" s="59">
        <f>IF(A50="","",VLOOKUP(A50,Entrants!$B$4:$D$102,3))</f>
      </c>
      <c r="C50" s="59">
        <v>46</v>
      </c>
      <c r="D50" s="58">
        <f>IF(A50="","",VLOOKUP(A50,Entrants!$B$4:$D$102,2))</f>
      </c>
      <c r="E50" s="61"/>
      <c r="F50" s="61">
        <f>IF(A50="","",VLOOKUP(A50,Entrants!$B$4:$I$102,8))</f>
      </c>
      <c r="G50" s="61">
        <f t="shared" si="1"/>
      </c>
      <c r="H50" s="10"/>
      <c r="I50" s="8">
        <v>46</v>
      </c>
      <c r="J50" s="63" t="s">
        <v>15</v>
      </c>
      <c r="K50" s="9"/>
      <c r="L50" s="9" t="s">
        <v>15</v>
      </c>
      <c r="M50" s="9" t="s">
        <v>15</v>
      </c>
    </row>
    <row r="51" spans="1:13" ht="15" customHeight="1">
      <c r="A51" s="59"/>
      <c r="B51" s="59">
        <f>IF(A51="","",VLOOKUP(A51,Entrants!$B$4:$D$102,3))</f>
      </c>
      <c r="C51" s="59">
        <v>47</v>
      </c>
      <c r="D51" s="58">
        <f>IF(A51="","",VLOOKUP(A51,Entrants!$B$4:$D$102,2))</f>
      </c>
      <c r="E51" s="61"/>
      <c r="F51" s="61">
        <f>IF(A51="","",VLOOKUP(A51,Entrants!$B$4:$I$102,8))</f>
      </c>
      <c r="G51" s="61">
        <f t="shared" si="1"/>
      </c>
      <c r="H51" s="10"/>
      <c r="I51" s="8">
        <v>47</v>
      </c>
      <c r="J51" s="63" t="s">
        <v>15</v>
      </c>
      <c r="K51" s="9"/>
      <c r="L51" s="9" t="s">
        <v>15</v>
      </c>
      <c r="M51" s="9" t="s">
        <v>15</v>
      </c>
    </row>
    <row r="52" spans="1:13" ht="15" customHeight="1">
      <c r="A52" s="59"/>
      <c r="B52" s="59">
        <f>IF(A52="","",VLOOKUP(A52,Entrants!$B$4:$D$102,3))</f>
      </c>
      <c r="C52" s="59">
        <v>48</v>
      </c>
      <c r="D52" s="58">
        <f>IF(A52="","",VLOOKUP(A52,Entrants!$B$4:$D$102,2))</f>
      </c>
      <c r="E52" s="61"/>
      <c r="F52" s="61">
        <f>IF(A52="","",VLOOKUP(A52,Entrants!$B$4:$I$102,8))</f>
      </c>
      <c r="G52" s="61">
        <f t="shared" si="1"/>
      </c>
      <c r="I52" s="8">
        <v>48</v>
      </c>
      <c r="J52" s="10" t="s">
        <v>15</v>
      </c>
      <c r="K52" s="9"/>
      <c r="L52" s="9" t="s">
        <v>15</v>
      </c>
      <c r="M52" s="9" t="s">
        <v>15</v>
      </c>
    </row>
    <row r="53" spans="1:13" ht="15" customHeight="1">
      <c r="A53" s="59"/>
      <c r="B53" s="59">
        <f>IF(A53="","",VLOOKUP(A53,Entrants!$B$4:$D$102,3))</f>
      </c>
      <c r="C53" s="59">
        <v>49</v>
      </c>
      <c r="D53" s="58">
        <f>IF(A53="","",VLOOKUP(A53,Entrants!$B$4:$D$102,2))</f>
      </c>
      <c r="E53" s="61"/>
      <c r="F53" s="61">
        <f>IF(A53="","",VLOOKUP(A53,Entrants!$B$4:$I$102,8))</f>
      </c>
      <c r="G53" s="61">
        <f t="shared" si="1"/>
      </c>
      <c r="I53" s="8">
        <v>49</v>
      </c>
      <c r="J53" s="63" t="s">
        <v>15</v>
      </c>
      <c r="K53" s="9"/>
      <c r="L53" s="9" t="s">
        <v>15</v>
      </c>
      <c r="M53" s="9" t="s">
        <v>15</v>
      </c>
    </row>
    <row r="54" spans="1:13" ht="15" customHeight="1">
      <c r="A54" s="59"/>
      <c r="B54" s="59">
        <f>IF(A54="","",VLOOKUP(A54,Entrants!$B$4:$D$102,3))</f>
      </c>
      <c r="C54" s="59">
        <v>50</v>
      </c>
      <c r="D54" s="58">
        <f>IF(A54="","",VLOOKUP(A54,Entrants!$B$4:$D$102,2))</f>
      </c>
      <c r="E54" s="61"/>
      <c r="F54" s="61">
        <f>IF(A54="","",VLOOKUP(A54,Entrants!$B$4:$I$102,8))</f>
      </c>
      <c r="G54" s="61">
        <f t="shared" si="1"/>
      </c>
      <c r="I54" s="8">
        <v>50</v>
      </c>
      <c r="J54" s="63" t="s">
        <v>15</v>
      </c>
      <c r="K54" s="9"/>
      <c r="L54" s="9" t="s">
        <v>15</v>
      </c>
      <c r="M54" s="9" t="s">
        <v>15</v>
      </c>
    </row>
    <row r="55" spans="1:13" ht="15" customHeight="1">
      <c r="A55" s="59"/>
      <c r="B55" s="59">
        <f>IF(A55="","",VLOOKUP(A55,Entrants!$B$4:$D$102,3))</f>
      </c>
      <c r="C55" s="59">
        <v>51</v>
      </c>
      <c r="D55" s="58">
        <f>IF(A55="","",VLOOKUP(A55,Entrants!$B$4:$D$102,2))</f>
      </c>
      <c r="E55" s="61"/>
      <c r="F55" s="61">
        <f>IF(A55="","",VLOOKUP(A55,Entrants!$B$4:$I$102,8))</f>
      </c>
      <c r="G55" s="61">
        <f t="shared" si="1"/>
      </c>
      <c r="I55" s="8">
        <v>51</v>
      </c>
      <c r="J55" s="63" t="s">
        <v>15</v>
      </c>
      <c r="K55" s="9"/>
      <c r="L55" s="9" t="s">
        <v>15</v>
      </c>
      <c r="M55" s="9" t="s">
        <v>15</v>
      </c>
    </row>
    <row r="56" spans="1:13" ht="15" customHeight="1">
      <c r="A56" s="59"/>
      <c r="B56" s="59">
        <f>IF(A56="","",VLOOKUP(A56,Entrants!$B$4:$D$102,3))</f>
      </c>
      <c r="C56" s="59">
        <v>52</v>
      </c>
      <c r="D56" s="58">
        <f>IF(A56="","",VLOOKUP(A56,Entrants!$B$4:$D$102,2))</f>
      </c>
      <c r="E56" s="61"/>
      <c r="F56" s="61">
        <f>IF(A56="","",VLOOKUP(A56,Entrants!$B$4:$I$102,8))</f>
      </c>
      <c r="G56" s="61">
        <f t="shared" si="1"/>
      </c>
      <c r="I56" s="8">
        <v>52</v>
      </c>
      <c r="J56" s="63" t="s">
        <v>15</v>
      </c>
      <c r="K56" s="9"/>
      <c r="L56" s="9" t="s">
        <v>15</v>
      </c>
      <c r="M56" s="9" t="s">
        <v>15</v>
      </c>
    </row>
    <row r="57" spans="1:13" ht="15" customHeight="1">
      <c r="A57" s="59"/>
      <c r="B57" s="59">
        <f>IF(A57="","",VLOOKUP(A57,Entrants!$B$4:$D$102,3))</f>
      </c>
      <c r="C57" s="59">
        <v>53</v>
      </c>
      <c r="D57" s="58">
        <f>IF(A57="","",VLOOKUP(A57,Entrants!$B$4:$D$102,2))</f>
      </c>
      <c r="E57" s="61"/>
      <c r="F57" s="61">
        <f>IF(A57="","",VLOOKUP(A57,Entrants!$B$4:$I$102,8))</f>
      </c>
      <c r="G57" s="61">
        <f t="shared" si="1"/>
      </c>
      <c r="I57" s="8">
        <v>53</v>
      </c>
      <c r="J57" s="63" t="s">
        <v>15</v>
      </c>
      <c r="K57" s="9"/>
      <c r="L57" s="9" t="s">
        <v>15</v>
      </c>
      <c r="M57" s="9" t="s">
        <v>15</v>
      </c>
    </row>
    <row r="58" spans="1:13" ht="15" customHeight="1">
      <c r="A58" s="59"/>
      <c r="B58" s="59">
        <f>IF(A58="","",VLOOKUP(A58,Entrants!$B$4:$D$102,3))</f>
      </c>
      <c r="C58" s="59">
        <v>54</v>
      </c>
      <c r="D58" s="58">
        <f>IF(A58="","",VLOOKUP(A58,Entrants!$B$4:$D$102,2))</f>
      </c>
      <c r="E58" s="61"/>
      <c r="F58" s="61">
        <f>IF(A58="","",VLOOKUP(A58,Entrants!$B$4:$I$102,8))</f>
      </c>
      <c r="G58" s="61">
        <f t="shared" si="1"/>
      </c>
      <c r="I58" s="8">
        <v>54</v>
      </c>
      <c r="J58" s="63" t="s">
        <v>15</v>
      </c>
      <c r="K58" s="9"/>
      <c r="L58" s="9" t="s">
        <v>15</v>
      </c>
      <c r="M58" s="9" t="s">
        <v>15</v>
      </c>
    </row>
    <row r="59" spans="1:13" ht="15" customHeight="1">
      <c r="A59" s="59"/>
      <c r="B59" s="59">
        <f>IF(A59="","",VLOOKUP(A59,Entrants!$B$4:$D$102,3))</f>
      </c>
      <c r="C59" s="59">
        <v>55</v>
      </c>
      <c r="D59" s="58">
        <f>IF(A59="","",VLOOKUP(A59,Entrants!$B$4:$D$102,2))</f>
      </c>
      <c r="E59" s="61"/>
      <c r="F59" s="61">
        <f>IF(A59="","",VLOOKUP(A59,Entrants!$B$4:$I$102,8))</f>
      </c>
      <c r="G59" s="61">
        <f t="shared" si="1"/>
      </c>
      <c r="I59" s="8">
        <v>55</v>
      </c>
      <c r="J59" s="10" t="s">
        <v>15</v>
      </c>
      <c r="K59" s="9"/>
      <c r="L59" s="9" t="s">
        <v>15</v>
      </c>
      <c r="M59" s="9" t="s">
        <v>15</v>
      </c>
    </row>
    <row r="60" spans="1:13" ht="15">
      <c r="A60" s="59"/>
      <c r="B60" s="59">
        <f>IF(A60="","",VLOOKUP(A60,Entrants!$B$4:$D$102,3))</f>
      </c>
      <c r="C60" s="59">
        <v>56</v>
      </c>
      <c r="D60" s="58">
        <f>IF(A60="","",VLOOKUP(A60,Entrants!$B$4:$D$102,2))</f>
      </c>
      <c r="E60" s="61"/>
      <c r="F60" s="61">
        <f>IF(A60="","",VLOOKUP(A60,Entrants!$B$4:$I$102,8))</f>
      </c>
      <c r="G60" s="61">
        <f t="shared" si="1"/>
      </c>
      <c r="I60" s="8">
        <v>56</v>
      </c>
      <c r="J60" s="63" t="s">
        <v>15</v>
      </c>
      <c r="K60" s="9"/>
      <c r="L60" s="9" t="s">
        <v>15</v>
      </c>
      <c r="M60" s="9" t="s">
        <v>15</v>
      </c>
    </row>
    <row r="61" spans="1:13" ht="15">
      <c r="A61" s="59"/>
      <c r="B61" s="59">
        <f>IF(A61="","",VLOOKUP(A61,Entrants!$B$4:$D$102,3))</f>
      </c>
      <c r="C61" s="59">
        <v>57</v>
      </c>
      <c r="D61" s="58">
        <f>IF(A61="","",VLOOKUP(A61,Entrants!$B$4:$D$102,2))</f>
      </c>
      <c r="E61" s="61"/>
      <c r="F61" s="61">
        <f>IF(A61="","",VLOOKUP(A61,Entrants!$B$4:$I$102,8))</f>
      </c>
      <c r="G61" s="61">
        <f t="shared" si="1"/>
      </c>
      <c r="I61" s="8">
        <v>57</v>
      </c>
      <c r="J61" s="63" t="s">
        <v>15</v>
      </c>
      <c r="K61" s="9"/>
      <c r="L61" s="9" t="s">
        <v>15</v>
      </c>
      <c r="M61" s="9" t="s">
        <v>15</v>
      </c>
    </row>
    <row r="62" spans="1:13" ht="15">
      <c r="A62" s="59"/>
      <c r="B62" s="59">
        <f>IF(A62="","",VLOOKUP(A62,Entrants!$B$4:$D$102,3))</f>
      </c>
      <c r="C62" s="59">
        <v>58</v>
      </c>
      <c r="D62" s="58">
        <f>IF(A62="","",VLOOKUP(A62,Entrants!$B$4:$D$102,2))</f>
      </c>
      <c r="E62" s="61"/>
      <c r="F62" s="61">
        <f>IF(A62="","",VLOOKUP(A62,Entrants!$B$4:$I$102,8))</f>
      </c>
      <c r="G62" s="61">
        <f t="shared" si="1"/>
      </c>
      <c r="I62" s="8">
        <v>58</v>
      </c>
      <c r="J62" s="63" t="s">
        <v>15</v>
      </c>
      <c r="K62" s="9"/>
      <c r="L62" s="9" t="s">
        <v>15</v>
      </c>
      <c r="M62" s="9" t="s">
        <v>15</v>
      </c>
    </row>
    <row r="63" spans="1:13" ht="15">
      <c r="A63" s="59"/>
      <c r="B63" s="59">
        <f>IF(A63="","",VLOOKUP(A63,Entrants!$B$4:$D$102,3))</f>
      </c>
      <c r="C63" s="59">
        <v>59</v>
      </c>
      <c r="D63" s="58">
        <f>IF(A63="","",VLOOKUP(A63,Entrants!$B$4:$D$102,2))</f>
      </c>
      <c r="E63" s="61"/>
      <c r="F63" s="61">
        <f>IF(A63="","",VLOOKUP(A63,Entrants!$B$4:$I$102,8))</f>
      </c>
      <c r="G63" s="61">
        <f t="shared" si="1"/>
      </c>
      <c r="I63" s="8">
        <v>59</v>
      </c>
      <c r="J63" s="63" t="s">
        <v>15</v>
      </c>
      <c r="K63" s="9"/>
      <c r="L63" s="9" t="s">
        <v>15</v>
      </c>
      <c r="M63" s="9" t="s">
        <v>15</v>
      </c>
    </row>
    <row r="64" spans="1:13" ht="15">
      <c r="A64" s="59"/>
      <c r="B64" s="59">
        <f>IF(A64="","",VLOOKUP(A64,Entrants!$B$4:$D$102,3))</f>
      </c>
      <c r="C64" s="59">
        <v>60</v>
      </c>
      <c r="D64" s="58">
        <f>IF(A64="","",VLOOKUP(A64,Entrants!$B$4:$D$102,2))</f>
      </c>
      <c r="E64" s="61"/>
      <c r="F64" s="61">
        <f>IF(A64="","",VLOOKUP(A64,Entrants!$B$4:$I$102,8))</f>
      </c>
      <c r="G64" s="61">
        <f t="shared" si="1"/>
      </c>
      <c r="I64" s="8">
        <v>60</v>
      </c>
      <c r="J64" s="63" t="s">
        <v>15</v>
      </c>
      <c r="K64" s="9"/>
      <c r="L64" s="9" t="s">
        <v>15</v>
      </c>
      <c r="M64" s="9" t="s">
        <v>15</v>
      </c>
    </row>
    <row r="65" spans="1:13" ht="15">
      <c r="A65" s="59"/>
      <c r="B65" s="59">
        <f>IF(A65="","",VLOOKUP(A65,Entrants!$B$4:$D$102,3))</f>
      </c>
      <c r="C65" s="59">
        <v>61</v>
      </c>
      <c r="D65" s="58">
        <f>IF(A65="","",VLOOKUP(A65,Entrants!$B$4:$D$102,2))</f>
      </c>
      <c r="E65" s="61"/>
      <c r="F65" s="61">
        <f>IF(A65="","",VLOOKUP(A65,Entrants!$B$4:$I$102,8))</f>
      </c>
      <c r="G65" s="61">
        <f t="shared" si="1"/>
      </c>
      <c r="I65" s="8">
        <v>61</v>
      </c>
      <c r="J65" s="63" t="s">
        <v>15</v>
      </c>
      <c r="K65" s="9"/>
      <c r="L65" s="9" t="s">
        <v>15</v>
      </c>
      <c r="M65" s="9" t="s">
        <v>15</v>
      </c>
    </row>
    <row r="66" spans="1:13" ht="15">
      <c r="A66" s="59"/>
      <c r="B66" s="59">
        <f>IF(A66="","",VLOOKUP(A66,Entrants!$B$4:$D$102,3))</f>
      </c>
      <c r="C66" s="59">
        <v>62</v>
      </c>
      <c r="D66" s="58">
        <f>IF(A66="","",VLOOKUP(A66,Entrants!$B$4:$D$102,2))</f>
      </c>
      <c r="E66" s="61"/>
      <c r="F66" s="61">
        <f>IF(A66="","",VLOOKUP(A66,Entrants!$B$4:$I$102,8))</f>
      </c>
      <c r="G66" s="61">
        <f t="shared" si="1"/>
      </c>
      <c r="I66" s="8">
        <v>62</v>
      </c>
      <c r="J66" s="63" t="s">
        <v>15</v>
      </c>
      <c r="K66" s="9"/>
      <c r="L66" s="9" t="s">
        <v>15</v>
      </c>
      <c r="M66" s="9" t="s">
        <v>15</v>
      </c>
    </row>
    <row r="67" spans="1:13" ht="15">
      <c r="A67" s="59"/>
      <c r="B67" s="59">
        <f>IF(A67="","",VLOOKUP(A67,Entrants!$B$4:$D$102,3))</f>
      </c>
      <c r="C67" s="59">
        <v>63</v>
      </c>
      <c r="D67" s="58">
        <f>IF(A67="","",VLOOKUP(A67,Entrants!$B$4:$D$102,2))</f>
      </c>
      <c r="E67" s="61"/>
      <c r="F67" s="61">
        <f>IF(A67="","",VLOOKUP(A67,Entrants!$B$4:$I$102,8))</f>
      </c>
      <c r="G67" s="61">
        <f t="shared" si="1"/>
      </c>
      <c r="I67" s="8">
        <v>63</v>
      </c>
      <c r="J67" s="63" t="s">
        <v>15</v>
      </c>
      <c r="K67" s="9"/>
      <c r="L67" s="9" t="s">
        <v>15</v>
      </c>
      <c r="M67" s="9" t="s">
        <v>15</v>
      </c>
    </row>
    <row r="68" spans="1:13" ht="15">
      <c r="A68" s="59"/>
      <c r="B68" s="59">
        <f>IF(A68="","",VLOOKUP(A68,Entrants!$B$4:$D$102,3))</f>
      </c>
      <c r="C68" s="59">
        <v>64</v>
      </c>
      <c r="D68" s="58">
        <f>IF(A68="","",VLOOKUP(A68,Entrants!$B$4:$D$102,2))</f>
      </c>
      <c r="E68" s="62"/>
      <c r="F68" s="62"/>
      <c r="G68" s="61">
        <f t="shared" si="1"/>
      </c>
      <c r="I68" s="8">
        <v>64</v>
      </c>
      <c r="J68" s="10" t="s">
        <v>15</v>
      </c>
      <c r="K68" s="9"/>
      <c r="L68" s="9"/>
      <c r="M68" s="9" t="s">
        <v>15</v>
      </c>
    </row>
    <row r="69" spans="1:13" ht="15">
      <c r="A69" s="59"/>
      <c r="B69" s="59">
        <f>IF(A69="","",VLOOKUP(A69,Entrants!$B$4:$D$102,3))</f>
      </c>
      <c r="C69" s="59">
        <v>65</v>
      </c>
      <c r="D69" s="58">
        <f>IF(A69="","",VLOOKUP(A69,Entrants!$B$4:$D$102,2))</f>
      </c>
      <c r="E69" s="62"/>
      <c r="F69" s="62"/>
      <c r="G69" s="61">
        <f aca="true" t="shared" si="2" ref="G69:G79">IF(D69="","",E69-F69)</f>
      </c>
      <c r="I69" s="8">
        <v>65</v>
      </c>
      <c r="J69" s="10" t="s">
        <v>15</v>
      </c>
      <c r="K69" s="9"/>
      <c r="L69" s="9"/>
      <c r="M69" s="9" t="s">
        <v>15</v>
      </c>
    </row>
    <row r="70" spans="1:13" ht="15">
      <c r="A70" s="59"/>
      <c r="B70" s="59">
        <f>IF(A70="","",VLOOKUP(A70,Entrants!$B$4:$D$102,3))</f>
      </c>
      <c r="C70" s="59">
        <v>66</v>
      </c>
      <c r="D70" s="58">
        <f>IF(A70="","",VLOOKUP(A70,Entrants!$B$4:$D$102,2))</f>
      </c>
      <c r="E70" s="62"/>
      <c r="F70" s="62"/>
      <c r="G70" s="61">
        <f t="shared" si="2"/>
      </c>
      <c r="I70" s="8">
        <v>66</v>
      </c>
      <c r="J70" s="10" t="s">
        <v>15</v>
      </c>
      <c r="K70" s="9"/>
      <c r="L70" s="9"/>
      <c r="M70" s="9" t="s">
        <v>15</v>
      </c>
    </row>
    <row r="71" spans="1:13" ht="15">
      <c r="A71" s="59"/>
      <c r="B71" s="59">
        <f>IF(A71="","",VLOOKUP(A71,Entrants!$B$4:$D$102,3))</f>
      </c>
      <c r="C71" s="59">
        <v>67</v>
      </c>
      <c r="D71" s="58">
        <f>IF(A71="","",VLOOKUP(A71,Entrants!$B$4:$D$102,2))</f>
      </c>
      <c r="E71" s="62"/>
      <c r="F71" s="62"/>
      <c r="G71" s="61">
        <f t="shared" si="2"/>
      </c>
      <c r="I71" s="8">
        <v>67</v>
      </c>
      <c r="J71" s="10" t="s">
        <v>15</v>
      </c>
      <c r="K71" s="9"/>
      <c r="L71" s="9"/>
      <c r="M71" s="9" t="s">
        <v>15</v>
      </c>
    </row>
    <row r="72" spans="1:13" ht="15">
      <c r="A72" s="59"/>
      <c r="B72" s="59">
        <f>IF(A72="","",VLOOKUP(A72,Entrants!$B$4:$D$102,3))</f>
      </c>
      <c r="C72" s="59">
        <v>68</v>
      </c>
      <c r="D72" s="58">
        <f>IF(A72="","",VLOOKUP(A72,Entrants!$B$4:$D$102,2))</f>
      </c>
      <c r="E72" s="62"/>
      <c r="F72" s="62"/>
      <c r="G72" s="61">
        <f t="shared" si="2"/>
      </c>
      <c r="I72" s="8">
        <v>68</v>
      </c>
      <c r="J72" s="63" t="s">
        <v>15</v>
      </c>
      <c r="K72" s="9"/>
      <c r="L72" s="9"/>
      <c r="M72" s="9" t="s">
        <v>15</v>
      </c>
    </row>
    <row r="73" spans="1:13" ht="15">
      <c r="A73" s="59"/>
      <c r="B73" s="59">
        <f>IF(A73="","",VLOOKUP(A73,Entrants!$B$4:$D$102,3))</f>
      </c>
      <c r="C73" s="59">
        <v>69</v>
      </c>
      <c r="D73" s="58">
        <f>IF(A73="","",VLOOKUP(A73,Entrants!$B$4:$D$102,2))</f>
      </c>
      <c r="E73" s="62"/>
      <c r="F73" s="62"/>
      <c r="G73" s="61">
        <f t="shared" si="2"/>
      </c>
      <c r="I73" s="8">
        <v>69</v>
      </c>
      <c r="J73" s="10" t="s">
        <v>15</v>
      </c>
      <c r="K73" s="9"/>
      <c r="L73" s="9"/>
      <c r="M73" s="9" t="s">
        <v>15</v>
      </c>
    </row>
    <row r="74" spans="1:13" ht="15">
      <c r="A74" s="59"/>
      <c r="B74" s="59">
        <f>IF(A74="","",VLOOKUP(A74,Entrants!$B$4:$D$102,3))</f>
      </c>
      <c r="C74" s="59">
        <v>70</v>
      </c>
      <c r="D74" s="58">
        <f>IF(A74="","",VLOOKUP(A74,Entrants!$B$4:$D$102,2))</f>
      </c>
      <c r="E74" s="62"/>
      <c r="F74" s="62"/>
      <c r="G74" s="61">
        <f t="shared" si="2"/>
      </c>
      <c r="I74" s="8">
        <v>70</v>
      </c>
      <c r="J74" s="10" t="s">
        <v>15</v>
      </c>
      <c r="K74" s="9"/>
      <c r="L74" s="9"/>
      <c r="M74" s="9" t="s">
        <v>15</v>
      </c>
    </row>
    <row r="75" spans="1:13" ht="15">
      <c r="A75" s="59"/>
      <c r="B75" s="59">
        <f>IF(A75="","",VLOOKUP(A75,Entrants!$B$4:$D$102,3))</f>
      </c>
      <c r="C75" s="59">
        <v>71</v>
      </c>
      <c r="D75" s="58">
        <f>IF(A75="","",VLOOKUP(A75,Entrants!$B$4:$D$102,2))</f>
      </c>
      <c r="E75" s="62"/>
      <c r="F75" s="62"/>
      <c r="G75" s="61">
        <f t="shared" si="2"/>
      </c>
      <c r="I75" s="8">
        <v>71</v>
      </c>
      <c r="J75" s="63" t="s">
        <v>15</v>
      </c>
      <c r="K75" s="9"/>
      <c r="L75" s="9"/>
      <c r="M75" s="9" t="s">
        <v>15</v>
      </c>
    </row>
    <row r="76" spans="1:13" ht="15">
      <c r="A76" s="59"/>
      <c r="B76" s="59">
        <f>IF(A76="","",VLOOKUP(A76,Entrants!$B$4:$D$102,3))</f>
      </c>
      <c r="C76" s="59">
        <v>72</v>
      </c>
      <c r="D76" s="58">
        <f>IF(A76="","",VLOOKUP(A76,Entrants!$B$4:$D$102,2))</f>
      </c>
      <c r="E76" s="62"/>
      <c r="F76" s="62"/>
      <c r="G76" s="61">
        <f t="shared" si="2"/>
      </c>
      <c r="I76" s="8">
        <v>72</v>
      </c>
      <c r="J76" s="10" t="s">
        <v>15</v>
      </c>
      <c r="K76" s="9"/>
      <c r="L76" s="9"/>
      <c r="M76" s="9" t="s">
        <v>15</v>
      </c>
    </row>
    <row r="77" spans="1:13" ht="15">
      <c r="A77" s="59"/>
      <c r="B77" s="59">
        <f>IF(A77="","",VLOOKUP(A77,Entrants!$B$4:$D$102,3))</f>
      </c>
      <c r="C77" s="59">
        <v>73</v>
      </c>
      <c r="D77" s="58">
        <f>IF(A77="","",VLOOKUP(A77,Entrants!$B$4:$D$102,2))</f>
      </c>
      <c r="E77" s="62"/>
      <c r="F77" s="62"/>
      <c r="G77" s="61">
        <f t="shared" si="2"/>
      </c>
      <c r="I77" s="8">
        <v>73</v>
      </c>
      <c r="J77" s="63" t="s">
        <v>15</v>
      </c>
      <c r="K77" s="9"/>
      <c r="L77" s="9"/>
      <c r="M77" s="9" t="s">
        <v>15</v>
      </c>
    </row>
    <row r="78" spans="1:13" ht="15">
      <c r="A78" s="59"/>
      <c r="B78" s="59">
        <f>IF(A78="","",VLOOKUP(A78,Entrants!$B$4:$D$102,3))</f>
      </c>
      <c r="C78" s="59">
        <v>74</v>
      </c>
      <c r="D78" s="58">
        <f>IF(A78="","",VLOOKUP(A78,Entrants!$B$4:$D$102,2))</f>
      </c>
      <c r="E78" s="62"/>
      <c r="F78" s="62"/>
      <c r="G78" s="61">
        <f t="shared" si="2"/>
      </c>
      <c r="I78" s="8">
        <v>74</v>
      </c>
      <c r="J78" s="63" t="s">
        <v>15</v>
      </c>
      <c r="K78" s="9"/>
      <c r="L78" s="9"/>
      <c r="M78" s="9" t="s">
        <v>15</v>
      </c>
    </row>
    <row r="79" spans="1:13" ht="15">
      <c r="A79" s="59"/>
      <c r="B79" s="59">
        <f>IF(A79="","",VLOOKUP(A79,Entrants!$B$4:$D$102,3))</f>
      </c>
      <c r="C79" s="59">
        <v>75</v>
      </c>
      <c r="D79" s="58">
        <f>IF(A79="","",VLOOKUP(A79,Entrants!$B$4:$D$102,2))</f>
      </c>
      <c r="E79" s="62"/>
      <c r="F79" s="62"/>
      <c r="G79" s="61">
        <f t="shared" si="2"/>
      </c>
      <c r="I79" s="8">
        <v>75</v>
      </c>
      <c r="J79" s="10" t="s">
        <v>15</v>
      </c>
      <c r="K79" s="9"/>
      <c r="L79" s="9"/>
      <c r="M79" s="9" t="s">
        <v>15</v>
      </c>
    </row>
    <row r="80" spans="2:10" ht="15">
      <c r="B80" s="59">
        <f>IF(A80="","",VLOOKUP(A80,Entrants!$B$4:$D$102,3))</f>
      </c>
      <c r="C80" s="59">
        <v>76</v>
      </c>
      <c r="D80" s="58">
        <f>IF(A80="","",VLOOKUP(A80,Entrants!$B$4:$D$102,2))</f>
      </c>
      <c r="I80" s="8">
        <v>76</v>
      </c>
    </row>
    <row r="81" spans="2:10" ht="15">
      <c r="B81" s="59">
        <f>IF(A81="","",VLOOKUP(A81,Entrants!$B$4:$D$102,3))</f>
      </c>
      <c r="C81" s="59">
        <v>77</v>
      </c>
      <c r="D81" s="58">
        <f>IF(A81="","",VLOOKUP(A81,Entrants!$B$4:$D$102,2))</f>
      </c>
      <c r="I81" s="8">
        <v>77</v>
      </c>
    </row>
    <row r="82" spans="2:10" ht="15">
      <c r="B82" s="59">
        <f>IF(A82="","",VLOOKUP(A82,Entrants!$B$4:$D$102,3))</f>
      </c>
      <c r="C82" s="59">
        <v>78</v>
      </c>
      <c r="D82" s="58">
        <f>IF(A82="","",VLOOKUP(A82,Entrants!$B$4:$D$102,2))</f>
      </c>
      <c r="I82" s="8">
        <v>78</v>
      </c>
    </row>
    <row r="83" spans="2:10" ht="15">
      <c r="B83" s="59">
        <f>IF(A83="","",VLOOKUP(A83,Entrants!$B$4:$D$102,3))</f>
      </c>
      <c r="C83" s="59">
        <v>79</v>
      </c>
      <c r="D83" s="58">
        <f>IF(A83="","",VLOOKUP(A83,Entrants!$B$4:$D$102,2))</f>
      </c>
      <c r="I83" s="8">
        <v>79</v>
      </c>
    </row>
    <row r="84" spans="2:10" ht="15">
      <c r="B84" s="59">
        <f>IF(A84="","",VLOOKUP(A84,Entrants!$B$4:$D$102,3))</f>
      </c>
      <c r="C84" s="59">
        <v>80</v>
      </c>
      <c r="D84" s="58">
        <f>IF(A84="","",VLOOKUP(A84,Entrants!$B$4:$D$102,2))</f>
      </c>
      <c r="I84" s="8">
        <v>80</v>
      </c>
    </row>
  </sheetData>
  <sheetProtection selectLockedCells="1"/>
  <mergeCells count="1">
    <mergeCell ref="J2:L2"/>
  </mergeCells>
  <printOptions/>
  <pageMargins left="0.7480314960629921" right="0.7480314960629921" top="0.5118110236220472" bottom="0.5905511811023623" header="0.5118110236220472" footer="0.5118110236220472"/>
  <pageSetup fitToHeight="1" fitToWidth="1" horizontalDpi="300" verticalDpi="300" orientation="landscape" paperSize="9" scale="4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84"/>
  <sheetViews>
    <sheetView zoomScale="75" zoomScaleNormal="75" zoomScalePageLayoutView="0" workbookViewId="0" topLeftCell="A1">
      <selection activeCell="H3" sqref="H3"/>
    </sheetView>
  </sheetViews>
  <sheetFormatPr defaultColWidth="9.140625" defaultRowHeight="12.75"/>
  <cols>
    <col min="1" max="2" width="10.7109375" style="2" customWidth="1"/>
    <col min="3" max="3" width="10.7109375" style="0" customWidth="1"/>
    <col min="4" max="4" width="25.7109375" style="0" customWidth="1"/>
    <col min="5" max="8" width="15.7109375" style="0" customWidth="1"/>
    <col min="9" max="9" width="10.7109375" style="0" customWidth="1"/>
    <col min="10" max="10" width="25.7109375" style="0" customWidth="1"/>
    <col min="11" max="13" width="15.7109375" style="0" customWidth="1"/>
    <col min="14" max="14" width="14.00390625" style="0" bestFit="1" customWidth="1"/>
    <col min="15" max="15" width="10.7109375" style="0" bestFit="1" customWidth="1"/>
    <col min="16" max="16" width="12.7109375" style="0" customWidth="1"/>
  </cols>
  <sheetData>
    <row r="1" spans="1:13" ht="20.25" customHeight="1">
      <c r="A1" s="7" t="s">
        <v>103</v>
      </c>
      <c r="B1" s="74"/>
      <c r="C1" s="7"/>
      <c r="D1" s="7"/>
      <c r="E1" s="7"/>
      <c r="F1" s="7"/>
      <c r="G1" s="7"/>
      <c r="H1" s="7"/>
      <c r="I1" s="7"/>
      <c r="J1" s="7"/>
      <c r="L1" s="6"/>
      <c r="M1" s="6"/>
    </row>
    <row r="2" spans="1:13" ht="20.25" customHeight="1">
      <c r="A2" s="74"/>
      <c r="B2" s="74"/>
      <c r="C2" s="7"/>
      <c r="D2" s="7"/>
      <c r="E2" s="7"/>
      <c r="F2" s="7"/>
      <c r="G2" s="7"/>
      <c r="H2" s="7"/>
      <c r="I2" s="7"/>
      <c r="J2" s="157" t="s">
        <v>92</v>
      </c>
      <c r="K2" s="157"/>
      <c r="L2" s="157"/>
      <c r="M2" s="6"/>
    </row>
    <row r="3" spans="1:13" ht="15" customHeight="1">
      <c r="A3" s="67" t="s">
        <v>8</v>
      </c>
      <c r="B3" s="67" t="s">
        <v>72</v>
      </c>
      <c r="C3" s="68"/>
      <c r="D3" s="69"/>
      <c r="E3" s="68"/>
      <c r="F3" s="68"/>
      <c r="G3" s="68"/>
      <c r="H3" s="68"/>
      <c r="I3" s="68"/>
      <c r="J3" s="68"/>
      <c r="K3" s="68"/>
      <c r="L3" s="68"/>
      <c r="M3" s="68"/>
    </row>
    <row r="4" spans="1:15" ht="15" customHeight="1">
      <c r="A4" s="67" t="s">
        <v>9</v>
      </c>
      <c r="B4" s="67" t="s">
        <v>73</v>
      </c>
      <c r="C4" s="67" t="s">
        <v>10</v>
      </c>
      <c r="D4" s="70" t="s">
        <v>11</v>
      </c>
      <c r="E4" s="67" t="s">
        <v>12</v>
      </c>
      <c r="F4" s="67" t="s">
        <v>13</v>
      </c>
      <c r="G4" s="67" t="s">
        <v>14</v>
      </c>
      <c r="H4" s="68"/>
      <c r="I4" s="67" t="s">
        <v>10</v>
      </c>
      <c r="J4" s="70" t="s">
        <v>11</v>
      </c>
      <c r="K4" s="67" t="s">
        <v>12</v>
      </c>
      <c r="L4" s="67" t="s">
        <v>13</v>
      </c>
      <c r="M4" s="67" t="s">
        <v>14</v>
      </c>
      <c r="N4" s="1"/>
      <c r="O4" s="1"/>
    </row>
    <row r="5" spans="1:17" ht="15">
      <c r="A5" s="59">
        <v>31</v>
      </c>
      <c r="B5" s="59" t="str">
        <f>IF(A5="","",VLOOKUP(A5,Entrants!$B$4:$D$102,3))</f>
        <v>HH</v>
      </c>
      <c r="C5" s="59">
        <v>1</v>
      </c>
      <c r="D5" s="58" t="str">
        <f>IF(A5="","",VLOOKUP(A5,Entrants!$B$4:$D$102,2))</f>
        <v>Henderson, Natalie</v>
      </c>
      <c r="E5" s="61">
        <v>0.015659722222222224</v>
      </c>
      <c r="F5" s="61">
        <f>IF(A5="","",VLOOKUP(A5,Entrants!$B$4:$J$102,9))</f>
        <v>0.0031249999999999997</v>
      </c>
      <c r="G5" s="61">
        <f>IF(D5="","",E5-F5)</f>
        <v>0.012534722222222225</v>
      </c>
      <c r="I5" s="8">
        <v>1</v>
      </c>
      <c r="J5" s="10" t="s">
        <v>136</v>
      </c>
      <c r="K5" s="64">
        <v>0.016689814814814817</v>
      </c>
      <c r="L5" s="64">
        <v>0.007118055555555555</v>
      </c>
      <c r="M5" s="64">
        <v>0.009571759259259262</v>
      </c>
      <c r="N5" s="9"/>
      <c r="O5" s="9"/>
      <c r="P5" s="4"/>
      <c r="Q5" s="4"/>
    </row>
    <row r="6" spans="1:17" ht="15">
      <c r="A6" s="59">
        <v>74</v>
      </c>
      <c r="B6" s="59" t="str">
        <f>IF(A6="","",VLOOKUP(A6,Entrants!$B$4:$D$102,3))</f>
        <v>GT</v>
      </c>
      <c r="C6" s="59">
        <v>2</v>
      </c>
      <c r="D6" s="58" t="str">
        <f>IF(A6="","",VLOOKUP(A6,Entrants!$B$4:$D$102,2))</f>
        <v>Swalwell, Dave</v>
      </c>
      <c r="E6" s="61">
        <v>0.01577546296296296</v>
      </c>
      <c r="F6" s="61">
        <f>IF(A6="","",VLOOKUP(A6,Entrants!$B$4:$J$102,9))</f>
        <v>0.003993055555555556</v>
      </c>
      <c r="G6" s="61">
        <f aca="true" t="shared" si="0" ref="G6:G69">IF(D6="","",E6-F6)</f>
        <v>0.011782407407407405</v>
      </c>
      <c r="I6" s="8">
        <v>2</v>
      </c>
      <c r="J6" s="10" t="s">
        <v>109</v>
      </c>
      <c r="K6" s="64">
        <v>0.01644675925925926</v>
      </c>
      <c r="L6" s="64">
        <v>0.0067708333333333336</v>
      </c>
      <c r="M6" s="64">
        <v>0.009675925925925928</v>
      </c>
      <c r="N6" s="9"/>
      <c r="O6" s="9"/>
      <c r="P6" s="4"/>
      <c r="Q6" s="4"/>
    </row>
    <row r="7" spans="1:17" ht="15">
      <c r="A7" s="59">
        <v>63</v>
      </c>
      <c r="B7" s="59" t="str">
        <f>IF(A7="","",VLOOKUP(A7,Entrants!$B$4:$D$102,3))</f>
        <v>MR</v>
      </c>
      <c r="C7" s="59">
        <v>3</v>
      </c>
      <c r="D7" s="58" t="str">
        <f>IF(A7="","",VLOOKUP(A7,Entrants!$B$4:$D$102,2))</f>
        <v>Riches, Claire</v>
      </c>
      <c r="E7" s="61">
        <v>0.01582175925925926</v>
      </c>
      <c r="F7" s="61">
        <f>IF(A7="","",VLOOKUP(A7,Entrants!$B$4:$J$102,9))</f>
        <v>0.003298611111111111</v>
      </c>
      <c r="G7" s="61">
        <f t="shared" si="0"/>
        <v>0.01252314814814815</v>
      </c>
      <c r="I7" s="8">
        <v>3</v>
      </c>
      <c r="J7" s="10" t="s">
        <v>125</v>
      </c>
      <c r="K7" s="64">
        <v>0.016793981481481483</v>
      </c>
      <c r="L7" s="64">
        <v>0.006597222222222222</v>
      </c>
      <c r="M7" s="64">
        <v>0.01019675925925926</v>
      </c>
      <c r="N7" s="9"/>
      <c r="O7" s="9"/>
      <c r="P7" s="4"/>
      <c r="Q7" s="4"/>
    </row>
    <row r="8" spans="1:17" ht="15">
      <c r="A8" s="59">
        <v>73</v>
      </c>
      <c r="B8" s="59" t="str">
        <f>IF(A8="","",VLOOKUP(A8,Entrants!$B$4:$D$102,3))</f>
        <v>GT</v>
      </c>
      <c r="C8" s="59">
        <v>4</v>
      </c>
      <c r="D8" s="58" t="str">
        <f>IF(A8="","",VLOOKUP(A8,Entrants!$B$4:$D$102,2))</f>
        <v>Storey, Calum</v>
      </c>
      <c r="E8" s="61">
        <v>0.01601851851851852</v>
      </c>
      <c r="F8" s="61">
        <f>IF(A8="","",VLOOKUP(A8,Entrants!$B$4:$J$102,9))</f>
        <v>0.0046875</v>
      </c>
      <c r="G8" s="61">
        <f t="shared" si="0"/>
        <v>0.011331018518518518</v>
      </c>
      <c r="I8" s="8">
        <v>4</v>
      </c>
      <c r="J8" s="10" t="s">
        <v>114</v>
      </c>
      <c r="K8" s="64">
        <v>0.01707175925925926</v>
      </c>
      <c r="L8" s="64">
        <v>0.006597222222222222</v>
      </c>
      <c r="M8" s="64">
        <v>0.010474537037037036</v>
      </c>
      <c r="N8" s="9"/>
      <c r="O8" s="9"/>
      <c r="P8" s="4"/>
      <c r="Q8" s="4"/>
    </row>
    <row r="9" spans="1:17" ht="15">
      <c r="A9" s="59">
        <v>23</v>
      </c>
      <c r="B9" s="59" t="str">
        <f>IF(A9="","",VLOOKUP(A9,Entrants!$B$4:$D$102,3))</f>
        <v>FT</v>
      </c>
      <c r="C9" s="59">
        <v>5</v>
      </c>
      <c r="D9" s="58" t="str">
        <f>IF(A9="","",VLOOKUP(A9,Entrants!$B$4:$D$102,2))</f>
        <v>Freeman, Kevin</v>
      </c>
      <c r="E9" s="61">
        <v>0.016076388888888887</v>
      </c>
      <c r="F9" s="61">
        <f>IF(A9="","",VLOOKUP(A9,Entrants!$B$4:$J$102,9))</f>
        <v>0.003993055555555556</v>
      </c>
      <c r="G9" s="61">
        <f t="shared" si="0"/>
        <v>0.012083333333333331</v>
      </c>
      <c r="I9" s="8">
        <v>5</v>
      </c>
      <c r="J9" s="10" t="s">
        <v>162</v>
      </c>
      <c r="K9" s="64">
        <v>0.016342592592592593</v>
      </c>
      <c r="L9" s="64">
        <v>0.005555555555555556</v>
      </c>
      <c r="M9" s="64">
        <v>0.010787037037037036</v>
      </c>
      <c r="N9" s="9"/>
      <c r="O9" s="9"/>
      <c r="P9" s="4"/>
      <c r="Q9" s="4"/>
    </row>
    <row r="10" spans="1:17" ht="15">
      <c r="A10" s="59">
        <v>47</v>
      </c>
      <c r="B10" s="59" t="str">
        <f>IF(A10="","",VLOOKUP(A10,Entrants!$B$4:$D$102,3))</f>
        <v>TB</v>
      </c>
      <c r="C10" s="59">
        <v>6</v>
      </c>
      <c r="D10" s="58" t="str">
        <f>IF(A10="","",VLOOKUP(A10,Entrants!$B$4:$D$102,2))</f>
        <v>Lowes, Alison</v>
      </c>
      <c r="E10" s="61">
        <v>0.01611111111111111</v>
      </c>
      <c r="F10" s="61">
        <f>IF(A10="","",VLOOKUP(A10,Entrants!$B$4:$J$102,9))</f>
        <v>0.001388888888888889</v>
      </c>
      <c r="G10" s="61">
        <f t="shared" si="0"/>
        <v>0.014722222222222222</v>
      </c>
      <c r="I10" s="8">
        <v>6</v>
      </c>
      <c r="J10" s="10" t="s">
        <v>119</v>
      </c>
      <c r="K10" s="64">
        <v>0.016435185185185188</v>
      </c>
      <c r="L10" s="64">
        <v>0.005381944444444445</v>
      </c>
      <c r="M10" s="64">
        <v>0.011053240740740742</v>
      </c>
      <c r="N10" s="9"/>
      <c r="O10" s="9"/>
      <c r="P10" s="4"/>
      <c r="Q10" s="4"/>
    </row>
    <row r="11" spans="1:17" ht="15">
      <c r="A11" s="59">
        <v>36</v>
      </c>
      <c r="B11" s="59" t="str">
        <f>IF(A11="","",VLOOKUP(A11,Entrants!$B$4:$D$102,3))</f>
        <v>TB</v>
      </c>
      <c r="C11" s="59">
        <v>7</v>
      </c>
      <c r="D11" s="58" t="str">
        <f>IF(A11="","",VLOOKUP(A11,Entrants!$B$4:$D$102,2))</f>
        <v>Hunter, Susanne</v>
      </c>
      <c r="E11" s="61">
        <v>0.01615740740740741</v>
      </c>
      <c r="F11" s="61">
        <f>IF(A11="","",VLOOKUP(A11,Entrants!$B$4:$J$102,9))</f>
        <v>0.004166666666666667</v>
      </c>
      <c r="G11" s="61">
        <f t="shared" si="0"/>
        <v>0.011990740740740743</v>
      </c>
      <c r="I11" s="8">
        <v>7</v>
      </c>
      <c r="J11" s="10" t="s">
        <v>126</v>
      </c>
      <c r="K11" s="64">
        <v>0.016319444444444445</v>
      </c>
      <c r="L11" s="64">
        <v>0.005208333333333333</v>
      </c>
      <c r="M11" s="64">
        <v>0.011111111111111113</v>
      </c>
      <c r="N11" s="9"/>
      <c r="O11" s="9"/>
      <c r="P11" s="4"/>
      <c r="Q11" s="4"/>
    </row>
    <row r="12" spans="1:17" ht="15">
      <c r="A12" s="59">
        <v>79</v>
      </c>
      <c r="B12" s="59">
        <f>IF(A12="","",VLOOKUP(A12,Entrants!$B$4:$D$102,3))</f>
        <v>0</v>
      </c>
      <c r="C12" s="59">
        <v>8</v>
      </c>
      <c r="D12" s="58" t="str">
        <f>IF(A12="","",VLOOKUP(A12,Entrants!$B$4:$D$102,2))</f>
        <v>Young, Kath</v>
      </c>
      <c r="E12" s="61">
        <v>0.016168981481481482</v>
      </c>
      <c r="F12" s="61">
        <f>IF(A12="","",VLOOKUP(A12,Entrants!$B$4:$J$102,9))</f>
        <v>0.003645833333333333</v>
      </c>
      <c r="G12" s="61">
        <f t="shared" si="0"/>
        <v>0.01252314814814815</v>
      </c>
      <c r="I12" s="8">
        <v>8</v>
      </c>
      <c r="J12" s="10" t="s">
        <v>169</v>
      </c>
      <c r="K12" s="64">
        <v>0.01638888888888889</v>
      </c>
      <c r="L12" s="64">
        <v>0.005208333333333333</v>
      </c>
      <c r="M12" s="64">
        <v>0.011180555555555558</v>
      </c>
      <c r="N12" s="9"/>
      <c r="O12" s="9"/>
      <c r="P12" s="4"/>
      <c r="Q12" s="4"/>
    </row>
    <row r="13" spans="1:17" ht="15">
      <c r="A13" s="59">
        <v>61</v>
      </c>
      <c r="B13" s="59" t="str">
        <f>IF(A13="","",VLOOKUP(A13,Entrants!$B$4:$D$102,3))</f>
        <v>FT</v>
      </c>
      <c r="C13" s="59">
        <v>9</v>
      </c>
      <c r="D13" s="58" t="str">
        <f>IF(A13="","",VLOOKUP(A13,Entrants!$B$4:$D$102,2))</f>
        <v>Rawlinson, Louise</v>
      </c>
      <c r="E13" s="61">
        <v>0.01619212962962963</v>
      </c>
      <c r="F13" s="61">
        <f>IF(A13="","",VLOOKUP(A13,Entrants!$B$4:$J$102,9))</f>
        <v>0.0022569444444444447</v>
      </c>
      <c r="G13" s="61">
        <f t="shared" si="0"/>
        <v>0.013935185185185184</v>
      </c>
      <c r="I13" s="8">
        <v>9</v>
      </c>
      <c r="J13" s="10" t="s">
        <v>170</v>
      </c>
      <c r="K13" s="64">
        <v>0.01601851851851852</v>
      </c>
      <c r="L13" s="64">
        <v>0.0046875</v>
      </c>
      <c r="M13" s="64">
        <v>0.011331018518518518</v>
      </c>
      <c r="N13" s="9"/>
      <c r="O13" s="9"/>
      <c r="P13" s="4"/>
      <c r="Q13" s="4"/>
    </row>
    <row r="14" spans="1:17" ht="15">
      <c r="A14" s="59">
        <v>2</v>
      </c>
      <c r="B14" s="59" t="str">
        <f>IF(A14="","",VLOOKUP(A14,Entrants!$B$4:$D$102,3))</f>
        <v>HT</v>
      </c>
      <c r="C14" s="59">
        <v>10</v>
      </c>
      <c r="D14" s="58" t="str">
        <f>IF(A14="","",VLOOKUP(A14,Entrants!$B$4:$D$102,2))</f>
        <v>Barrass, Heather</v>
      </c>
      <c r="E14" s="61">
        <v>0.01621527777777778</v>
      </c>
      <c r="F14" s="61">
        <f>IF(A14="","",VLOOKUP(A14,Entrants!$B$4:$J$102,9))</f>
        <v>0.002777777777777778</v>
      </c>
      <c r="G14" s="61">
        <f t="shared" si="0"/>
        <v>0.013437500000000002</v>
      </c>
      <c r="I14" s="8">
        <v>10</v>
      </c>
      <c r="J14" s="10" t="s">
        <v>118</v>
      </c>
      <c r="K14" s="64">
        <v>0.01638888888888889</v>
      </c>
      <c r="L14" s="64">
        <v>0.0050347222222222225</v>
      </c>
      <c r="M14" s="64">
        <v>0.011354166666666669</v>
      </c>
      <c r="N14" s="9"/>
      <c r="O14" s="9"/>
      <c r="P14" s="4"/>
      <c r="Q14" s="4"/>
    </row>
    <row r="15" spans="1:17" ht="15">
      <c r="A15" s="59">
        <v>51</v>
      </c>
      <c r="B15" s="59" t="str">
        <f>IF(A15="","",VLOOKUP(A15,Entrants!$B$4:$D$102,3))</f>
        <v>MM</v>
      </c>
      <c r="C15" s="59">
        <v>11</v>
      </c>
      <c r="D15" s="58" t="str">
        <f>IF(A15="","",VLOOKUP(A15,Entrants!$B$4:$D$102,2))</f>
        <v>McCabe, Terry</v>
      </c>
      <c r="E15" s="61">
        <v>0.016249999999999997</v>
      </c>
      <c r="F15" s="61">
        <f>IF(A15="","",VLOOKUP(A15,Entrants!$B$4:$J$102,9))</f>
        <v>0.004513888888888889</v>
      </c>
      <c r="G15" s="61">
        <f t="shared" si="0"/>
        <v>0.011736111111111107</v>
      </c>
      <c r="I15" s="8">
        <v>11</v>
      </c>
      <c r="J15" s="10" t="s">
        <v>113</v>
      </c>
      <c r="K15" s="64">
        <v>0.01633101851851852</v>
      </c>
      <c r="L15" s="64">
        <v>0.0046875</v>
      </c>
      <c r="M15" s="64">
        <v>0.011643518518518518</v>
      </c>
      <c r="N15" s="9"/>
      <c r="O15" s="9"/>
      <c r="P15" s="4"/>
      <c r="Q15" s="4"/>
    </row>
    <row r="16" spans="1:17" ht="15">
      <c r="A16" s="59">
        <v>76</v>
      </c>
      <c r="B16" s="59">
        <f>IF(A16="","",VLOOKUP(A16,Entrants!$B$4:$D$102,3))</f>
        <v>0</v>
      </c>
      <c r="C16" s="59">
        <v>12</v>
      </c>
      <c r="D16" s="58" t="str">
        <f>IF(A16="","",VLOOKUP(A16,Entrants!$B$4:$D$102,2))</f>
        <v>Turnbull, Paul</v>
      </c>
      <c r="E16" s="61">
        <v>0.016273148148148148</v>
      </c>
      <c r="F16" s="61">
        <f>IF(A16="","",VLOOKUP(A16,Entrants!$B$4:$J$102,9))</f>
        <v>0.004513888888888889</v>
      </c>
      <c r="G16" s="61">
        <f t="shared" si="0"/>
        <v>0.011759259259259257</v>
      </c>
      <c r="I16" s="8">
        <v>12</v>
      </c>
      <c r="J16" s="10" t="s">
        <v>154</v>
      </c>
      <c r="K16" s="64">
        <v>0.016249999999999997</v>
      </c>
      <c r="L16" s="64">
        <v>0.004513888888888889</v>
      </c>
      <c r="M16" s="64">
        <v>0.011736111111111107</v>
      </c>
      <c r="N16" s="9"/>
      <c r="O16" s="9"/>
      <c r="P16" s="4"/>
      <c r="Q16" s="4"/>
    </row>
    <row r="17" spans="1:17" ht="15">
      <c r="A17" s="59">
        <v>50</v>
      </c>
      <c r="B17" s="59" t="str">
        <f>IF(A17="","",VLOOKUP(A17,Entrants!$B$4:$D$102,3))</f>
        <v>TB</v>
      </c>
      <c r="C17" s="59">
        <v>13</v>
      </c>
      <c r="D17" s="58" t="str">
        <f>IF(A17="","",VLOOKUP(A17,Entrants!$B$4:$D$102,2))</f>
        <v>Masterman, Hayley</v>
      </c>
      <c r="E17" s="61">
        <v>0.016273148148148148</v>
      </c>
      <c r="F17" s="61">
        <f>IF(A17="","",VLOOKUP(A17,Entrants!$B$4:$J$102,9))</f>
        <v>0.0038194444444444443</v>
      </c>
      <c r="G17" s="61">
        <f t="shared" si="0"/>
        <v>0.012453703703703703</v>
      </c>
      <c r="I17" s="8">
        <v>13</v>
      </c>
      <c r="J17" s="10" t="s">
        <v>173</v>
      </c>
      <c r="K17" s="64">
        <v>0.016273148148148148</v>
      </c>
      <c r="L17" s="64">
        <v>0.004513888888888889</v>
      </c>
      <c r="M17" s="64">
        <v>0.011759259259259257</v>
      </c>
      <c r="N17" s="9"/>
      <c r="O17" s="9"/>
      <c r="P17" s="4"/>
      <c r="Q17" s="4"/>
    </row>
    <row r="18" spans="1:17" ht="15">
      <c r="A18" s="59">
        <v>18</v>
      </c>
      <c r="B18" s="59" t="str">
        <f>IF(A18="","",VLOOKUP(A18,Entrants!$B$4:$D$102,3))</f>
        <v>SS</v>
      </c>
      <c r="C18" s="59">
        <v>14</v>
      </c>
      <c r="D18" s="58" t="str">
        <f>IF(A18="","",VLOOKUP(A18,Entrants!$B$4:$D$102,2))</f>
        <v>Dodd, Shaun</v>
      </c>
      <c r="E18" s="61">
        <v>0.016319444444444445</v>
      </c>
      <c r="F18" s="61">
        <f>IF(A18="","",VLOOKUP(A18,Entrants!$B$4:$J$102,9))</f>
        <v>0.005208333333333333</v>
      </c>
      <c r="G18" s="61">
        <f t="shared" si="0"/>
        <v>0.011111111111111113</v>
      </c>
      <c r="I18" s="8">
        <v>14</v>
      </c>
      <c r="J18" s="10" t="s">
        <v>171</v>
      </c>
      <c r="K18" s="64">
        <v>0.01577546296296296</v>
      </c>
      <c r="L18" s="64">
        <v>0.003993055555555556</v>
      </c>
      <c r="M18" s="64">
        <v>0.011782407407407405</v>
      </c>
      <c r="N18" s="9"/>
      <c r="O18" s="9"/>
      <c r="P18" s="4"/>
      <c r="Q18" s="4"/>
    </row>
    <row r="19" spans="1:17" ht="15">
      <c r="A19" s="59">
        <v>5</v>
      </c>
      <c r="B19" s="59" t="str">
        <f>IF(A19="","",VLOOKUP(A19,Entrants!$B$4:$D$102,3))</f>
        <v>AB</v>
      </c>
      <c r="C19" s="59">
        <v>15</v>
      </c>
      <c r="D19" s="58" t="str">
        <f>IF(A19="","",VLOOKUP(A19,Entrants!$B$4:$D$102,2))</f>
        <v>Bradley, Dave</v>
      </c>
      <c r="E19" s="61">
        <v>0.01633101851851852</v>
      </c>
      <c r="F19" s="61">
        <f>IF(A19="","",VLOOKUP(A19,Entrants!$B$4:$J$102,9))</f>
        <v>0.0046875</v>
      </c>
      <c r="G19" s="61">
        <f t="shared" si="0"/>
        <v>0.011643518518518518</v>
      </c>
      <c r="H19" s="3"/>
      <c r="I19" s="8">
        <v>15</v>
      </c>
      <c r="J19" s="10" t="s">
        <v>152</v>
      </c>
      <c r="K19" s="64">
        <v>0.01664351851851852</v>
      </c>
      <c r="L19" s="64">
        <v>0.0046875</v>
      </c>
      <c r="M19" s="64">
        <v>0.011956018518518519</v>
      </c>
      <c r="N19" s="9"/>
      <c r="O19" s="9"/>
      <c r="P19" s="4"/>
      <c r="Q19" s="4"/>
    </row>
    <row r="20" spans="1:17" ht="15">
      <c r="A20" s="59">
        <v>65</v>
      </c>
      <c r="B20" s="59" t="str">
        <f>IF(A20="","",VLOOKUP(A20,Entrants!$B$4:$D$102,3))</f>
        <v>AB</v>
      </c>
      <c r="C20" s="59">
        <v>16</v>
      </c>
      <c r="D20" s="58" t="str">
        <f>IF(A20="","",VLOOKUP(A20,Entrants!$B$4:$D$102,2))</f>
        <v>Robinson, Adam</v>
      </c>
      <c r="E20" s="61">
        <v>0.016342592592592593</v>
      </c>
      <c r="F20" s="61">
        <f>IF(A20="","",VLOOKUP(A20,Entrants!$B$4:$J$102,9))</f>
        <v>0.005555555555555556</v>
      </c>
      <c r="G20" s="61">
        <f t="shared" si="0"/>
        <v>0.010787037037037036</v>
      </c>
      <c r="I20" s="8">
        <v>16</v>
      </c>
      <c r="J20" s="10" t="s">
        <v>174</v>
      </c>
      <c r="K20" s="64">
        <v>0.016655092592592593</v>
      </c>
      <c r="L20" s="64">
        <v>0.0046875</v>
      </c>
      <c r="M20" s="64">
        <v>0.011967592592592592</v>
      </c>
      <c r="N20" s="9"/>
      <c r="O20" s="9"/>
      <c r="P20" s="4"/>
      <c r="Q20" s="4"/>
    </row>
    <row r="21" spans="1:17" ht="15">
      <c r="A21" s="59">
        <v>37</v>
      </c>
      <c r="B21" s="59" t="str">
        <f>IF(A21="","",VLOOKUP(A21,Entrants!$B$4:$D$102,3))</f>
        <v>RR</v>
      </c>
      <c r="C21" s="59">
        <v>17</v>
      </c>
      <c r="D21" s="58" t="str">
        <f>IF(A21="","",VLOOKUP(A21,Entrants!$B$4:$D$102,2))</f>
        <v>Ingram, Ron</v>
      </c>
      <c r="E21" s="61">
        <v>0.016354166666666666</v>
      </c>
      <c r="F21" s="61">
        <f>IF(A21="","",VLOOKUP(A21,Entrants!$B$4:$J$102,9))</f>
        <v>0.0038194444444444443</v>
      </c>
      <c r="G21" s="61">
        <f t="shared" si="0"/>
        <v>0.012534722222222221</v>
      </c>
      <c r="I21" s="8">
        <v>17</v>
      </c>
      <c r="J21" s="10" t="s">
        <v>140</v>
      </c>
      <c r="K21" s="64">
        <v>0.01615740740740741</v>
      </c>
      <c r="L21" s="64">
        <v>0.004166666666666667</v>
      </c>
      <c r="M21" s="64">
        <v>0.011990740740740743</v>
      </c>
      <c r="N21" s="9"/>
      <c r="O21" s="9"/>
      <c r="P21" s="4"/>
      <c r="Q21" s="4"/>
    </row>
    <row r="22" spans="1:17" ht="15">
      <c r="A22" s="59">
        <v>46</v>
      </c>
      <c r="B22" s="59" t="str">
        <f>IF(A22="","",VLOOKUP(A22,Entrants!$B$4:$D$102,3))</f>
        <v>RR</v>
      </c>
      <c r="C22" s="59">
        <v>18</v>
      </c>
      <c r="D22" s="58" t="str">
        <f>IF(A22="","",VLOOKUP(A22,Entrants!$B$4:$D$102,2))</f>
        <v>Lonsdale, Davina</v>
      </c>
      <c r="E22" s="61">
        <v>0.016377314814814813</v>
      </c>
      <c r="F22" s="61">
        <f>IF(A22="","",VLOOKUP(A22,Entrants!$B$4:$J$102,9))</f>
        <v>0.002777777777777778</v>
      </c>
      <c r="G22" s="61">
        <f t="shared" si="0"/>
        <v>0.013599537037037035</v>
      </c>
      <c r="I22" s="8">
        <v>18</v>
      </c>
      <c r="J22" s="10" t="s">
        <v>151</v>
      </c>
      <c r="K22" s="64">
        <v>0.016875</v>
      </c>
      <c r="L22" s="64">
        <v>0.004861111111111111</v>
      </c>
      <c r="M22" s="64">
        <v>0.01201388888888889</v>
      </c>
      <c r="N22" s="9"/>
      <c r="O22" s="9"/>
      <c r="P22" s="4"/>
      <c r="Q22" s="4"/>
    </row>
    <row r="23" spans="1:17" ht="15">
      <c r="A23" s="59">
        <v>10</v>
      </c>
      <c r="B23" s="59" t="str">
        <f>IF(A23="","",VLOOKUP(A23,Entrants!$B$4:$D$102,3))</f>
        <v>RR</v>
      </c>
      <c r="C23" s="59">
        <v>19</v>
      </c>
      <c r="D23" s="58" t="str">
        <f>IF(A23="","",VLOOKUP(A23,Entrants!$B$4:$D$102,2))</f>
        <v>Christopher, Heather</v>
      </c>
      <c r="E23" s="61">
        <v>0.01638888888888889</v>
      </c>
      <c r="F23" s="61">
        <f>IF(A23="","",VLOOKUP(A23,Entrants!$B$4:$J$102,9))</f>
        <v>0.0050347222222222225</v>
      </c>
      <c r="G23" s="61">
        <f t="shared" si="0"/>
        <v>0.011354166666666669</v>
      </c>
      <c r="I23" s="8">
        <v>19</v>
      </c>
      <c r="J23" s="10" t="s">
        <v>128</v>
      </c>
      <c r="K23" s="64">
        <v>0.016574074074074074</v>
      </c>
      <c r="L23" s="64">
        <v>0.004513888888888889</v>
      </c>
      <c r="M23" s="64">
        <v>0.012060185185185184</v>
      </c>
      <c r="N23" s="9"/>
      <c r="O23" s="9"/>
      <c r="P23" s="4"/>
      <c r="Q23" s="4"/>
    </row>
    <row r="24" spans="1:17" ht="15">
      <c r="A24" s="59">
        <v>72</v>
      </c>
      <c r="B24" s="59" t="str">
        <f>IF(A24="","",VLOOKUP(A24,Entrants!$B$4:$D$102,3))</f>
        <v>MR</v>
      </c>
      <c r="C24" s="59">
        <v>20</v>
      </c>
      <c r="D24" s="58" t="str">
        <f>IF(A24="","",VLOOKUP(A24,Entrants!$B$4:$D$102,2))</f>
        <v>Stone, Chris</v>
      </c>
      <c r="E24" s="61">
        <v>0.01638888888888889</v>
      </c>
      <c r="F24" s="61">
        <f>IF(A24="","",VLOOKUP(A24,Entrants!$B$4:$J$102,9))</f>
        <v>0.005208333333333333</v>
      </c>
      <c r="G24" s="61">
        <f t="shared" si="0"/>
        <v>0.011180555555555558</v>
      </c>
      <c r="I24" s="8">
        <v>20</v>
      </c>
      <c r="J24" s="10" t="s">
        <v>130</v>
      </c>
      <c r="K24" s="64">
        <v>0.016076388888888887</v>
      </c>
      <c r="L24" s="64">
        <v>0.003993055555555556</v>
      </c>
      <c r="M24" s="64">
        <v>0.012083333333333331</v>
      </c>
      <c r="N24" s="9"/>
      <c r="O24" s="9"/>
      <c r="P24" s="4"/>
      <c r="Q24" s="4"/>
    </row>
    <row r="25" spans="1:17" ht="15">
      <c r="A25" s="59">
        <v>56</v>
      </c>
      <c r="B25" s="59" t="str">
        <f>IF(A25="","",VLOOKUP(A25,Entrants!$B$4:$D$102,3))</f>
        <v>CC</v>
      </c>
      <c r="C25" s="59">
        <v>21</v>
      </c>
      <c r="D25" s="58" t="str">
        <f>IF(A25="","",VLOOKUP(A25,Entrants!$B$4:$D$102,2))</f>
        <v>Palmer, Dawn</v>
      </c>
      <c r="E25" s="61">
        <v>0.016435185185185188</v>
      </c>
      <c r="F25" s="61">
        <f>IF(A25="","",VLOOKUP(A25,Entrants!$B$4:$J$102,9))</f>
        <v>0.004166666666666667</v>
      </c>
      <c r="G25" s="61">
        <f t="shared" si="0"/>
        <v>0.012268518518518522</v>
      </c>
      <c r="I25" s="8">
        <v>21</v>
      </c>
      <c r="J25" s="10" t="s">
        <v>155</v>
      </c>
      <c r="K25" s="64">
        <v>0.016516203703703703</v>
      </c>
      <c r="L25" s="64">
        <v>0.004340277777777778</v>
      </c>
      <c r="M25" s="64">
        <v>0.012175925925925925</v>
      </c>
      <c r="N25" s="9"/>
      <c r="O25" s="9"/>
      <c r="P25" s="4"/>
      <c r="Q25" s="4"/>
    </row>
    <row r="26" spans="1:17" ht="15">
      <c r="A26" s="59">
        <v>11</v>
      </c>
      <c r="B26" s="59" t="str">
        <f>IF(A26="","",VLOOKUP(A26,Entrants!$B$4:$D$102,3))</f>
        <v>MM</v>
      </c>
      <c r="C26" s="59">
        <v>22</v>
      </c>
      <c r="D26" s="58" t="str">
        <f>IF(A26="","",VLOOKUP(A26,Entrants!$B$4:$D$102,2))</f>
        <v>Clarke, Julie</v>
      </c>
      <c r="E26" s="61">
        <v>0.016435185185185188</v>
      </c>
      <c r="F26" s="61">
        <f>IF(A26="","",VLOOKUP(A26,Entrants!$B$4:$J$102,9))</f>
        <v>0.005381944444444445</v>
      </c>
      <c r="G26" s="61">
        <f t="shared" si="0"/>
        <v>0.011053240740740742</v>
      </c>
      <c r="I26" s="8">
        <v>22</v>
      </c>
      <c r="J26" s="10" t="s">
        <v>156</v>
      </c>
      <c r="K26" s="64">
        <v>0.016435185185185188</v>
      </c>
      <c r="L26" s="64">
        <v>0.004166666666666667</v>
      </c>
      <c r="M26" s="64">
        <v>0.012268518518518522</v>
      </c>
      <c r="N26" s="9"/>
      <c r="O26" s="9"/>
      <c r="P26" s="4"/>
      <c r="Q26" s="4"/>
    </row>
    <row r="27" spans="1:17" ht="15">
      <c r="A27" s="59">
        <v>1</v>
      </c>
      <c r="B27" s="59" t="str">
        <f>IF(A27="","",VLOOKUP(A27,Entrants!$B$4:$D$102,3))</f>
        <v>MR</v>
      </c>
      <c r="C27" s="59">
        <v>23</v>
      </c>
      <c r="D27" s="58" t="str">
        <f>IF(A27="","",VLOOKUP(A27,Entrants!$B$4:$D$102,2))</f>
        <v>Barkley, Robby</v>
      </c>
      <c r="E27" s="61">
        <v>0.01644675925925926</v>
      </c>
      <c r="F27" s="61">
        <f>IF(A27="","",VLOOKUP(A27,Entrants!$B$4:$J$102,9))</f>
        <v>0.0067708333333333336</v>
      </c>
      <c r="G27" s="61">
        <f t="shared" si="0"/>
        <v>0.009675925925925928</v>
      </c>
      <c r="I27" s="8">
        <v>23</v>
      </c>
      <c r="J27" s="10" t="s">
        <v>127</v>
      </c>
      <c r="K27" s="64">
        <v>0.017488425925925925</v>
      </c>
      <c r="L27" s="64">
        <v>0.005208333333333333</v>
      </c>
      <c r="M27" s="64">
        <v>0.012280092592592592</v>
      </c>
      <c r="N27" s="9"/>
      <c r="O27" s="9"/>
      <c r="P27" s="4"/>
      <c r="Q27" s="4"/>
    </row>
    <row r="28" spans="1:17" ht="15">
      <c r="A28" s="59">
        <v>42</v>
      </c>
      <c r="B28" s="59" t="str">
        <f>IF(A28="","",VLOOKUP(A28,Entrants!$B$4:$D$102,3))</f>
        <v>TB</v>
      </c>
      <c r="C28" s="59">
        <v>24</v>
      </c>
      <c r="D28" s="58" t="str">
        <f>IF(A28="","",VLOOKUP(A28,Entrants!$B$4:$D$102,2))</f>
        <v>Lemin, Julie</v>
      </c>
      <c r="E28" s="61">
        <v>0.016469907407407405</v>
      </c>
      <c r="F28" s="61">
        <f>IF(A28="","",VLOOKUP(A28,Entrants!$B$4:$J$102,9))</f>
        <v>0.003645833333333333</v>
      </c>
      <c r="G28" s="61">
        <f t="shared" si="0"/>
        <v>0.012824074074074073</v>
      </c>
      <c r="I28" s="8">
        <v>24</v>
      </c>
      <c r="J28" s="10" t="s">
        <v>153</v>
      </c>
      <c r="K28" s="64">
        <v>0.016273148148148148</v>
      </c>
      <c r="L28" s="64">
        <v>0.0038194444444444443</v>
      </c>
      <c r="M28" s="64">
        <v>0.012453703703703703</v>
      </c>
      <c r="N28" s="9"/>
      <c r="O28" s="9"/>
      <c r="P28" s="4"/>
      <c r="Q28" s="4"/>
    </row>
    <row r="29" spans="1:17" ht="15">
      <c r="A29" s="59">
        <v>53</v>
      </c>
      <c r="B29" s="59" t="str">
        <f>IF(A29="","",VLOOKUP(A29,Entrants!$B$4:$D$102,3))</f>
        <v>FT</v>
      </c>
      <c r="C29" s="59">
        <v>25</v>
      </c>
      <c r="D29" s="58" t="str">
        <f>IF(A29="","",VLOOKUP(A29,Entrants!$B$4:$D$102,2))</f>
        <v>Morris, Helen</v>
      </c>
      <c r="E29" s="61">
        <v>0.016516203703703703</v>
      </c>
      <c r="F29" s="61">
        <f>IF(A29="","",VLOOKUP(A29,Entrants!$B$4:$J$102,9))</f>
        <v>0.004340277777777778</v>
      </c>
      <c r="G29" s="61">
        <f t="shared" si="0"/>
        <v>0.012175925925925925</v>
      </c>
      <c r="I29" s="8">
        <v>25</v>
      </c>
      <c r="J29" s="10" t="s">
        <v>235</v>
      </c>
      <c r="K29" s="64">
        <v>0.016168981481481482</v>
      </c>
      <c r="L29" s="64">
        <v>0.003645833333333333</v>
      </c>
      <c r="M29" s="64">
        <v>0.01252314814814815</v>
      </c>
      <c r="N29" s="9"/>
      <c r="O29" s="9"/>
      <c r="P29" s="4"/>
      <c r="Q29" s="4"/>
    </row>
    <row r="30" spans="1:17" ht="15">
      <c r="A30" s="59">
        <v>21</v>
      </c>
      <c r="B30" s="59" t="str">
        <f>IF(A30="","",VLOOKUP(A30,Entrants!$B$4:$D$102,3))</f>
        <v>MM</v>
      </c>
      <c r="C30" s="59">
        <v>26</v>
      </c>
      <c r="D30" s="58" t="str">
        <f>IF(A30="","",VLOOKUP(A30,Entrants!$B$4:$D$102,2))</f>
        <v>Frazer, Joe</v>
      </c>
      <c r="E30" s="61">
        <v>0.016574074074074074</v>
      </c>
      <c r="F30" s="61">
        <f>IF(A30="","",VLOOKUP(A30,Entrants!$B$4:$J$102,9))</f>
        <v>0.004513888888888889</v>
      </c>
      <c r="G30" s="61">
        <f t="shared" si="0"/>
        <v>0.012060185185185184</v>
      </c>
      <c r="I30" s="8">
        <v>26</v>
      </c>
      <c r="J30" s="10" t="s">
        <v>181</v>
      </c>
      <c r="K30" s="64">
        <v>0.01582175925925926</v>
      </c>
      <c r="L30" s="64">
        <v>0.003298611111111111</v>
      </c>
      <c r="M30" s="64">
        <v>0.01252314814814815</v>
      </c>
      <c r="N30" s="9"/>
      <c r="O30" s="9"/>
      <c r="P30" s="4"/>
      <c r="Q30" s="4"/>
    </row>
    <row r="31" spans="1:17" ht="15">
      <c r="A31" s="59">
        <v>49</v>
      </c>
      <c r="B31" s="59" t="str">
        <f>IF(A31="","",VLOOKUP(A31,Entrants!$B$4:$D$102,3))</f>
        <v>GT</v>
      </c>
      <c r="C31" s="59">
        <v>27</v>
      </c>
      <c r="D31" s="58" t="str">
        <f>IF(A31="","",VLOOKUP(A31,Entrants!$B$4:$D$102,2))</f>
        <v>Marley, Tegan</v>
      </c>
      <c r="E31" s="61">
        <v>0.01664351851851852</v>
      </c>
      <c r="F31" s="61">
        <f>IF(A31="","",VLOOKUP(A31,Entrants!$B$4:$J$102,9))</f>
        <v>0.0046875</v>
      </c>
      <c r="G31" s="61">
        <f t="shared" si="0"/>
        <v>0.011956018518518519</v>
      </c>
      <c r="I31" s="8">
        <v>27</v>
      </c>
      <c r="J31" s="10" t="s">
        <v>141</v>
      </c>
      <c r="K31" s="64">
        <v>0.016354166666666666</v>
      </c>
      <c r="L31" s="64">
        <v>0.0038194444444444443</v>
      </c>
      <c r="M31" s="64">
        <v>0.012534722222222221</v>
      </c>
      <c r="N31" s="9"/>
      <c r="O31" s="9"/>
      <c r="P31" s="4"/>
      <c r="Q31" s="4"/>
    </row>
    <row r="32" spans="1:17" ht="15">
      <c r="A32" s="59">
        <v>77</v>
      </c>
      <c r="B32" s="59" t="str">
        <f>IF(A32="","",VLOOKUP(A32,Entrants!$B$4:$D$102,3))</f>
        <v>AB</v>
      </c>
      <c r="C32" s="59">
        <v>28</v>
      </c>
      <c r="D32" s="58" t="str">
        <f>IF(A32="","",VLOOKUP(A32,Entrants!$B$4:$D$102,2))</f>
        <v>Walker, Steve</v>
      </c>
      <c r="E32" s="61">
        <v>0.016655092592592593</v>
      </c>
      <c r="F32" s="61">
        <f>IF(A32="","",VLOOKUP(A32,Entrants!$B$4:$J$102,9))</f>
        <v>0.0046875</v>
      </c>
      <c r="G32" s="61">
        <f t="shared" si="0"/>
        <v>0.011967592592592592</v>
      </c>
      <c r="I32" s="8">
        <v>28</v>
      </c>
      <c r="J32" s="10" t="s">
        <v>184</v>
      </c>
      <c r="K32" s="64">
        <v>0.015659722222222224</v>
      </c>
      <c r="L32" s="64">
        <v>0.0031249999999999997</v>
      </c>
      <c r="M32" s="64">
        <v>0.012534722222222225</v>
      </c>
      <c r="N32" s="9"/>
      <c r="O32" s="9"/>
      <c r="P32" s="4"/>
      <c r="Q32" s="4"/>
    </row>
    <row r="33" spans="1:17" ht="15">
      <c r="A33" s="59">
        <v>30</v>
      </c>
      <c r="B33" s="59" t="str">
        <f>IF(A33="","",VLOOKUP(A33,Entrants!$B$4:$D$102,3))</f>
        <v>HH</v>
      </c>
      <c r="C33" s="59">
        <v>29</v>
      </c>
      <c r="D33" s="58" t="str">
        <f>IF(A33="","",VLOOKUP(A33,Entrants!$B$4:$D$102,2))</f>
        <v>Henderson, Andrew</v>
      </c>
      <c r="E33" s="61">
        <v>0.016689814814814817</v>
      </c>
      <c r="F33" s="61">
        <f>IF(A33="","",VLOOKUP(A33,Entrants!$B$4:$J$102,9))</f>
        <v>0.007118055555555555</v>
      </c>
      <c r="G33" s="61">
        <f t="shared" si="0"/>
        <v>0.009571759259259262</v>
      </c>
      <c r="I33" s="8">
        <v>29</v>
      </c>
      <c r="J33" s="10" t="s">
        <v>216</v>
      </c>
      <c r="K33" s="64">
        <v>0.017766203703703704</v>
      </c>
      <c r="L33" s="64">
        <v>0.005208333333333333</v>
      </c>
      <c r="M33" s="64">
        <v>0.012557870370370372</v>
      </c>
      <c r="N33" s="9"/>
      <c r="O33" s="9"/>
      <c r="P33" s="4"/>
      <c r="Q33" s="4"/>
    </row>
    <row r="34" spans="1:17" ht="15">
      <c r="A34" s="59">
        <v>15</v>
      </c>
      <c r="B34" s="59" t="str">
        <f>IF(A34="","",VLOOKUP(A34,Entrants!$B$4:$D$102,3))</f>
        <v>GT</v>
      </c>
      <c r="C34" s="59">
        <v>30</v>
      </c>
      <c r="D34" s="58" t="str">
        <f>IF(A34="","",VLOOKUP(A34,Entrants!$B$4:$D$102,2))</f>
        <v>Dickinson, Ralph</v>
      </c>
      <c r="E34" s="61">
        <v>0.016770833333333332</v>
      </c>
      <c r="F34" s="61">
        <f>IF(A34="","",VLOOKUP(A34,Entrants!$B$4:$J$102,9))</f>
        <v>0.004166666666666667</v>
      </c>
      <c r="G34" s="61">
        <f t="shared" si="0"/>
        <v>0.012604166666666666</v>
      </c>
      <c r="I34" s="8">
        <v>30</v>
      </c>
      <c r="J34" s="10" t="s">
        <v>123</v>
      </c>
      <c r="K34" s="64">
        <v>0.016770833333333332</v>
      </c>
      <c r="L34" s="64">
        <v>0.004166666666666667</v>
      </c>
      <c r="M34" s="64">
        <v>0.012604166666666666</v>
      </c>
      <c r="N34" s="9"/>
      <c r="O34" s="9"/>
      <c r="P34" s="4"/>
      <c r="Q34" s="4"/>
    </row>
    <row r="35" spans="1:17" ht="15">
      <c r="A35" s="59">
        <v>17</v>
      </c>
      <c r="B35" s="59" t="str">
        <f>IF(A35="","",VLOOKUP(A35,Entrants!$B$4:$D$102,3))</f>
        <v>RD</v>
      </c>
      <c r="C35" s="59">
        <v>31</v>
      </c>
      <c r="D35" s="58" t="str">
        <f>IF(A35="","",VLOOKUP(A35,Entrants!$B$4:$D$102,2))</f>
        <v>Dodd, Sam</v>
      </c>
      <c r="E35" s="61">
        <v>0.016793981481481483</v>
      </c>
      <c r="F35" s="61">
        <f>IF(A35="","",VLOOKUP(A35,Entrants!$B$4:$J$102,9))</f>
        <v>0.006597222222222222</v>
      </c>
      <c r="G35" s="61">
        <f t="shared" si="0"/>
        <v>0.01019675925925926</v>
      </c>
      <c r="I35" s="8">
        <v>31</v>
      </c>
      <c r="J35" s="10" t="s">
        <v>161</v>
      </c>
      <c r="K35" s="64">
        <v>0.017106481481481483</v>
      </c>
      <c r="L35" s="64">
        <v>0.004340277777777778</v>
      </c>
      <c r="M35" s="64">
        <v>0.012766203703703705</v>
      </c>
      <c r="N35" s="9"/>
      <c r="O35" s="9"/>
      <c r="P35" s="4"/>
      <c r="Q35" s="4"/>
    </row>
    <row r="36" spans="1:17" ht="15">
      <c r="A36" s="59">
        <v>69</v>
      </c>
      <c r="B36" s="59" t="str">
        <f>IF(A36="","",VLOOKUP(A36,Entrants!$B$4:$D$102,3))</f>
        <v>RR</v>
      </c>
      <c r="C36" s="59">
        <v>32</v>
      </c>
      <c r="D36" s="58" t="str">
        <f>IF(A36="","",VLOOKUP(A36,Entrants!$B$4:$D$102,2))</f>
        <v>Shillinglaw, Richard</v>
      </c>
      <c r="E36" s="61">
        <v>0.01681712962962963</v>
      </c>
      <c r="F36" s="61">
        <f>IF(A36="","",VLOOKUP(A36,Entrants!$B$4:$J$102,9))</f>
        <v>0.0031249999999999997</v>
      </c>
      <c r="G36" s="61">
        <f t="shared" si="0"/>
        <v>0.01369212962962963</v>
      </c>
      <c r="I36" s="8">
        <v>32</v>
      </c>
      <c r="J36" s="10" t="s">
        <v>145</v>
      </c>
      <c r="K36" s="64">
        <v>0.016469907407407405</v>
      </c>
      <c r="L36" s="64">
        <v>0.003645833333333333</v>
      </c>
      <c r="M36" s="64">
        <v>0.012824074074074073</v>
      </c>
      <c r="N36" s="9"/>
      <c r="O36" s="9"/>
      <c r="P36" s="4"/>
      <c r="Q36" s="4"/>
    </row>
    <row r="37" spans="1:17" ht="15">
      <c r="A37" s="59">
        <v>48</v>
      </c>
      <c r="B37" s="59" t="str">
        <f>IF(A37="","",VLOOKUP(A37,Entrants!$B$4:$D$102,3))</f>
        <v>RD</v>
      </c>
      <c r="C37" s="59">
        <v>33</v>
      </c>
      <c r="D37" s="58" t="str">
        <f>IF(A37="","",VLOOKUP(A37,Entrants!$B$4:$D$102,2))</f>
        <v>Mallon, John</v>
      </c>
      <c r="E37" s="61">
        <v>0.016875</v>
      </c>
      <c r="F37" s="61">
        <f>IF(A37="","",VLOOKUP(A37,Entrants!$B$4:$J$102,9))</f>
        <v>0.004861111111111111</v>
      </c>
      <c r="G37" s="61">
        <f t="shared" si="0"/>
        <v>0.01201388888888889</v>
      </c>
      <c r="I37" s="8">
        <v>33</v>
      </c>
      <c r="J37" s="10" t="s">
        <v>111</v>
      </c>
      <c r="K37" s="64">
        <v>0.01810185185185185</v>
      </c>
      <c r="L37" s="64">
        <v>0.0050347222222222225</v>
      </c>
      <c r="M37" s="64">
        <v>0.01306712962962963</v>
      </c>
      <c r="N37" s="9"/>
      <c r="O37" s="9"/>
      <c r="P37" s="4"/>
      <c r="Q37" s="4"/>
    </row>
    <row r="38" spans="1:17" ht="15">
      <c r="A38" s="59">
        <v>78</v>
      </c>
      <c r="B38" s="59" t="str">
        <f>IF(A38="","",VLOOKUP(A38,Entrants!$B$4:$D$102,3))</f>
        <v>FT</v>
      </c>
      <c r="C38" s="59">
        <v>34</v>
      </c>
      <c r="D38" s="58" t="str">
        <f>IF(A38="","",VLOOKUP(A38,Entrants!$B$4:$D$102,2))</f>
        <v>Willshire, Keith</v>
      </c>
      <c r="E38" s="61">
        <v>0.016909722222222225</v>
      </c>
      <c r="F38" s="61">
        <f>IF(A38="","",VLOOKUP(A38,Entrants!$B$4:$J$102,9))</f>
        <v>0.003298611111111111</v>
      </c>
      <c r="G38" s="61">
        <f t="shared" si="0"/>
        <v>0.013611111111111114</v>
      </c>
      <c r="I38" s="8">
        <v>34</v>
      </c>
      <c r="J38" s="10" t="s">
        <v>115</v>
      </c>
      <c r="K38" s="64">
        <v>0.017233796296296296</v>
      </c>
      <c r="L38" s="64">
        <v>0.003993055555555556</v>
      </c>
      <c r="M38" s="64">
        <v>0.01324074074074074</v>
      </c>
      <c r="N38" s="9"/>
      <c r="O38" s="9"/>
      <c r="P38" s="4"/>
      <c r="Q38" s="4"/>
    </row>
    <row r="39" spans="1:17" ht="15">
      <c r="A39" s="59">
        <v>4</v>
      </c>
      <c r="B39" s="59" t="str">
        <f>IF(A39="","",VLOOKUP(A39,Entrants!$B$4:$D$102,3))</f>
        <v>CC</v>
      </c>
      <c r="C39" s="59">
        <v>35</v>
      </c>
      <c r="D39" s="58" t="str">
        <f>IF(A39="","",VLOOKUP(A39,Entrants!$B$4:$D$102,2))</f>
        <v>Baxter, Phillippa</v>
      </c>
      <c r="E39" s="61">
        <v>0.01693287037037037</v>
      </c>
      <c r="F39" s="61">
        <f>IF(A39="","",VLOOKUP(A39,Entrants!$B$4:$J$102,9))</f>
        <v>0.003645833333333333</v>
      </c>
      <c r="G39" s="61">
        <f t="shared" si="0"/>
        <v>0.013287037037037036</v>
      </c>
      <c r="I39" s="8">
        <v>35</v>
      </c>
      <c r="J39" s="10" t="s">
        <v>112</v>
      </c>
      <c r="K39" s="64">
        <v>0.01693287037037037</v>
      </c>
      <c r="L39" s="64">
        <v>0.003645833333333333</v>
      </c>
      <c r="M39" s="64">
        <v>0.013287037037037036</v>
      </c>
      <c r="N39" s="9"/>
      <c r="O39" s="9"/>
      <c r="P39" s="4"/>
      <c r="Q39" s="4"/>
    </row>
    <row r="40" spans="1:17" ht="15">
      <c r="A40" s="59">
        <v>12</v>
      </c>
      <c r="B40" s="59" t="str">
        <f>IF(A40="","",VLOOKUP(A40,Entrants!$B$4:$D$102,3))</f>
        <v>RD</v>
      </c>
      <c r="C40" s="59">
        <v>36</v>
      </c>
      <c r="D40" s="58" t="str">
        <f>IF(A40="","",VLOOKUP(A40,Entrants!$B$4:$D$102,2))</f>
        <v>Coultate, Louise</v>
      </c>
      <c r="E40" s="61">
        <v>0.016967592592592593</v>
      </c>
      <c r="F40" s="61">
        <f>IF(A40="","",VLOOKUP(A40,Entrants!$B$4:$J$102,9))</f>
        <v>0.0024305555555555556</v>
      </c>
      <c r="G40" s="61">
        <f t="shared" si="0"/>
        <v>0.014537037037037038</v>
      </c>
      <c r="I40" s="8">
        <v>36</v>
      </c>
      <c r="J40" s="10" t="s">
        <v>110</v>
      </c>
      <c r="K40" s="64">
        <v>0.01621527777777778</v>
      </c>
      <c r="L40" s="64">
        <v>0.002777777777777778</v>
      </c>
      <c r="M40" s="64">
        <v>0.013437500000000002</v>
      </c>
      <c r="N40" s="9"/>
      <c r="O40" s="9"/>
      <c r="P40" s="4"/>
      <c r="Q40" s="4"/>
    </row>
    <row r="41" spans="1:17" ht="15">
      <c r="A41" s="59">
        <v>67</v>
      </c>
      <c r="B41" s="59" t="str">
        <f>IF(A41="","",VLOOKUP(A41,Entrants!$B$4:$D$102,3))</f>
        <v>CC</v>
      </c>
      <c r="C41" s="59">
        <v>37</v>
      </c>
      <c r="D41" s="58" t="str">
        <f>IF(A41="","",VLOOKUP(A41,Entrants!$B$4:$D$102,2))</f>
        <v>Seccombe, Colin</v>
      </c>
      <c r="E41" s="61">
        <v>0.01704861111111111</v>
      </c>
      <c r="F41" s="61">
        <f>IF(A41="","",VLOOKUP(A41,Entrants!$B$4:$J$102,9))</f>
        <v>0.002777777777777778</v>
      </c>
      <c r="G41" s="61">
        <f t="shared" si="0"/>
        <v>0.014270833333333333</v>
      </c>
      <c r="I41" s="8">
        <v>37</v>
      </c>
      <c r="J41" s="10" t="s">
        <v>149</v>
      </c>
      <c r="K41" s="64">
        <v>0.016377314814814813</v>
      </c>
      <c r="L41" s="64">
        <v>0.002777777777777778</v>
      </c>
      <c r="M41" s="64">
        <v>0.013599537037037035</v>
      </c>
      <c r="N41" s="9"/>
      <c r="O41" s="9"/>
      <c r="P41" s="4"/>
      <c r="Q41" s="4"/>
    </row>
    <row r="42" spans="1:17" ht="15">
      <c r="A42" s="59">
        <v>6</v>
      </c>
      <c r="B42" s="59" t="str">
        <f>IF(A42="","",VLOOKUP(A42,Entrants!$B$4:$D$102,3))</f>
        <v>TB</v>
      </c>
      <c r="C42" s="59">
        <v>38</v>
      </c>
      <c r="D42" s="58" t="str">
        <f>IF(A42="","",VLOOKUP(A42,Entrants!$B$4:$D$102,2))</f>
        <v>Brown, Peter</v>
      </c>
      <c r="E42" s="61">
        <v>0.01707175925925926</v>
      </c>
      <c r="F42" s="61">
        <f>IF(A42="","",VLOOKUP(A42,Entrants!$B$4:$J$102,9))</f>
        <v>0.006597222222222222</v>
      </c>
      <c r="G42" s="61">
        <f t="shared" si="0"/>
        <v>0.010474537037037036</v>
      </c>
      <c r="I42" s="8">
        <v>38</v>
      </c>
      <c r="J42" s="10" t="s">
        <v>175</v>
      </c>
      <c r="K42" s="64">
        <v>0.016909722222222225</v>
      </c>
      <c r="L42" s="64">
        <v>0.003298611111111111</v>
      </c>
      <c r="M42" s="64">
        <v>0.013611111111111114</v>
      </c>
      <c r="N42" s="9"/>
      <c r="O42" s="9"/>
      <c r="P42" s="4"/>
      <c r="Q42" s="4"/>
    </row>
    <row r="43" spans="1:17" ht="15">
      <c r="A43" s="59">
        <v>64</v>
      </c>
      <c r="B43" s="59" t="str">
        <f>IF(A43="","",VLOOKUP(A43,Entrants!$B$4:$D$102,3))</f>
        <v>AB</v>
      </c>
      <c r="C43" s="59">
        <v>39</v>
      </c>
      <c r="D43" s="58" t="str">
        <f>IF(A43="","",VLOOKUP(A43,Entrants!$B$4:$D$102,2))</f>
        <v>Roberts, Dave</v>
      </c>
      <c r="E43" s="61">
        <v>0.017106481481481483</v>
      </c>
      <c r="F43" s="61">
        <f>IF(A43="","",VLOOKUP(A43,Entrants!$B$4:$J$102,9))</f>
        <v>0.004340277777777778</v>
      </c>
      <c r="G43" s="61">
        <f t="shared" si="0"/>
        <v>0.012766203703703705</v>
      </c>
      <c r="I43" s="8">
        <v>39</v>
      </c>
      <c r="J43" s="10" t="s">
        <v>166</v>
      </c>
      <c r="K43" s="64">
        <v>0.01681712962962963</v>
      </c>
      <c r="L43" s="64">
        <v>0.0031249999999999997</v>
      </c>
      <c r="M43" s="64">
        <v>0.01369212962962963</v>
      </c>
      <c r="N43" s="9"/>
      <c r="O43" s="9"/>
      <c r="P43" s="4"/>
      <c r="Q43" s="4"/>
    </row>
    <row r="44" spans="1:17" ht="15">
      <c r="A44" s="59">
        <v>57</v>
      </c>
      <c r="B44" s="59" t="str">
        <f>IF(A44="","",VLOOKUP(A44,Entrants!$B$4:$D$102,3))</f>
        <v>SS</v>
      </c>
      <c r="C44" s="59">
        <v>40</v>
      </c>
      <c r="D44" s="58" t="str">
        <f>IF(A44="","",VLOOKUP(A44,Entrants!$B$4:$D$102,2))</f>
        <v>Phillips, Dawn</v>
      </c>
      <c r="E44" s="61">
        <v>0.017141203703703704</v>
      </c>
      <c r="F44" s="61">
        <f>IF(A44="","",VLOOKUP(A44,Entrants!$B$4:$J$102,9))</f>
        <v>0.001736111111111111</v>
      </c>
      <c r="G44" s="61">
        <f t="shared" si="0"/>
        <v>0.015405092592592592</v>
      </c>
      <c r="I44" s="8">
        <v>40</v>
      </c>
      <c r="J44" s="10" t="s">
        <v>160</v>
      </c>
      <c r="K44" s="64">
        <v>0.01619212962962963</v>
      </c>
      <c r="L44" s="64">
        <v>0.0022569444444444447</v>
      </c>
      <c r="M44" s="64">
        <v>0.013935185185185184</v>
      </c>
      <c r="N44" s="9"/>
      <c r="O44" s="9"/>
      <c r="P44" s="4"/>
      <c r="Q44" s="4"/>
    </row>
    <row r="45" spans="1:17" ht="15">
      <c r="A45" s="59">
        <v>7</v>
      </c>
      <c r="B45" s="59" t="str">
        <f>IF(A45="","",VLOOKUP(A45,Entrants!$B$4:$D$102,3))</f>
        <v>CC</v>
      </c>
      <c r="C45" s="59">
        <v>41</v>
      </c>
      <c r="D45" s="58" t="str">
        <f>IF(A45="","",VLOOKUP(A45,Entrants!$B$4:$D$102,2))</f>
        <v>Bruce, Helen</v>
      </c>
      <c r="E45" s="61">
        <v>0.017233796296296296</v>
      </c>
      <c r="F45" s="61">
        <f>IF(A45="","",VLOOKUP(A45,Entrants!$B$4:$J$102,9))</f>
        <v>0.003993055555555556</v>
      </c>
      <c r="G45" s="61">
        <f t="shared" si="0"/>
        <v>0.01324074074074074</v>
      </c>
      <c r="I45" s="8">
        <v>41</v>
      </c>
      <c r="J45" s="10" t="s">
        <v>164</v>
      </c>
      <c r="K45" s="64">
        <v>0.01704861111111111</v>
      </c>
      <c r="L45" s="64">
        <v>0.002777777777777778</v>
      </c>
      <c r="M45" s="64">
        <v>0.014270833333333333</v>
      </c>
      <c r="N45" s="9"/>
      <c r="O45" s="9"/>
      <c r="P45" s="4"/>
      <c r="Q45" s="4"/>
    </row>
    <row r="46" spans="1:15" ht="15">
      <c r="A46" s="59">
        <v>20</v>
      </c>
      <c r="B46" s="59" t="str">
        <f>IF(A46="","",VLOOKUP(A46,Entrants!$B$4:$D$102,3))</f>
        <v>GT</v>
      </c>
      <c r="C46" s="59">
        <v>42</v>
      </c>
      <c r="D46" s="58" t="str">
        <f>IF(A46="","",VLOOKUP(A46,Entrants!$B$4:$D$102,2))</f>
        <v>Dungworth, Joseph</v>
      </c>
      <c r="E46" s="61">
        <v>0.017488425925925925</v>
      </c>
      <c r="F46" s="61">
        <f>IF(A46="","",VLOOKUP(A46,Entrants!$B$4:$J$102,9))</f>
        <v>0.005208333333333333</v>
      </c>
      <c r="G46" s="61">
        <f t="shared" si="0"/>
        <v>0.012280092592592592</v>
      </c>
      <c r="I46" s="8">
        <v>42</v>
      </c>
      <c r="J46" s="10" t="s">
        <v>120</v>
      </c>
      <c r="K46" s="64">
        <v>0.016967592592592593</v>
      </c>
      <c r="L46" s="64">
        <v>0.0024305555555555556</v>
      </c>
      <c r="M46" s="64">
        <v>0.014537037037037038</v>
      </c>
      <c r="N46" s="64"/>
      <c r="O46" s="64"/>
    </row>
    <row r="47" spans="1:15" ht="15">
      <c r="A47" s="59">
        <v>54</v>
      </c>
      <c r="B47" s="59" t="str">
        <f>IF(A47="","",VLOOKUP(A47,Entrants!$B$4:$D$102,3))</f>
        <v>MM</v>
      </c>
      <c r="C47" s="59">
        <v>43</v>
      </c>
      <c r="D47" s="58" t="str">
        <f>IF(A47="","",VLOOKUP(A47,Entrants!$B$4:$D$102,2))</f>
        <v>Nicholson, Mark</v>
      </c>
      <c r="E47" s="61">
        <v>0.017766203703703704</v>
      </c>
      <c r="F47" s="61">
        <f>IF(A47="","",VLOOKUP(A47,Entrants!$B$4:$J$102,9))</f>
        <v>0.005208333333333333</v>
      </c>
      <c r="G47" s="61">
        <f t="shared" si="0"/>
        <v>0.012557870370370372</v>
      </c>
      <c r="I47" s="8">
        <v>43</v>
      </c>
      <c r="J47" s="10" t="s">
        <v>150</v>
      </c>
      <c r="K47" s="64">
        <v>0.01611111111111111</v>
      </c>
      <c r="L47" s="64">
        <v>0.001388888888888889</v>
      </c>
      <c r="M47" s="64">
        <v>0.014722222222222222</v>
      </c>
      <c r="N47" s="9"/>
      <c r="O47" s="9"/>
    </row>
    <row r="48" spans="1:15" ht="15">
      <c r="A48" s="59">
        <v>32</v>
      </c>
      <c r="B48" s="59" t="str">
        <f>IF(A48="","",VLOOKUP(A48,Entrants!$B$4:$D$102,3))</f>
        <v>RD</v>
      </c>
      <c r="C48" s="59">
        <v>44</v>
      </c>
      <c r="D48" s="58" t="str">
        <f>IF(A48="","",VLOOKUP(A48,Entrants!$B$4:$D$102,2))</f>
        <v>Herron, Aynsley</v>
      </c>
      <c r="E48" s="61">
        <v>0.017858796296296296</v>
      </c>
      <c r="F48" s="61">
        <f>IF(A48="","",VLOOKUP(A48,Entrants!$B$4:$J$102,9))</f>
        <v>0.002777777777777778</v>
      </c>
      <c r="G48" s="61">
        <f t="shared" si="0"/>
        <v>0.015081018518518518</v>
      </c>
      <c r="I48" s="8">
        <v>44</v>
      </c>
      <c r="J48" s="10" t="s">
        <v>137</v>
      </c>
      <c r="K48" s="64">
        <v>0.017858796296296296</v>
      </c>
      <c r="L48" s="64">
        <v>0.002777777777777778</v>
      </c>
      <c r="M48" s="64">
        <v>0.015081018518518518</v>
      </c>
      <c r="N48" s="9"/>
      <c r="O48" s="9"/>
    </row>
    <row r="49" spans="1:15" ht="15">
      <c r="A49" s="59">
        <v>3</v>
      </c>
      <c r="B49" s="59" t="str">
        <f>IF(A49="","",VLOOKUP(A49,Entrants!$B$4:$D$102,3))</f>
        <v>RR</v>
      </c>
      <c r="C49" s="59">
        <v>45</v>
      </c>
      <c r="D49" s="58" t="str">
        <f>IF(A49="","",VLOOKUP(A49,Entrants!$B$4:$D$102,2))</f>
        <v>Baxter, Ian</v>
      </c>
      <c r="E49" s="61">
        <v>0.01810185185185185</v>
      </c>
      <c r="F49" s="61">
        <f>IF(A49="","",VLOOKUP(A49,Entrants!$B$4:$J$102,9))</f>
        <v>0.0050347222222222225</v>
      </c>
      <c r="G49" s="61">
        <f t="shared" si="0"/>
        <v>0.01306712962962963</v>
      </c>
      <c r="I49" s="8">
        <v>45</v>
      </c>
      <c r="J49" s="10" t="s">
        <v>214</v>
      </c>
      <c r="K49" s="64">
        <v>0.017141203703703704</v>
      </c>
      <c r="L49" s="64">
        <v>0.001736111111111111</v>
      </c>
      <c r="M49" s="64">
        <v>0.015405092592592592</v>
      </c>
      <c r="N49" s="9"/>
      <c r="O49" s="9"/>
    </row>
    <row r="50" spans="1:15" ht="15">
      <c r="A50" s="59"/>
      <c r="B50" s="59">
        <f>IF(A50="","",VLOOKUP(A50,Entrants!$B$4:$D$102,3))</f>
      </c>
      <c r="C50" s="59">
        <v>46</v>
      </c>
      <c r="D50" s="58">
        <f>IF(A50="","",VLOOKUP(A50,Entrants!$B$4:$D$102,2))</f>
      </c>
      <c r="E50" s="59"/>
      <c r="F50" s="61">
        <f>IF(A50="","",VLOOKUP(A50,Entrants!$B$4:$J$102,9))</f>
      </c>
      <c r="G50" s="61">
        <f t="shared" si="0"/>
      </c>
      <c r="I50" s="8">
        <v>46</v>
      </c>
      <c r="J50" s="10" t="s">
        <v>15</v>
      </c>
      <c r="K50" s="64"/>
      <c r="L50" s="9" t="s">
        <v>15</v>
      </c>
      <c r="M50" s="9" t="s">
        <v>15</v>
      </c>
      <c r="N50" s="9"/>
      <c r="O50" s="9"/>
    </row>
    <row r="51" spans="1:15" ht="15">
      <c r="A51" s="59"/>
      <c r="B51" s="59">
        <f>IF(A51="","",VLOOKUP(A51,Entrants!$B$4:$D$102,3))</f>
      </c>
      <c r="C51" s="59">
        <v>47</v>
      </c>
      <c r="D51" s="58">
        <f>IF(A51="","",VLOOKUP(A51,Entrants!$B$4:$D$102,2))</f>
      </c>
      <c r="E51" s="59"/>
      <c r="F51" s="61">
        <f>IF(A51="","",VLOOKUP(A51,Entrants!$B$4:$J$102,9))</f>
      </c>
      <c r="G51" s="61">
        <f t="shared" si="0"/>
      </c>
      <c r="I51" s="8">
        <v>47</v>
      </c>
      <c r="J51" s="10" t="s">
        <v>15</v>
      </c>
      <c r="K51" s="64"/>
      <c r="L51" s="9" t="s">
        <v>15</v>
      </c>
      <c r="M51" s="9" t="s">
        <v>15</v>
      </c>
      <c r="N51" s="9"/>
      <c r="O51" s="9"/>
    </row>
    <row r="52" spans="1:15" ht="15">
      <c r="A52" s="59"/>
      <c r="B52" s="59">
        <f>IF(A52="","",VLOOKUP(A52,Entrants!$B$4:$D$102,3))</f>
      </c>
      <c r="C52" s="59">
        <v>48</v>
      </c>
      <c r="D52" s="58">
        <f>IF(A52="","",VLOOKUP(A52,Entrants!$B$4:$D$102,2))</f>
      </c>
      <c r="E52" s="60"/>
      <c r="F52" s="61">
        <f>IF(A52="","",VLOOKUP(A52,Entrants!$B$4:$J$102,9))</f>
      </c>
      <c r="G52" s="61">
        <f t="shared" si="0"/>
      </c>
      <c r="I52" s="8">
        <v>48</v>
      </c>
      <c r="J52" s="10" t="s">
        <v>15</v>
      </c>
      <c r="K52" s="64"/>
      <c r="L52" s="9" t="s">
        <v>15</v>
      </c>
      <c r="M52" s="9" t="s">
        <v>15</v>
      </c>
      <c r="N52" s="9"/>
      <c r="O52" s="9"/>
    </row>
    <row r="53" spans="1:15" ht="15">
      <c r="A53" s="59"/>
      <c r="B53" s="59">
        <f>IF(A53="","",VLOOKUP(A53,Entrants!$B$4:$D$102,3))</f>
      </c>
      <c r="C53" s="59">
        <v>49</v>
      </c>
      <c r="D53" s="58">
        <f>IF(A53="","",VLOOKUP(A53,Entrants!$B$4:$D$102,2))</f>
      </c>
      <c r="E53" s="59"/>
      <c r="F53" s="61">
        <f>IF(A53="","",VLOOKUP(A53,Entrants!$B$4:$J$102,9))</f>
      </c>
      <c r="G53" s="61">
        <f t="shared" si="0"/>
      </c>
      <c r="I53" s="8">
        <v>49</v>
      </c>
      <c r="J53" s="10" t="s">
        <v>15</v>
      </c>
      <c r="K53" s="64"/>
      <c r="L53" s="9" t="s">
        <v>15</v>
      </c>
      <c r="M53" s="9" t="s">
        <v>15</v>
      </c>
      <c r="N53" s="9"/>
      <c r="O53" s="9"/>
    </row>
    <row r="54" spans="1:15" ht="15">
      <c r="A54" s="59"/>
      <c r="B54" s="59">
        <f>IF(A54="","",VLOOKUP(A54,Entrants!$B$4:$D$102,3))</f>
      </c>
      <c r="C54" s="59">
        <v>50</v>
      </c>
      <c r="D54" s="58">
        <f>IF(A54="","",VLOOKUP(A54,Entrants!$B$4:$D$102,2))</f>
      </c>
      <c r="E54" s="60"/>
      <c r="F54" s="61">
        <f>IF(A54="","",VLOOKUP(A54,Entrants!$B$4:$J$102,9))</f>
      </c>
      <c r="G54" s="61">
        <f t="shared" si="0"/>
      </c>
      <c r="I54" s="8">
        <v>50</v>
      </c>
      <c r="J54" s="10" t="s">
        <v>15</v>
      </c>
      <c r="K54" s="64"/>
      <c r="L54" s="9" t="s">
        <v>15</v>
      </c>
      <c r="M54" s="9" t="s">
        <v>15</v>
      </c>
      <c r="N54" s="9"/>
      <c r="O54" s="9"/>
    </row>
    <row r="55" spans="1:15" ht="15">
      <c r="A55" s="59"/>
      <c r="B55" s="59">
        <f>IF(A55="","",VLOOKUP(A55,Entrants!$B$4:$D$102,3))</f>
      </c>
      <c r="C55" s="59">
        <v>51</v>
      </c>
      <c r="D55" s="58">
        <f>IF(A55="","",VLOOKUP(A55,Entrants!$B$4:$D$102,2))</f>
      </c>
      <c r="E55" s="59"/>
      <c r="F55" s="61">
        <f>IF(A55="","",VLOOKUP(A55,Entrants!$B$4:$J$102,9))</f>
      </c>
      <c r="G55" s="61">
        <f t="shared" si="0"/>
      </c>
      <c r="I55" s="8">
        <v>51</v>
      </c>
      <c r="J55" s="10" t="s">
        <v>15</v>
      </c>
      <c r="K55" s="64"/>
      <c r="L55" s="9" t="s">
        <v>15</v>
      </c>
      <c r="M55" s="9" t="s">
        <v>15</v>
      </c>
      <c r="N55" s="9"/>
      <c r="O55" s="9"/>
    </row>
    <row r="56" spans="1:15" ht="15">
      <c r="A56" s="59"/>
      <c r="B56" s="59">
        <f>IF(A56="","",VLOOKUP(A56,Entrants!$B$4:$D$102,3))</f>
      </c>
      <c r="C56" s="59">
        <v>52</v>
      </c>
      <c r="D56" s="58">
        <f>IF(A56="","",VLOOKUP(A56,Entrants!$B$4:$D$102,2))</f>
      </c>
      <c r="E56" s="60"/>
      <c r="F56" s="61">
        <f>IF(A56="","",VLOOKUP(A56,Entrants!$B$4:$J$102,9))</f>
      </c>
      <c r="G56" s="61">
        <f t="shared" si="0"/>
      </c>
      <c r="I56" s="8">
        <v>52</v>
      </c>
      <c r="J56" s="10" t="s">
        <v>15</v>
      </c>
      <c r="K56" s="64"/>
      <c r="L56" s="9" t="s">
        <v>15</v>
      </c>
      <c r="M56" s="9" t="s">
        <v>15</v>
      </c>
      <c r="N56" s="64"/>
      <c r="O56" s="9"/>
    </row>
    <row r="57" spans="1:15" ht="15">
      <c r="A57" s="59"/>
      <c r="B57" s="59">
        <f>IF(A57="","",VLOOKUP(A57,Entrants!$B$4:$D$102,3))</f>
      </c>
      <c r="C57" s="59">
        <v>53</v>
      </c>
      <c r="D57" s="58">
        <f>IF(A57="","",VLOOKUP(A57,Entrants!$B$4:$D$102,2))</f>
      </c>
      <c r="E57" s="60"/>
      <c r="F57" s="61">
        <f>IF(A57="","",VLOOKUP(A57,Entrants!$B$4:$J$102,9))</f>
      </c>
      <c r="G57" s="61">
        <f t="shared" si="0"/>
      </c>
      <c r="I57" s="8">
        <v>53</v>
      </c>
      <c r="J57" s="10" t="s">
        <v>15</v>
      </c>
      <c r="K57" s="64"/>
      <c r="L57" s="9" t="s">
        <v>15</v>
      </c>
      <c r="M57" s="9" t="s">
        <v>15</v>
      </c>
      <c r="N57" s="64"/>
      <c r="O57" s="9"/>
    </row>
    <row r="58" spans="1:15" ht="15">
      <c r="A58" s="59"/>
      <c r="B58" s="59">
        <f>IF(A58="","",VLOOKUP(A58,Entrants!$B$4:$D$102,3))</f>
      </c>
      <c r="C58" s="59">
        <v>54</v>
      </c>
      <c r="D58" s="58">
        <f>IF(A58="","",VLOOKUP(A58,Entrants!$B$4:$D$102,2))</f>
      </c>
      <c r="E58" s="59"/>
      <c r="F58" s="61">
        <f>IF(A58="","",VLOOKUP(A58,Entrants!$B$4:$J$102,9))</f>
      </c>
      <c r="G58" s="61">
        <f t="shared" si="0"/>
      </c>
      <c r="I58" s="8">
        <v>54</v>
      </c>
      <c r="J58" s="10" t="s">
        <v>15</v>
      </c>
      <c r="K58" s="64"/>
      <c r="L58" s="9" t="s">
        <v>15</v>
      </c>
      <c r="M58" s="9" t="s">
        <v>15</v>
      </c>
      <c r="N58" s="64"/>
      <c r="O58" s="9"/>
    </row>
    <row r="59" spans="1:15" ht="15">
      <c r="A59" s="59"/>
      <c r="B59" s="59">
        <f>IF(A59="","",VLOOKUP(A59,Entrants!$B$4:$D$102,3))</f>
      </c>
      <c r="C59" s="59">
        <v>55</v>
      </c>
      <c r="D59" s="58">
        <f>IF(A59="","",VLOOKUP(A59,Entrants!$B$4:$D$102,2))</f>
      </c>
      <c r="E59" s="60"/>
      <c r="F59" s="61">
        <f>IF(A59="","",VLOOKUP(A59,Entrants!$B$4:$J$102,9))</f>
      </c>
      <c r="G59" s="61">
        <f t="shared" si="0"/>
      </c>
      <c r="I59" s="8">
        <v>55</v>
      </c>
      <c r="J59" s="10" t="s">
        <v>15</v>
      </c>
      <c r="K59" s="64"/>
      <c r="L59" s="9" t="s">
        <v>15</v>
      </c>
      <c r="M59" s="9" t="s">
        <v>15</v>
      </c>
      <c r="N59" s="64"/>
      <c r="O59" s="64"/>
    </row>
    <row r="60" spans="1:15" ht="15">
      <c r="A60" s="59"/>
      <c r="B60" s="59">
        <f>IF(A60="","",VLOOKUP(A60,Entrants!$B$4:$D$102,3))</f>
      </c>
      <c r="C60" s="59">
        <v>56</v>
      </c>
      <c r="D60" s="58">
        <f>IF(A60="","",VLOOKUP(A60,Entrants!$B$4:$D$102,2))</f>
      </c>
      <c r="E60" s="60"/>
      <c r="F60" s="61">
        <f>IF(A60="","",VLOOKUP(A60,Entrants!$B$4:$J$102,9))</f>
      </c>
      <c r="G60" s="61">
        <f t="shared" si="0"/>
      </c>
      <c r="I60" s="8">
        <v>56</v>
      </c>
      <c r="J60" s="10" t="s">
        <v>15</v>
      </c>
      <c r="K60" s="64"/>
      <c r="L60" s="9" t="s">
        <v>15</v>
      </c>
      <c r="M60" s="9" t="s">
        <v>15</v>
      </c>
      <c r="N60" s="64"/>
      <c r="O60" s="64"/>
    </row>
    <row r="61" spans="1:15" ht="15">
      <c r="A61" s="59"/>
      <c r="B61" s="59">
        <f>IF(A61="","",VLOOKUP(A61,Entrants!$B$4:$D$102,3))</f>
      </c>
      <c r="C61" s="59">
        <v>57</v>
      </c>
      <c r="D61" s="58">
        <f>IF(A61="","",VLOOKUP(A61,Entrants!$B$4:$D$102,2))</f>
      </c>
      <c r="E61" s="60"/>
      <c r="F61" s="61">
        <f>IF(A61="","",VLOOKUP(A61,Entrants!$B$4:$J$102,9))</f>
      </c>
      <c r="G61" s="61">
        <f t="shared" si="0"/>
      </c>
      <c r="I61" s="8">
        <v>57</v>
      </c>
      <c r="J61" s="10" t="s">
        <v>15</v>
      </c>
      <c r="K61" s="64"/>
      <c r="L61" s="9" t="s">
        <v>15</v>
      </c>
      <c r="M61" s="9" t="s">
        <v>15</v>
      </c>
      <c r="N61" s="64"/>
      <c r="O61" s="64"/>
    </row>
    <row r="62" spans="1:15" ht="15">
      <c r="A62" s="59"/>
      <c r="B62" s="59">
        <f>IF(A62="","",VLOOKUP(A62,Entrants!$B$4:$D$102,3))</f>
      </c>
      <c r="C62" s="59">
        <v>58</v>
      </c>
      <c r="D62" s="58">
        <f>IF(A62="","",VLOOKUP(A62,Entrants!$B$4:$D$102,2))</f>
      </c>
      <c r="E62" s="60"/>
      <c r="F62" s="61">
        <f>IF(A62="","",VLOOKUP(A62,Entrants!$B$4:$J$102,9))</f>
      </c>
      <c r="G62" s="61">
        <f t="shared" si="0"/>
      </c>
      <c r="I62" s="8">
        <v>58</v>
      </c>
      <c r="J62" s="10" t="s">
        <v>15</v>
      </c>
      <c r="K62" s="64"/>
      <c r="L62" s="9" t="s">
        <v>15</v>
      </c>
      <c r="M62" s="9" t="s">
        <v>15</v>
      </c>
      <c r="N62" s="64"/>
      <c r="O62" s="64"/>
    </row>
    <row r="63" spans="1:15" ht="15">
      <c r="A63" s="59"/>
      <c r="B63" s="59">
        <f>IF(A63="","",VLOOKUP(A63,Entrants!$B$4:$D$102,3))</f>
      </c>
      <c r="C63" s="59">
        <v>59</v>
      </c>
      <c r="D63" s="58">
        <f>IF(A63="","",VLOOKUP(A63,Entrants!$B$4:$D$102,2))</f>
      </c>
      <c r="E63" s="60"/>
      <c r="F63" s="61">
        <f>IF(A63="","",VLOOKUP(A63,Entrants!$B$4:$J$102,9))</f>
      </c>
      <c r="G63" s="61">
        <f t="shared" si="0"/>
      </c>
      <c r="I63" s="8">
        <v>59</v>
      </c>
      <c r="J63" s="10" t="s">
        <v>15</v>
      </c>
      <c r="K63" s="64"/>
      <c r="L63" s="9" t="s">
        <v>15</v>
      </c>
      <c r="M63" s="9" t="s">
        <v>15</v>
      </c>
      <c r="N63" s="64"/>
      <c r="O63" s="64"/>
    </row>
    <row r="64" spans="1:15" ht="15">
      <c r="A64" s="59"/>
      <c r="B64" s="59">
        <f>IF(A64="","",VLOOKUP(A64,Entrants!$B$4:$D$102,3))</f>
      </c>
      <c r="C64" s="59">
        <v>60</v>
      </c>
      <c r="D64" s="58">
        <f>IF(A64="","",VLOOKUP(A64,Entrants!$B$4:$D$102,2))</f>
      </c>
      <c r="E64" s="60"/>
      <c r="F64" s="61">
        <f>IF(A64="","",VLOOKUP(A64,Entrants!$B$4:$J$102,9))</f>
      </c>
      <c r="G64" s="61">
        <f t="shared" si="0"/>
      </c>
      <c r="I64" s="8">
        <v>60</v>
      </c>
      <c r="J64" s="10" t="s">
        <v>15</v>
      </c>
      <c r="K64" s="64"/>
      <c r="L64" s="9" t="s">
        <v>15</v>
      </c>
      <c r="M64" s="9" t="s">
        <v>15</v>
      </c>
      <c r="N64" s="64"/>
      <c r="O64" s="64"/>
    </row>
    <row r="65" spans="1:15" ht="15">
      <c r="A65" s="59"/>
      <c r="B65" s="59">
        <f>IF(A65="","",VLOOKUP(A65,Entrants!$B$4:$D$102,3))</f>
      </c>
      <c r="C65" s="59">
        <v>61</v>
      </c>
      <c r="D65" s="58">
        <f>IF(A65="","",VLOOKUP(A65,Entrants!$B$4:$D$102,2))</f>
      </c>
      <c r="E65" s="60"/>
      <c r="F65" s="61">
        <f>IF(A65="","",VLOOKUP(A65,Entrants!$B$4:$J$102,9))</f>
      </c>
      <c r="G65" s="61">
        <f t="shared" si="0"/>
      </c>
      <c r="I65" s="8">
        <v>61</v>
      </c>
      <c r="J65" s="10" t="s">
        <v>15</v>
      </c>
      <c r="K65" s="64"/>
      <c r="L65" s="9" t="s">
        <v>15</v>
      </c>
      <c r="M65" s="9" t="s">
        <v>15</v>
      </c>
      <c r="N65" s="64"/>
      <c r="O65" s="64"/>
    </row>
    <row r="66" spans="1:15" ht="15">
      <c r="A66" s="59"/>
      <c r="B66" s="59">
        <f>IF(A66="","",VLOOKUP(A66,Entrants!$B$4:$D$102,3))</f>
      </c>
      <c r="C66" s="59">
        <v>62</v>
      </c>
      <c r="D66" s="58">
        <f>IF(A66="","",VLOOKUP(A66,Entrants!$B$4:$D$102,2))</f>
      </c>
      <c r="E66" s="60"/>
      <c r="F66" s="61">
        <f>IF(A66="","",VLOOKUP(A66,Entrants!$B$4:$J$102,9))</f>
      </c>
      <c r="G66" s="61">
        <f t="shared" si="0"/>
      </c>
      <c r="I66" s="8">
        <v>62</v>
      </c>
      <c r="J66" s="10" t="s">
        <v>15</v>
      </c>
      <c r="K66" s="64"/>
      <c r="L66" s="9" t="s">
        <v>15</v>
      </c>
      <c r="M66" s="9" t="s">
        <v>15</v>
      </c>
      <c r="N66" s="64"/>
      <c r="O66" s="64"/>
    </row>
    <row r="67" spans="1:15" ht="15">
      <c r="A67" s="59"/>
      <c r="B67" s="59">
        <f>IF(A67="","",VLOOKUP(A67,Entrants!$B$4:$D$102,3))</f>
      </c>
      <c r="C67" s="59">
        <v>63</v>
      </c>
      <c r="D67" s="58">
        <f>IF(A67="","",VLOOKUP(A67,Entrants!$B$4:$D$102,2))</f>
      </c>
      <c r="E67" s="60"/>
      <c r="F67" s="61">
        <f>IF(A67="","",VLOOKUP(A67,Entrants!$B$4:$J$102,9))</f>
      </c>
      <c r="G67" s="61">
        <f t="shared" si="0"/>
      </c>
      <c r="I67" s="8">
        <v>63</v>
      </c>
      <c r="J67" s="10" t="s">
        <v>15</v>
      </c>
      <c r="K67" s="64"/>
      <c r="L67" s="9" t="s">
        <v>15</v>
      </c>
      <c r="M67" s="9" t="s">
        <v>15</v>
      </c>
      <c r="N67" s="64"/>
      <c r="O67" s="64"/>
    </row>
    <row r="68" spans="1:15" ht="15">
      <c r="A68" s="59"/>
      <c r="B68" s="59">
        <f>IF(A68="","",VLOOKUP(A68,Entrants!$B$4:$D$102,3))</f>
      </c>
      <c r="C68" s="59">
        <v>64</v>
      </c>
      <c r="D68" s="58">
        <f>IF(A68="","",VLOOKUP(A68,Entrants!$B$4:$D$102,2))</f>
      </c>
      <c r="E68" s="60"/>
      <c r="F68" s="61">
        <f>IF(A68="","",VLOOKUP(A68,Entrants!$B$4:$J$102,9))</f>
      </c>
      <c r="G68" s="61">
        <f t="shared" si="0"/>
      </c>
      <c r="I68" s="8">
        <v>64</v>
      </c>
      <c r="J68" s="10" t="s">
        <v>15</v>
      </c>
      <c r="K68" s="64"/>
      <c r="L68" s="9" t="s">
        <v>15</v>
      </c>
      <c r="M68" s="9" t="s">
        <v>15</v>
      </c>
      <c r="N68" s="64"/>
      <c r="O68" s="64"/>
    </row>
    <row r="69" spans="1:15" ht="15">
      <c r="A69" s="59"/>
      <c r="B69" s="59">
        <f>IF(A69="","",VLOOKUP(A69,Entrants!$B$4:$D$102,3))</f>
      </c>
      <c r="C69" s="59">
        <v>65</v>
      </c>
      <c r="D69" s="58">
        <f>IF(A69="","",VLOOKUP(A69,Entrants!$B$4:$D$102,2))</f>
      </c>
      <c r="E69" s="60"/>
      <c r="F69" s="61">
        <f>IF(A69="","",VLOOKUP(A69,Entrants!$B$4:$J$102,9))</f>
      </c>
      <c r="G69" s="61">
        <f t="shared" si="0"/>
      </c>
      <c r="I69" s="8">
        <v>65</v>
      </c>
      <c r="J69" s="10" t="s">
        <v>15</v>
      </c>
      <c r="K69" s="64"/>
      <c r="L69" s="9" t="s">
        <v>15</v>
      </c>
      <c r="M69" s="9" t="s">
        <v>15</v>
      </c>
      <c r="N69" s="64"/>
      <c r="O69" s="64"/>
    </row>
    <row r="70" spans="1:15" ht="15">
      <c r="A70" s="59"/>
      <c r="B70" s="59">
        <f>IF(A70="","",VLOOKUP(A70,Entrants!$B$4:$D$102,3))</f>
      </c>
      <c r="C70" s="59">
        <v>66</v>
      </c>
      <c r="D70" s="58">
        <f>IF(A70="","",VLOOKUP(A70,Entrants!$B$4:$D$102,2))</f>
      </c>
      <c r="E70" s="60"/>
      <c r="F70" s="61">
        <f>IF(A70="","",VLOOKUP(A70,Entrants!$B$4:$J$102,9))</f>
      </c>
      <c r="G70" s="61">
        <f aca="true" t="shared" si="1" ref="G70:G84">IF(D70="","",E70-F70)</f>
      </c>
      <c r="I70" s="8">
        <v>66</v>
      </c>
      <c r="J70" s="10" t="s">
        <v>15</v>
      </c>
      <c r="K70" s="64"/>
      <c r="L70" s="9" t="s">
        <v>15</v>
      </c>
      <c r="M70" s="9" t="s">
        <v>15</v>
      </c>
      <c r="N70" s="64"/>
      <c r="O70" s="64"/>
    </row>
    <row r="71" spans="1:15" ht="15">
      <c r="A71" s="59"/>
      <c r="B71" s="59">
        <f>IF(A71="","",VLOOKUP(A71,Entrants!$B$4:$D$102,3))</f>
      </c>
      <c r="C71" s="59">
        <v>67</v>
      </c>
      <c r="D71" s="58">
        <f>IF(A71="","",VLOOKUP(A71,Entrants!$B$4:$D$102,2))</f>
      </c>
      <c r="E71" s="60"/>
      <c r="F71" s="61">
        <f>IF(A71="","",VLOOKUP(A71,Entrants!$B$4:$J$102,9))</f>
      </c>
      <c r="G71" s="61">
        <f t="shared" si="1"/>
      </c>
      <c r="I71" s="8">
        <v>67</v>
      </c>
      <c r="J71" s="10" t="s">
        <v>15</v>
      </c>
      <c r="K71" s="64"/>
      <c r="L71" s="9" t="s">
        <v>15</v>
      </c>
      <c r="M71" s="9" t="s">
        <v>15</v>
      </c>
      <c r="N71" s="64"/>
      <c r="O71" s="64"/>
    </row>
    <row r="72" spans="1:15" ht="15">
      <c r="A72" s="59"/>
      <c r="B72" s="59">
        <f>IF(A72="","",VLOOKUP(A72,Entrants!$B$4:$D$102,3))</f>
      </c>
      <c r="C72" s="59">
        <v>68</v>
      </c>
      <c r="D72" s="58">
        <f>IF(A72="","",VLOOKUP(A72,Entrants!$B$4:$D$102,2))</f>
      </c>
      <c r="E72" s="60"/>
      <c r="F72" s="61">
        <f>IF(A72="","",VLOOKUP(A72,Entrants!$B$4:$J$102,9))</f>
      </c>
      <c r="G72" s="61">
        <f t="shared" si="1"/>
      </c>
      <c r="I72" s="8">
        <v>68</v>
      </c>
      <c r="J72" s="10" t="s">
        <v>15</v>
      </c>
      <c r="K72" s="64"/>
      <c r="L72" s="9" t="s">
        <v>15</v>
      </c>
      <c r="M72" s="9" t="s">
        <v>15</v>
      </c>
      <c r="N72" s="64"/>
      <c r="O72" s="64"/>
    </row>
    <row r="73" spans="1:15" ht="15">
      <c r="A73" s="59"/>
      <c r="B73" s="59">
        <f>IF(A73="","",VLOOKUP(A73,Entrants!$B$4:$D$102,3))</f>
      </c>
      <c r="C73" s="59">
        <v>69</v>
      </c>
      <c r="D73" s="58">
        <f>IF(A73="","",VLOOKUP(A73,Entrants!$B$4:$D$102,2))</f>
      </c>
      <c r="E73" s="60"/>
      <c r="F73" s="61">
        <f>IF(A73="","",VLOOKUP(A73,Entrants!$B$4:$J$102,9))</f>
      </c>
      <c r="G73" s="61">
        <f t="shared" si="1"/>
      </c>
      <c r="I73" s="8">
        <v>69</v>
      </c>
      <c r="J73" s="10" t="s">
        <v>15</v>
      </c>
      <c r="K73" s="64"/>
      <c r="L73" s="9" t="s">
        <v>15</v>
      </c>
      <c r="M73" s="9" t="s">
        <v>15</v>
      </c>
      <c r="N73" s="64"/>
      <c r="O73" s="64"/>
    </row>
    <row r="74" spans="1:15" ht="15">
      <c r="A74" s="59"/>
      <c r="B74" s="59">
        <f>IF(A74="","",VLOOKUP(A74,Entrants!$B$4:$D$102,3))</f>
      </c>
      <c r="C74" s="59">
        <v>70</v>
      </c>
      <c r="D74" s="58">
        <f>IF(A74="","",VLOOKUP(A74,Entrants!$B$4:$D$102,2))</f>
      </c>
      <c r="E74" s="60"/>
      <c r="F74" s="61">
        <f>IF(A74="","",VLOOKUP(A74,Entrants!$B$4:$J$102,9))</f>
      </c>
      <c r="G74" s="61">
        <f t="shared" si="1"/>
      </c>
      <c r="I74" s="8">
        <v>70</v>
      </c>
      <c r="J74" s="10" t="s">
        <v>15</v>
      </c>
      <c r="K74" s="64"/>
      <c r="L74" s="9" t="s">
        <v>15</v>
      </c>
      <c r="M74" s="9" t="s">
        <v>15</v>
      </c>
      <c r="N74" s="64"/>
      <c r="O74" s="64"/>
    </row>
    <row r="75" spans="1:15" ht="15" customHeight="1">
      <c r="A75" s="59"/>
      <c r="B75" s="59">
        <f>IF(A75="","",VLOOKUP(A75,Entrants!$B$4:$D$102,3))</f>
      </c>
      <c r="C75" s="59">
        <v>71</v>
      </c>
      <c r="D75" s="58">
        <f>IF(A75="","",VLOOKUP(A75,Entrants!$B$4:$D$102,2))</f>
      </c>
      <c r="E75" s="60"/>
      <c r="F75" s="61">
        <f>IF(A75="","",VLOOKUP(A75,Entrants!$B$4:$J$102,9))</f>
      </c>
      <c r="G75" s="61">
        <f t="shared" si="1"/>
      </c>
      <c r="I75" s="8">
        <v>71</v>
      </c>
      <c r="J75" s="10" t="s">
        <v>15</v>
      </c>
      <c r="K75" s="64"/>
      <c r="L75" s="9" t="s">
        <v>15</v>
      </c>
      <c r="M75" s="9" t="s">
        <v>15</v>
      </c>
      <c r="N75" s="64"/>
      <c r="O75" s="64"/>
    </row>
    <row r="76" spans="1:15" ht="15">
      <c r="A76" s="59"/>
      <c r="B76" s="59">
        <f>IF(A76="","",VLOOKUP(A76,Entrants!$B$4:$D$102,3))</f>
      </c>
      <c r="C76" s="59">
        <v>72</v>
      </c>
      <c r="D76" s="58">
        <f>IF(A76="","",VLOOKUP(A76,Entrants!$B$4:$D$102,2))</f>
      </c>
      <c r="E76" s="60"/>
      <c r="F76" s="61">
        <f>IF(A76="","",VLOOKUP(A76,Entrants!$B$4:$J$102,9))</f>
      </c>
      <c r="G76" s="61">
        <f t="shared" si="1"/>
      </c>
      <c r="I76" s="8">
        <v>72</v>
      </c>
      <c r="J76" s="10" t="s">
        <v>15</v>
      </c>
      <c r="K76" s="64"/>
      <c r="L76" s="9" t="s">
        <v>15</v>
      </c>
      <c r="M76" s="9" t="s">
        <v>15</v>
      </c>
      <c r="N76" s="64"/>
      <c r="O76" s="64"/>
    </row>
    <row r="77" spans="1:15" ht="15">
      <c r="A77" s="59"/>
      <c r="B77" s="59">
        <f>IF(A77="","",VLOOKUP(A77,Entrants!$B$4:$D$102,3))</f>
      </c>
      <c r="C77" s="59">
        <v>73</v>
      </c>
      <c r="D77" s="58">
        <f>IF(A77="","",VLOOKUP(A77,Entrants!$B$4:$D$102,2))</f>
      </c>
      <c r="E77" s="60"/>
      <c r="F77" s="61">
        <f>IF(A77="","",VLOOKUP(A77,Entrants!$B$4:$J$102,9))</f>
      </c>
      <c r="G77" s="61">
        <f t="shared" si="1"/>
      </c>
      <c r="I77" s="8">
        <v>73</v>
      </c>
      <c r="J77" s="10" t="s">
        <v>15</v>
      </c>
      <c r="K77" s="64"/>
      <c r="L77" s="9" t="s">
        <v>15</v>
      </c>
      <c r="M77" s="9" t="s">
        <v>15</v>
      </c>
      <c r="N77" s="64"/>
      <c r="O77" s="64"/>
    </row>
    <row r="78" spans="1:15" ht="15" customHeight="1">
      <c r="A78" s="59"/>
      <c r="B78" s="59">
        <f>IF(A78="","",VLOOKUP(A78,Entrants!$B$4:$D$102,3))</f>
      </c>
      <c r="C78" s="59">
        <v>74</v>
      </c>
      <c r="D78" s="58">
        <f>IF(A78="","",VLOOKUP(A78,Entrants!$B$4:$D$102,2))</f>
      </c>
      <c r="E78" s="60"/>
      <c r="F78" s="61">
        <f>IF(A78="","",VLOOKUP(A78,Entrants!$B$4:$J$102,9))</f>
      </c>
      <c r="G78" s="61">
        <f t="shared" si="1"/>
      </c>
      <c r="I78" s="8">
        <v>74</v>
      </c>
      <c r="J78" s="10" t="s">
        <v>15</v>
      </c>
      <c r="K78" s="64"/>
      <c r="L78" s="9" t="s">
        <v>15</v>
      </c>
      <c r="M78" s="9" t="s">
        <v>15</v>
      </c>
      <c r="N78" s="64"/>
      <c r="O78" s="64"/>
    </row>
    <row r="79" spans="1:15" ht="15" customHeight="1">
      <c r="A79" s="59"/>
      <c r="B79" s="59">
        <f>IF(A79="","",VLOOKUP(A79,Entrants!$B$4:$D$102,3))</f>
      </c>
      <c r="C79" s="59">
        <v>75</v>
      </c>
      <c r="D79" s="58">
        <f>IF(A79="","",VLOOKUP(A79,Entrants!$B$4:$D$102,2))</f>
      </c>
      <c r="E79" s="60"/>
      <c r="F79" s="61">
        <f>IF(A79="","",VLOOKUP(A79,Entrants!$B$4:$J$102,9))</f>
      </c>
      <c r="G79" s="61">
        <f t="shared" si="1"/>
      </c>
      <c r="I79" s="8">
        <v>75</v>
      </c>
      <c r="J79" s="10" t="s">
        <v>15</v>
      </c>
      <c r="K79" s="64"/>
      <c r="L79" s="9" t="s">
        <v>15</v>
      </c>
      <c r="M79" s="9" t="s">
        <v>15</v>
      </c>
      <c r="N79" s="64"/>
      <c r="O79" s="64"/>
    </row>
    <row r="80" spans="2:13" ht="15" customHeight="1">
      <c r="B80" s="59">
        <f>IF(A80="","",VLOOKUP(A80,Entrants!$B$4:$D$102,3))</f>
      </c>
      <c r="C80" s="59">
        <v>76</v>
      </c>
      <c r="D80" s="58">
        <f>IF(A80="","",VLOOKUP(A80,Entrants!$B$4:$D$102,2))</f>
      </c>
      <c r="F80" s="61">
        <f>IF(A80="","",VLOOKUP(A80,Entrants!$B$4:$J$102,9))</f>
      </c>
      <c r="G80" s="61">
        <f t="shared" si="1"/>
      </c>
      <c r="I80" s="8">
        <v>76</v>
      </c>
      <c r="J80" s="10" t="s">
        <v>15</v>
      </c>
      <c r="K80" s="64"/>
      <c r="L80" s="9" t="s">
        <v>15</v>
      </c>
      <c r="M80" s="9" t="s">
        <v>15</v>
      </c>
    </row>
    <row r="81" spans="2:13" ht="15" customHeight="1">
      <c r="B81" s="59">
        <f>IF(A81="","",VLOOKUP(A81,Entrants!$B$4:$D$102,3))</f>
      </c>
      <c r="C81" s="59">
        <v>77</v>
      </c>
      <c r="D81" s="58">
        <f>IF(A81="","",VLOOKUP(A81,Entrants!$B$4:$D$102,2))</f>
      </c>
      <c r="F81" s="61">
        <f>IF(A81="","",VLOOKUP(A81,Entrants!$B$4:$J$102,9))</f>
      </c>
      <c r="G81" s="61">
        <f t="shared" si="1"/>
      </c>
      <c r="I81" s="8">
        <v>77</v>
      </c>
      <c r="J81" s="10" t="s">
        <v>15</v>
      </c>
      <c r="K81" s="64"/>
      <c r="L81" s="9" t="s">
        <v>15</v>
      </c>
      <c r="M81" s="9" t="s">
        <v>15</v>
      </c>
    </row>
    <row r="82" spans="2:13" ht="15" customHeight="1">
      <c r="B82" s="59">
        <f>IF(A82="","",VLOOKUP(A82,Entrants!$B$4:$D$102,3))</f>
      </c>
      <c r="C82" s="59">
        <v>78</v>
      </c>
      <c r="D82" s="58">
        <f>IF(A82="","",VLOOKUP(A82,Entrants!$B$4:$D$102,2))</f>
      </c>
      <c r="F82" s="61">
        <f>IF(A82="","",VLOOKUP(A82,Entrants!$B$4:$J$102,9))</f>
      </c>
      <c r="G82" s="61">
        <f t="shared" si="1"/>
      </c>
      <c r="I82" s="8">
        <v>78</v>
      </c>
      <c r="J82" s="10" t="s">
        <v>15</v>
      </c>
      <c r="K82" s="64"/>
      <c r="L82" s="9" t="s">
        <v>15</v>
      </c>
      <c r="M82" s="9" t="s">
        <v>15</v>
      </c>
    </row>
    <row r="83" spans="2:13" ht="15" customHeight="1">
      <c r="B83" s="59">
        <f>IF(A83="","",VLOOKUP(A83,Entrants!$B$4:$D$102,3))</f>
      </c>
      <c r="C83" s="59">
        <v>79</v>
      </c>
      <c r="D83" s="58">
        <f>IF(A83="","",VLOOKUP(A83,Entrants!$B$4:$D$102,2))</f>
      </c>
      <c r="F83" s="61">
        <f>IF(A83="","",VLOOKUP(A83,Entrants!$B$4:$J$102,9))</f>
      </c>
      <c r="G83" s="61">
        <f t="shared" si="1"/>
      </c>
      <c r="I83" s="8">
        <v>79</v>
      </c>
      <c r="J83" s="10" t="s">
        <v>15</v>
      </c>
      <c r="K83" s="64"/>
      <c r="L83" s="9" t="s">
        <v>15</v>
      </c>
      <c r="M83" s="9" t="s">
        <v>15</v>
      </c>
    </row>
    <row r="84" spans="2:13" ht="15" customHeight="1">
      <c r="B84" s="59">
        <f>IF(A84="","",VLOOKUP(A84,Entrants!$B$4:$D$102,3))</f>
      </c>
      <c r="C84" s="59">
        <v>80</v>
      </c>
      <c r="D84" s="58">
        <f>IF(A84="","",VLOOKUP(A84,Entrants!$B$4:$D$102,2))</f>
      </c>
      <c r="F84" s="61">
        <f>IF(A84="","",VLOOKUP(A84,Entrants!$B$4:$J$102,9))</f>
      </c>
      <c r="G84" s="61">
        <f t="shared" si="1"/>
      </c>
      <c r="I84" s="8">
        <v>80</v>
      </c>
      <c r="J84" s="10" t="s">
        <v>15</v>
      </c>
      <c r="K84" s="64"/>
      <c r="L84" s="9" t="s">
        <v>15</v>
      </c>
      <c r="M84" s="9" t="s">
        <v>15</v>
      </c>
    </row>
  </sheetData>
  <sheetProtection/>
  <mergeCells count="1">
    <mergeCell ref="J2:L2"/>
  </mergeCells>
  <printOptions/>
  <pageMargins left="0.7480314960629921" right="1.6141732283464567" top="0.4330708661417323" bottom="0.5511811023622047" header="0.5118110236220472" footer="0.5118110236220472"/>
  <pageSetup fitToHeight="1" fitToWidth="1" horizontalDpi="360" verticalDpi="360" orientation="portrait" paperSize="9" scale="37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O91"/>
  <sheetViews>
    <sheetView zoomScale="75" zoomScaleNormal="75" zoomScalePageLayoutView="0" workbookViewId="0" topLeftCell="A1">
      <selection activeCell="H3" sqref="H3"/>
    </sheetView>
  </sheetViews>
  <sheetFormatPr defaultColWidth="9.140625" defaultRowHeight="12.75"/>
  <cols>
    <col min="1" max="2" width="10.7109375" style="2" customWidth="1"/>
    <col min="3" max="3" width="10.7109375" style="0" customWidth="1"/>
    <col min="4" max="4" width="25.7109375" style="0" customWidth="1"/>
    <col min="5" max="8" width="15.7109375" style="0" customWidth="1"/>
    <col min="9" max="9" width="10.7109375" style="0" customWidth="1"/>
    <col min="10" max="10" width="25.7109375" style="0" customWidth="1"/>
    <col min="11" max="13" width="15.7109375" style="2" customWidth="1"/>
    <col min="14" max="14" width="13.140625" style="0" bestFit="1" customWidth="1"/>
    <col min="15" max="15" width="10.00390625" style="0" bestFit="1" customWidth="1"/>
  </cols>
  <sheetData>
    <row r="1" spans="1:13" ht="20.25" customHeight="1">
      <c r="A1" s="7" t="s">
        <v>104</v>
      </c>
      <c r="B1" s="74"/>
      <c r="C1" s="5"/>
      <c r="D1" s="5"/>
      <c r="E1" s="5"/>
      <c r="F1" s="5"/>
      <c r="G1" s="5"/>
      <c r="H1" s="5"/>
      <c r="I1" s="5"/>
      <c r="J1" s="7"/>
      <c r="L1" s="1"/>
      <c r="M1" s="1"/>
    </row>
    <row r="2" spans="1:13" ht="20.25" customHeight="1">
      <c r="A2" s="74"/>
      <c r="B2" s="74"/>
      <c r="C2" s="5"/>
      <c r="D2" s="5"/>
      <c r="E2" s="5"/>
      <c r="F2" s="5"/>
      <c r="G2" s="5"/>
      <c r="H2" s="5"/>
      <c r="I2" s="5"/>
      <c r="J2" s="157" t="s">
        <v>92</v>
      </c>
      <c r="K2" s="157"/>
      <c r="L2" s="157"/>
      <c r="M2" s="1"/>
    </row>
    <row r="3" spans="1:13" ht="15" customHeight="1">
      <c r="A3" s="67" t="s">
        <v>8</v>
      </c>
      <c r="B3" s="67" t="s">
        <v>72</v>
      </c>
      <c r="C3" s="68"/>
      <c r="D3" s="69"/>
      <c r="E3" s="68"/>
      <c r="F3" s="68"/>
      <c r="G3" s="68"/>
      <c r="H3" s="68"/>
      <c r="I3" s="68"/>
      <c r="J3" s="68"/>
      <c r="K3" s="68"/>
      <c r="L3" s="68"/>
      <c r="M3" s="68"/>
    </row>
    <row r="4" spans="1:15" ht="15" customHeight="1">
      <c r="A4" s="67" t="s">
        <v>9</v>
      </c>
      <c r="B4" s="67" t="s">
        <v>73</v>
      </c>
      <c r="C4" s="67" t="s">
        <v>10</v>
      </c>
      <c r="D4" s="70" t="s">
        <v>11</v>
      </c>
      <c r="E4" s="67" t="s">
        <v>12</v>
      </c>
      <c r="F4" s="67" t="s">
        <v>13</v>
      </c>
      <c r="G4" s="67" t="s">
        <v>14</v>
      </c>
      <c r="H4" s="68"/>
      <c r="I4" s="67" t="s">
        <v>10</v>
      </c>
      <c r="J4" s="70" t="s">
        <v>11</v>
      </c>
      <c r="K4" s="67" t="s">
        <v>12</v>
      </c>
      <c r="L4" s="67" t="s">
        <v>13</v>
      </c>
      <c r="M4" s="67" t="s">
        <v>14</v>
      </c>
      <c r="N4" s="1"/>
      <c r="O4" s="1"/>
    </row>
    <row r="5" spans="1:15" ht="15">
      <c r="A5" s="59">
        <v>33</v>
      </c>
      <c r="B5" s="59">
        <f>IF(A5="","",VLOOKUP(A5,Entrants!$B$4:$D$102,3))</f>
        <v>0</v>
      </c>
      <c r="C5" s="59">
        <v>1</v>
      </c>
      <c r="D5" s="58" t="str">
        <f>IF(A5="","",VLOOKUP(A5,Entrants!$B$4:$D$102,2))</f>
        <v>Herron, Leanne</v>
      </c>
      <c r="E5" s="61">
        <v>0.015520833333333333</v>
      </c>
      <c r="F5" s="61">
        <f>IF(A5="","",VLOOKUP(A5,Entrants!$B$4:$K$102,10))</f>
        <v>0.0046875</v>
      </c>
      <c r="G5" s="61">
        <f>IF(D5="","",E5-F5)</f>
        <v>0.010833333333333334</v>
      </c>
      <c r="H5" s="61"/>
      <c r="I5" s="8">
        <v>1</v>
      </c>
      <c r="J5" s="10" t="s">
        <v>136</v>
      </c>
      <c r="K5" s="9">
        <v>0.016574074074074074</v>
      </c>
      <c r="L5" s="9">
        <v>0.006944444444444444</v>
      </c>
      <c r="M5" s="9">
        <v>0.00962962962962963</v>
      </c>
      <c r="N5" s="9"/>
      <c r="O5" s="9"/>
    </row>
    <row r="6" spans="1:15" ht="15">
      <c r="A6" s="59">
        <v>69</v>
      </c>
      <c r="B6" s="59" t="str">
        <f>IF(A6="","",VLOOKUP(A6,Entrants!$B$4:$D$102,3))</f>
        <v>RR</v>
      </c>
      <c r="C6" s="59">
        <v>2</v>
      </c>
      <c r="D6" s="58" t="str">
        <f>IF(A6="","",VLOOKUP(A6,Entrants!$B$4:$C$102,2))</f>
        <v>Shillinglaw, Richard</v>
      </c>
      <c r="E6" s="9">
        <v>0.015891203703703703</v>
      </c>
      <c r="F6" s="61">
        <f>IF(A6="","",VLOOKUP(A6,Entrants!$B$4:$K$102,10))</f>
        <v>0.002951388888888889</v>
      </c>
      <c r="G6" s="61">
        <f aca="true" t="shared" si="0" ref="G6:G69">IF(D6="","",E6-F6)</f>
        <v>0.012939814814814814</v>
      </c>
      <c r="H6" s="61"/>
      <c r="I6" s="8">
        <v>2</v>
      </c>
      <c r="J6" s="10" t="s">
        <v>125</v>
      </c>
      <c r="K6" s="9">
        <v>0.016145833333333335</v>
      </c>
      <c r="L6" s="9">
        <v>0.006423611111111112</v>
      </c>
      <c r="M6" s="9">
        <v>0.009722222222222222</v>
      </c>
      <c r="N6" s="9"/>
      <c r="O6" s="9"/>
    </row>
    <row r="7" spans="1:15" ht="15">
      <c r="A7" s="59">
        <v>42</v>
      </c>
      <c r="B7" s="59" t="str">
        <f>IF(A7="","",VLOOKUP(A7,Entrants!$B$4:$D$102,3))</f>
        <v>TB</v>
      </c>
      <c r="C7" s="59">
        <v>3</v>
      </c>
      <c r="D7" s="58" t="str">
        <f>IF(A7="","",VLOOKUP(A7,Entrants!$B$4:$C$102,2))</f>
        <v>Lemin, Julie</v>
      </c>
      <c r="E7" s="61">
        <v>0.01601851851851852</v>
      </c>
      <c r="F7" s="61">
        <f>IF(A7="","",VLOOKUP(A7,Entrants!$B$4:$K$102,10))</f>
        <v>0.003472222222222222</v>
      </c>
      <c r="G7" s="61">
        <f t="shared" si="0"/>
        <v>0.012546296296296297</v>
      </c>
      <c r="H7" s="61"/>
      <c r="I7" s="8">
        <v>3</v>
      </c>
      <c r="J7" s="10" t="s">
        <v>167</v>
      </c>
      <c r="K7" s="9">
        <v>0.016076388888888887</v>
      </c>
      <c r="L7" s="9">
        <v>0.005555555555555556</v>
      </c>
      <c r="M7" s="9">
        <v>0.01052083333333333</v>
      </c>
      <c r="N7" s="9"/>
      <c r="O7" s="9"/>
    </row>
    <row r="8" spans="1:15" ht="15">
      <c r="A8" s="59">
        <v>61</v>
      </c>
      <c r="B8" s="59" t="str">
        <f>IF(A8="","",VLOOKUP(A8,Entrants!$B$4:$D$102,3))</f>
        <v>FT</v>
      </c>
      <c r="C8" s="59">
        <v>4</v>
      </c>
      <c r="D8" s="58" t="str">
        <f>IF(A8="","",VLOOKUP(A8,Entrants!$B$4:$C$102,2))</f>
        <v>Rawlinson, Louise</v>
      </c>
      <c r="E8" s="61">
        <v>0.01605324074074074</v>
      </c>
      <c r="F8" s="61">
        <f>IF(A8="","",VLOOKUP(A8,Entrants!$B$4:$K$102,10))</f>
        <v>0.0024305555555555556</v>
      </c>
      <c r="G8" s="61">
        <f t="shared" si="0"/>
        <v>0.013622685185185184</v>
      </c>
      <c r="H8" s="61"/>
      <c r="I8" s="8">
        <v>4</v>
      </c>
      <c r="J8" s="10" t="s">
        <v>168</v>
      </c>
      <c r="K8" s="9">
        <v>0.01611111111111111</v>
      </c>
      <c r="L8" s="9">
        <v>0.005555555555555556</v>
      </c>
      <c r="M8" s="9">
        <v>0.010555555555555554</v>
      </c>
      <c r="N8" s="9"/>
      <c r="O8" s="9"/>
    </row>
    <row r="9" spans="1:15" ht="15">
      <c r="A9" s="59">
        <v>46</v>
      </c>
      <c r="B9" s="59" t="str">
        <f>IF(A9="","",VLOOKUP(A9,Entrants!$B$4:$D$102,3))</f>
        <v>RR</v>
      </c>
      <c r="C9" s="59">
        <v>5</v>
      </c>
      <c r="D9" s="58" t="str">
        <f>IF(A9="","",VLOOKUP(A9,Entrants!$B$4:$C$102,2))</f>
        <v>Lonsdale, Davina</v>
      </c>
      <c r="E9" s="61">
        <v>0.016064814814814813</v>
      </c>
      <c r="F9" s="61">
        <f>IF(A9="","",VLOOKUP(A9,Entrants!$B$4:$K$102,10))</f>
        <v>0.002777777777777778</v>
      </c>
      <c r="G9" s="61">
        <f t="shared" si="0"/>
        <v>0.013287037037037035</v>
      </c>
      <c r="H9" s="61"/>
      <c r="I9" s="8">
        <v>5</v>
      </c>
      <c r="J9" s="10" t="s">
        <v>119</v>
      </c>
      <c r="K9" s="9">
        <v>0.01613425925925926</v>
      </c>
      <c r="L9" s="9">
        <v>0.005381944444444445</v>
      </c>
      <c r="M9" s="9">
        <v>0.010752314814814815</v>
      </c>
      <c r="N9" s="9"/>
      <c r="O9" s="9"/>
    </row>
    <row r="10" spans="1:15" ht="15">
      <c r="A10" s="59">
        <v>70</v>
      </c>
      <c r="B10" s="59" t="str">
        <f>IF(A10="","",VLOOKUP(A10,Entrants!$B$4:$D$102,3))</f>
        <v>AB</v>
      </c>
      <c r="C10" s="59">
        <v>6</v>
      </c>
      <c r="D10" s="58" t="str">
        <f>IF(A10="","",VLOOKUP(A10,Entrants!$B$4:$C$102,2))</f>
        <v>Smith, Dale</v>
      </c>
      <c r="E10" s="61">
        <v>0.016076388888888887</v>
      </c>
      <c r="F10" s="61">
        <f>IF(A10="","",VLOOKUP(A10,Entrants!$B$4:$K$102,10))</f>
        <v>0.005555555555555556</v>
      </c>
      <c r="G10" s="61">
        <f t="shared" si="0"/>
        <v>0.01052083333333333</v>
      </c>
      <c r="H10" s="61"/>
      <c r="I10" s="8">
        <v>6</v>
      </c>
      <c r="J10" s="10" t="s">
        <v>162</v>
      </c>
      <c r="K10" s="9">
        <v>0.01633101851851852</v>
      </c>
      <c r="L10" s="9">
        <v>0.005555555555555556</v>
      </c>
      <c r="M10" s="9">
        <v>0.010775462962962962</v>
      </c>
      <c r="N10" s="9"/>
      <c r="O10" s="9"/>
    </row>
    <row r="11" spans="1:15" ht="15">
      <c r="A11" s="59">
        <v>71</v>
      </c>
      <c r="B11" s="59" t="str">
        <f>IF(A11="","",VLOOKUP(A11,Entrants!$B$4:$D$102,3))</f>
        <v>MR</v>
      </c>
      <c r="C11" s="59">
        <v>7</v>
      </c>
      <c r="D11" s="58" t="str">
        <f>IF(A11="","",VLOOKUP(A11,Entrants!$B$4:$C$102,2))</f>
        <v>Stewart, Graeme</v>
      </c>
      <c r="E11" s="61">
        <v>0.01611111111111111</v>
      </c>
      <c r="F11" s="61">
        <f>IF(A11="","",VLOOKUP(A11,Entrants!$B$4:$K$102,10))</f>
        <v>0.005555555555555556</v>
      </c>
      <c r="G11" s="61">
        <f t="shared" si="0"/>
        <v>0.010555555555555554</v>
      </c>
      <c r="H11" s="61"/>
      <c r="I11" s="8">
        <v>7</v>
      </c>
      <c r="J11" s="10" t="s">
        <v>117</v>
      </c>
      <c r="K11" s="9">
        <v>0.016203703703703703</v>
      </c>
      <c r="L11" s="9">
        <v>0.005381944444444445</v>
      </c>
      <c r="M11" s="9">
        <v>0.010821759259259257</v>
      </c>
      <c r="N11" s="9"/>
      <c r="O11" s="9"/>
    </row>
    <row r="12" spans="1:15" ht="15">
      <c r="A12" s="59">
        <v>11</v>
      </c>
      <c r="B12" s="59" t="str">
        <f>IF(A12="","",VLOOKUP(A12,Entrants!$B$4:$D$102,3))</f>
        <v>MM</v>
      </c>
      <c r="C12" s="59">
        <v>8</v>
      </c>
      <c r="D12" s="58" t="str">
        <f>IF(A12="","",VLOOKUP(A12,Entrants!$B$4:$C$102,2))</f>
        <v>Clarke, Julie</v>
      </c>
      <c r="E12" s="61">
        <v>0.01613425925925926</v>
      </c>
      <c r="F12" s="61">
        <f>IF(A12="","",VLOOKUP(A12,Entrants!$B$4:$K$102,10))</f>
        <v>0.005381944444444445</v>
      </c>
      <c r="G12" s="61">
        <f t="shared" si="0"/>
        <v>0.010752314814814815</v>
      </c>
      <c r="H12" s="61"/>
      <c r="I12" s="8">
        <v>8</v>
      </c>
      <c r="J12" s="10" t="s">
        <v>185</v>
      </c>
      <c r="K12" s="9">
        <v>0.015520833333333333</v>
      </c>
      <c r="L12" s="9">
        <v>0.0046875</v>
      </c>
      <c r="M12" s="9">
        <v>0.010833333333333334</v>
      </c>
      <c r="N12" s="9"/>
      <c r="O12" s="9"/>
    </row>
    <row r="13" spans="1:15" ht="15">
      <c r="A13" s="59">
        <v>17</v>
      </c>
      <c r="B13" s="59" t="str">
        <f>IF(A13="","",VLOOKUP(A13,Entrants!$B$4:$D$102,3))</f>
        <v>RD</v>
      </c>
      <c r="C13" s="59">
        <v>9</v>
      </c>
      <c r="D13" s="58" t="str">
        <f>IF(A13="","",VLOOKUP(A13,Entrants!$B$4:$C$102,2))</f>
        <v>Dodd, Sam</v>
      </c>
      <c r="E13" s="61">
        <v>0.016145833333333335</v>
      </c>
      <c r="F13" s="61">
        <f>IF(A13="","",VLOOKUP(A13,Entrants!$B$4:$K$102,10))</f>
        <v>0.006423611111111112</v>
      </c>
      <c r="G13" s="61">
        <f t="shared" si="0"/>
        <v>0.009722222222222222</v>
      </c>
      <c r="H13" s="61"/>
      <c r="I13" s="8">
        <v>9</v>
      </c>
      <c r="J13" s="10" t="s">
        <v>170</v>
      </c>
      <c r="K13" s="9">
        <v>0.016203703703703703</v>
      </c>
      <c r="L13" s="9">
        <v>0.005208333333333333</v>
      </c>
      <c r="M13" s="9">
        <v>0.01099537037037037</v>
      </c>
      <c r="N13" s="9"/>
      <c r="O13" s="9"/>
    </row>
    <row r="14" spans="1:15" ht="15">
      <c r="A14" s="59">
        <v>9</v>
      </c>
      <c r="B14" s="59" t="str">
        <f>IF(A14="","",VLOOKUP(A14,Entrants!$B$4:$D$102,3))</f>
        <v>CC</v>
      </c>
      <c r="C14" s="59">
        <v>10</v>
      </c>
      <c r="D14" s="58" t="str">
        <f>IF(A14="","",VLOOKUP(A14,Entrants!$B$4:$C$102,2))</f>
        <v>Cairns, Steve</v>
      </c>
      <c r="E14" s="61">
        <v>0.016203703703703703</v>
      </c>
      <c r="F14" s="61">
        <f>IF(A14="","",VLOOKUP(A14,Entrants!$B$4:$K$102,10))</f>
        <v>0.005381944444444445</v>
      </c>
      <c r="G14" s="61">
        <f t="shared" si="0"/>
        <v>0.010821759259259257</v>
      </c>
      <c r="H14" s="61"/>
      <c r="I14" s="8">
        <v>10</v>
      </c>
      <c r="J14" s="10" t="s">
        <v>169</v>
      </c>
      <c r="K14" s="9">
        <v>0.016354166666666666</v>
      </c>
      <c r="L14" s="9">
        <v>0.005208333333333333</v>
      </c>
      <c r="M14" s="9">
        <v>0.011145833333333334</v>
      </c>
      <c r="N14" s="9"/>
      <c r="O14" s="9"/>
    </row>
    <row r="15" spans="1:15" ht="15">
      <c r="A15" s="59">
        <v>73</v>
      </c>
      <c r="B15" s="59" t="str">
        <f>IF(A15="","",VLOOKUP(A15,Entrants!$B$4:$D$102,3))</f>
        <v>GT</v>
      </c>
      <c r="C15" s="59">
        <v>11</v>
      </c>
      <c r="D15" s="58" t="str">
        <f>IF(A15="","",VLOOKUP(A15,Entrants!$B$4:$C$102,2))</f>
        <v>Storey, Calum</v>
      </c>
      <c r="E15" s="61">
        <v>0.016203703703703703</v>
      </c>
      <c r="F15" s="61">
        <f>IF(A15="","",VLOOKUP(A15,Entrants!$B$4:$K$102,10))</f>
        <v>0.005208333333333333</v>
      </c>
      <c r="G15" s="61">
        <f t="shared" si="0"/>
        <v>0.01099537037037037</v>
      </c>
      <c r="H15" s="61"/>
      <c r="I15" s="8">
        <v>11</v>
      </c>
      <c r="J15" s="10" t="s">
        <v>118</v>
      </c>
      <c r="K15" s="9">
        <v>0.016412037037037037</v>
      </c>
      <c r="L15" s="9">
        <v>0.0050347222222222225</v>
      </c>
      <c r="M15" s="9">
        <v>0.011377314814814816</v>
      </c>
      <c r="N15" s="9"/>
      <c r="O15" s="9"/>
    </row>
    <row r="16" spans="1:15" ht="15">
      <c r="A16" s="59">
        <v>53</v>
      </c>
      <c r="B16" s="59" t="str">
        <f>IF(A16="","",VLOOKUP(A16,Entrants!$B$4:$D$102,3))</f>
        <v>FT</v>
      </c>
      <c r="C16" s="59">
        <v>12</v>
      </c>
      <c r="D16" s="58" t="str">
        <f>IF(A16="","",VLOOKUP(A16,Entrants!$B$4:$C$102,2))</f>
        <v>Morris, Helen</v>
      </c>
      <c r="E16" s="61">
        <v>0.01621527777777778</v>
      </c>
      <c r="F16" s="61">
        <f>IF(A16="","",VLOOKUP(A16,Entrants!$B$4:$K$102,10))</f>
        <v>0.004166666666666667</v>
      </c>
      <c r="G16" s="61">
        <f t="shared" si="0"/>
        <v>0.012048611111111114</v>
      </c>
      <c r="H16" s="61"/>
      <c r="I16" s="8">
        <v>12</v>
      </c>
      <c r="J16" s="10" t="s">
        <v>124</v>
      </c>
      <c r="K16" s="9">
        <v>0.01644675925925926</v>
      </c>
      <c r="L16" s="9">
        <v>0.0050347222222222225</v>
      </c>
      <c r="M16" s="9">
        <v>0.01141203703703704</v>
      </c>
      <c r="N16" s="9"/>
      <c r="O16" s="9"/>
    </row>
    <row r="17" spans="1:15" ht="15">
      <c r="A17" s="59">
        <v>51</v>
      </c>
      <c r="B17" s="59" t="str">
        <f>IF(A17="","",VLOOKUP(A17,Entrants!$B$4:$D$102,3))</f>
        <v>MM</v>
      </c>
      <c r="C17" s="59">
        <v>13</v>
      </c>
      <c r="D17" s="58" t="str">
        <f>IF(A17="","",VLOOKUP(A17,Entrants!$B$4:$C$102,2))</f>
        <v>McCabe, Terry</v>
      </c>
      <c r="E17" s="61">
        <v>0.016238425925925924</v>
      </c>
      <c r="F17" s="61">
        <f>IF(A17="","",VLOOKUP(A17,Entrants!$B$4:$K$102,10))</f>
        <v>0.004513888888888889</v>
      </c>
      <c r="G17" s="61">
        <f t="shared" si="0"/>
        <v>0.011724537037037033</v>
      </c>
      <c r="H17" s="61"/>
      <c r="I17" s="8">
        <v>13</v>
      </c>
      <c r="J17" s="10" t="s">
        <v>126</v>
      </c>
      <c r="K17" s="9">
        <v>0.01667824074074074</v>
      </c>
      <c r="L17" s="9">
        <v>0.005208333333333333</v>
      </c>
      <c r="M17" s="9">
        <v>0.011469907407407408</v>
      </c>
      <c r="N17" s="9"/>
      <c r="O17" s="9"/>
    </row>
    <row r="18" spans="1:15" ht="15">
      <c r="A18" s="59">
        <v>77</v>
      </c>
      <c r="B18" s="59" t="str">
        <f>IF(A18="","",VLOOKUP(A18,Entrants!$B$4:$D$102,3))</f>
        <v>AB</v>
      </c>
      <c r="C18" s="59">
        <v>14</v>
      </c>
      <c r="D18" s="58" t="str">
        <f>IF(A18="","",VLOOKUP(A18,Entrants!$B$4:$C$102,2))</f>
        <v>Walker, Steve</v>
      </c>
      <c r="E18" s="61">
        <v>0.016273148148148148</v>
      </c>
      <c r="F18" s="61">
        <f>IF(A18="","",VLOOKUP(A18,Entrants!$B$4:$K$102,10))</f>
        <v>0.004513888888888889</v>
      </c>
      <c r="G18" s="61">
        <f t="shared" si="0"/>
        <v>0.011759259259259257</v>
      </c>
      <c r="H18" s="61"/>
      <c r="I18" s="8">
        <v>14</v>
      </c>
      <c r="J18" s="10" t="s">
        <v>216</v>
      </c>
      <c r="K18" s="9">
        <v>0.01653935185185185</v>
      </c>
      <c r="L18" s="9">
        <v>0.0050347222222222225</v>
      </c>
      <c r="M18" s="9">
        <v>0.011504629629629629</v>
      </c>
      <c r="N18" s="9"/>
      <c r="O18" s="9"/>
    </row>
    <row r="19" spans="1:15" ht="15">
      <c r="A19" s="59">
        <v>15</v>
      </c>
      <c r="B19" s="59" t="str">
        <f>IF(A19="","",VLOOKUP(A19,Entrants!$B$4:$D$102,3))</f>
        <v>GT</v>
      </c>
      <c r="C19" s="59">
        <v>15</v>
      </c>
      <c r="D19" s="58" t="str">
        <f>IF(A19="","",VLOOKUP(A19,Entrants!$B$4:$C$102,2))</f>
        <v>Dickinson, Ralph</v>
      </c>
      <c r="E19" s="61">
        <v>0.016296296296296295</v>
      </c>
      <c r="F19" s="61">
        <f>IF(A19="","",VLOOKUP(A19,Entrants!$B$4:$K$102,10))</f>
        <v>0.003993055555555556</v>
      </c>
      <c r="G19" s="61">
        <f t="shared" si="0"/>
        <v>0.01230324074074074</v>
      </c>
      <c r="H19" s="61"/>
      <c r="I19" s="8">
        <v>15</v>
      </c>
      <c r="J19" s="10" t="s">
        <v>154</v>
      </c>
      <c r="K19" s="9">
        <v>0.016238425925925924</v>
      </c>
      <c r="L19" s="9">
        <v>0.004513888888888889</v>
      </c>
      <c r="M19" s="9">
        <v>0.011724537037037033</v>
      </c>
      <c r="N19" s="9"/>
      <c r="O19" s="9"/>
    </row>
    <row r="20" spans="1:15" ht="15">
      <c r="A20" s="59">
        <v>28</v>
      </c>
      <c r="B20" s="59" t="str">
        <f>IF(A20="","",VLOOKUP(A20,Entrants!$B$4:$D$102,3))</f>
        <v>HT</v>
      </c>
      <c r="C20" s="59">
        <v>16</v>
      </c>
      <c r="D20" s="58" t="str">
        <f>IF(A20="","",VLOOKUP(A20,Entrants!$B$4:$C$102,2))</f>
        <v>Hare, Graeme</v>
      </c>
      <c r="E20" s="61">
        <v>0.016319444444444445</v>
      </c>
      <c r="F20" s="61">
        <f>IF(A20="","",VLOOKUP(A20,Entrants!$B$4:$K$102,10))</f>
        <v>0.004513888888888889</v>
      </c>
      <c r="G20" s="61">
        <f t="shared" si="0"/>
        <v>0.011805555555555555</v>
      </c>
      <c r="H20" s="61"/>
      <c r="I20" s="8">
        <v>16</v>
      </c>
      <c r="J20" s="10" t="s">
        <v>174</v>
      </c>
      <c r="K20" s="9">
        <v>0.016273148148148148</v>
      </c>
      <c r="L20" s="9">
        <v>0.004513888888888889</v>
      </c>
      <c r="M20" s="9">
        <v>0.011759259259259257</v>
      </c>
      <c r="N20" s="9"/>
      <c r="O20" s="9"/>
    </row>
    <row r="21" spans="1:15" ht="15">
      <c r="A21" s="59">
        <v>21</v>
      </c>
      <c r="B21" s="59" t="str">
        <f>IF(A21="","",VLOOKUP(A21,Entrants!$B$4:$D$102,3))</f>
        <v>MM</v>
      </c>
      <c r="C21" s="59">
        <v>17</v>
      </c>
      <c r="D21" s="58" t="str">
        <f>IF(A21="","",VLOOKUP(A21,Entrants!$B$4:$C$102,2))</f>
        <v>Frazer, Joe</v>
      </c>
      <c r="E21" s="61">
        <v>0.016319444444444445</v>
      </c>
      <c r="F21" s="61">
        <f>IF(A21="","",VLOOKUP(A21,Entrants!$B$4:$K$102,10))</f>
        <v>0.004340277777777778</v>
      </c>
      <c r="G21" s="61">
        <f t="shared" si="0"/>
        <v>0.011979166666666667</v>
      </c>
      <c r="H21" s="61"/>
      <c r="I21" s="8">
        <v>17</v>
      </c>
      <c r="J21" s="10" t="s">
        <v>151</v>
      </c>
      <c r="K21" s="9">
        <v>0.016469907407407405</v>
      </c>
      <c r="L21" s="9">
        <v>0.0046875</v>
      </c>
      <c r="M21" s="9">
        <v>0.011782407407407405</v>
      </c>
      <c r="N21" s="9"/>
      <c r="O21" s="9"/>
    </row>
    <row r="22" spans="1:15" ht="15">
      <c r="A22" s="59">
        <v>65</v>
      </c>
      <c r="B22" s="59" t="str">
        <f>IF(A22="","",VLOOKUP(A22,Entrants!$B$4:$D$102,3))</f>
        <v>AB</v>
      </c>
      <c r="C22" s="59">
        <v>18</v>
      </c>
      <c r="D22" s="58" t="str">
        <f>IF(A22="","",VLOOKUP(A22,Entrants!$B$4:$C$102,2))</f>
        <v>Robinson, Adam</v>
      </c>
      <c r="E22" s="61">
        <v>0.01633101851851852</v>
      </c>
      <c r="F22" s="61">
        <f>IF(A22="","",VLOOKUP(A22,Entrants!$B$4:$K$102,10))</f>
        <v>0.005555555555555556</v>
      </c>
      <c r="G22" s="61">
        <f t="shared" si="0"/>
        <v>0.010775462962962962</v>
      </c>
      <c r="H22" s="61"/>
      <c r="I22" s="8">
        <v>18</v>
      </c>
      <c r="J22" s="10" t="s">
        <v>134</v>
      </c>
      <c r="K22" s="9">
        <v>0.016319444444444445</v>
      </c>
      <c r="L22" s="9">
        <v>0.004513888888888889</v>
      </c>
      <c r="M22" s="9">
        <v>0.011805555555555555</v>
      </c>
      <c r="N22" s="9"/>
      <c r="O22" s="9"/>
    </row>
    <row r="23" spans="1:15" ht="15">
      <c r="A23" s="59">
        <v>72</v>
      </c>
      <c r="B23" s="59" t="str">
        <f>IF(A23="","",VLOOKUP(A23,Entrants!$B$4:$D$102,3))</f>
        <v>MR</v>
      </c>
      <c r="C23" s="59">
        <v>19</v>
      </c>
      <c r="D23" s="58" t="str">
        <f>IF(A23="","",VLOOKUP(A23,Entrants!$B$4:$C$102,2))</f>
        <v>Stone, Chris</v>
      </c>
      <c r="E23" s="61">
        <v>0.016354166666666666</v>
      </c>
      <c r="F23" s="61">
        <f>IF(A23="","",VLOOKUP(A23,Entrants!$B$4:$K$102,10))</f>
        <v>0.005208333333333333</v>
      </c>
      <c r="G23" s="61">
        <f t="shared" si="0"/>
        <v>0.011145833333333334</v>
      </c>
      <c r="H23" s="61"/>
      <c r="I23" s="8">
        <v>19</v>
      </c>
      <c r="J23" s="10" t="s">
        <v>128</v>
      </c>
      <c r="K23" s="9">
        <v>0.016319444444444445</v>
      </c>
      <c r="L23" s="9">
        <v>0.004340277777777778</v>
      </c>
      <c r="M23" s="9">
        <v>0.011979166666666667</v>
      </c>
      <c r="N23" s="9"/>
      <c r="O23" s="9"/>
    </row>
    <row r="24" spans="1:15" ht="15">
      <c r="A24" s="59">
        <v>79</v>
      </c>
      <c r="B24" s="59">
        <f>IF(A24="","",VLOOKUP(A24,Entrants!$B$4:$D$102,3))</f>
        <v>0</v>
      </c>
      <c r="C24" s="59">
        <v>20</v>
      </c>
      <c r="D24" s="58" t="str">
        <f>IF(A24="","",VLOOKUP(A24,Entrants!$B$4:$C$102,2))</f>
        <v>Young, Kath</v>
      </c>
      <c r="E24" s="61">
        <v>0.01636574074074074</v>
      </c>
      <c r="F24" s="61">
        <f>IF(A24="","",VLOOKUP(A24,Entrants!$B$4:$K$102,10))</f>
        <v>0.0038194444444444443</v>
      </c>
      <c r="G24" s="61">
        <f t="shared" si="0"/>
        <v>0.012546296296296295</v>
      </c>
      <c r="H24" s="61"/>
      <c r="I24" s="8">
        <v>20</v>
      </c>
      <c r="J24" s="10" t="s">
        <v>155</v>
      </c>
      <c r="K24" s="9">
        <v>0.01621527777777778</v>
      </c>
      <c r="L24" s="9">
        <v>0.004166666666666667</v>
      </c>
      <c r="M24" s="9">
        <v>0.012048611111111114</v>
      </c>
      <c r="N24" s="9"/>
      <c r="O24" s="9"/>
    </row>
    <row r="25" spans="1:15" ht="15">
      <c r="A25" s="59">
        <v>64</v>
      </c>
      <c r="B25" s="59" t="str">
        <f>IF(A25="","",VLOOKUP(A25,Entrants!$B$4:$D$102,3))</f>
        <v>AB</v>
      </c>
      <c r="C25" s="59">
        <v>21</v>
      </c>
      <c r="D25" s="58" t="str">
        <f>IF(A25="","",VLOOKUP(A25,Entrants!$B$4:$C$102,2))</f>
        <v>Roberts, Dave</v>
      </c>
      <c r="E25" s="61">
        <v>0.01638888888888889</v>
      </c>
      <c r="F25" s="61">
        <f>IF(A25="","",VLOOKUP(A25,Entrants!$B$4:$K$102,10))</f>
        <v>0.004166666666666667</v>
      </c>
      <c r="G25" s="61">
        <f t="shared" si="0"/>
        <v>0.012222222222222225</v>
      </c>
      <c r="H25" s="61"/>
      <c r="I25" s="8">
        <v>21</v>
      </c>
      <c r="J25" s="10" t="s">
        <v>236</v>
      </c>
      <c r="K25" s="9">
        <v>0.01678240740740741</v>
      </c>
      <c r="L25" s="9">
        <v>0.0046875</v>
      </c>
      <c r="M25" s="9">
        <v>0.012094907407407408</v>
      </c>
      <c r="N25" s="9"/>
      <c r="O25" s="9"/>
    </row>
    <row r="26" spans="1:15" ht="15">
      <c r="A26" s="59">
        <v>10</v>
      </c>
      <c r="B26" s="59" t="str">
        <f>IF(A26="","",VLOOKUP(A26,Entrants!$B$4:$D$102,3))</f>
        <v>RR</v>
      </c>
      <c r="C26" s="59">
        <v>22</v>
      </c>
      <c r="D26" s="58" t="str">
        <f>IF(A26="","",VLOOKUP(A26,Entrants!$B$4:$C$102,2))</f>
        <v>Christopher, Heather</v>
      </c>
      <c r="E26" s="61">
        <v>0.016412037037037037</v>
      </c>
      <c r="F26" s="61">
        <f>IF(A26="","",VLOOKUP(A26,Entrants!$B$4:$K$102,10))</f>
        <v>0.0050347222222222225</v>
      </c>
      <c r="G26" s="61">
        <f t="shared" si="0"/>
        <v>0.011377314814814816</v>
      </c>
      <c r="H26" s="61"/>
      <c r="I26" s="8">
        <v>22</v>
      </c>
      <c r="J26" s="10" t="s">
        <v>161</v>
      </c>
      <c r="K26" s="9">
        <v>0.01638888888888889</v>
      </c>
      <c r="L26" s="9">
        <v>0.004166666666666667</v>
      </c>
      <c r="M26" s="9">
        <v>0.012222222222222225</v>
      </c>
      <c r="N26" s="9"/>
      <c r="O26" s="9"/>
    </row>
    <row r="27" spans="1:15" ht="15">
      <c r="A27" s="59">
        <v>32</v>
      </c>
      <c r="B27" s="59" t="str">
        <f>IF(A27="","",VLOOKUP(A27,Entrants!$B$4:$D$102,3))</f>
        <v>RD</v>
      </c>
      <c r="C27" s="59">
        <v>23</v>
      </c>
      <c r="D27" s="58" t="str">
        <f>IF(A27="","",VLOOKUP(A27,Entrants!$B$4:$C$102,2))</f>
        <v>Herron, Aynsley</v>
      </c>
      <c r="E27" s="61">
        <v>0.016435185185185188</v>
      </c>
      <c r="F27" s="61">
        <f>IF(A27="","",VLOOKUP(A27,Entrants!$B$4:$K$102,10))</f>
        <v>0.0026041666666666665</v>
      </c>
      <c r="G27" s="61">
        <f t="shared" si="0"/>
        <v>0.013831018518518522</v>
      </c>
      <c r="H27" s="61"/>
      <c r="I27" s="8">
        <v>23</v>
      </c>
      <c r="J27" s="10" t="s">
        <v>123</v>
      </c>
      <c r="K27" s="9">
        <v>0.016296296296296295</v>
      </c>
      <c r="L27" s="9">
        <v>0.003993055555555556</v>
      </c>
      <c r="M27" s="9">
        <v>0.01230324074074074</v>
      </c>
      <c r="N27" s="9"/>
      <c r="O27" s="9"/>
    </row>
    <row r="28" spans="1:15" ht="15">
      <c r="A28" s="59">
        <v>67</v>
      </c>
      <c r="B28" s="59" t="str">
        <f>IF(A28="","",VLOOKUP(A28,Entrants!$B$4:$D$102,3))</f>
        <v>CC</v>
      </c>
      <c r="C28" s="59">
        <v>24</v>
      </c>
      <c r="D28" s="58" t="str">
        <f>IF(A28="","",VLOOKUP(A28,Entrants!$B$4:$C$102,2))</f>
        <v>Seccombe, Colin</v>
      </c>
      <c r="E28" s="61">
        <v>0.016435185185185188</v>
      </c>
      <c r="F28" s="61">
        <f>IF(A28="","",VLOOKUP(A28,Entrants!$B$4:$K$102,10))</f>
        <v>0.0026041666666666665</v>
      </c>
      <c r="G28" s="61">
        <f t="shared" si="0"/>
        <v>0.013831018518518522</v>
      </c>
      <c r="H28" s="61"/>
      <c r="I28" s="8">
        <v>24</v>
      </c>
      <c r="J28" s="10" t="s">
        <v>138</v>
      </c>
      <c r="K28" s="9">
        <v>0.018206018518518517</v>
      </c>
      <c r="L28" s="9">
        <v>0.005729166666666667</v>
      </c>
      <c r="M28" s="9">
        <v>0.01247685185185185</v>
      </c>
      <c r="N28" s="9"/>
      <c r="O28" s="9"/>
    </row>
    <row r="29" spans="1:15" ht="15">
      <c r="A29" s="59">
        <v>16</v>
      </c>
      <c r="B29" s="59" t="str">
        <f>IF(A29="","",VLOOKUP(A29,Entrants!$B$4:$D$102,3))</f>
        <v>HT</v>
      </c>
      <c r="C29" s="59">
        <v>25</v>
      </c>
      <c r="D29" s="58" t="str">
        <f>IF(A29="","",VLOOKUP(A29,Entrants!$B$4:$C$102,2))</f>
        <v>Dobby, Steve</v>
      </c>
      <c r="E29" s="61">
        <v>0.01644675925925926</v>
      </c>
      <c r="F29" s="61">
        <f>IF(A29="","",VLOOKUP(A29,Entrants!$B$4:$K$102,10))</f>
        <v>0.0050347222222222225</v>
      </c>
      <c r="G29" s="61">
        <f t="shared" si="0"/>
        <v>0.01141203703703704</v>
      </c>
      <c r="H29" s="61"/>
      <c r="I29" s="8">
        <v>25</v>
      </c>
      <c r="J29" s="10" t="s">
        <v>235</v>
      </c>
      <c r="K29" s="9">
        <v>0.01636574074074074</v>
      </c>
      <c r="L29" s="9">
        <v>0.0038194444444444443</v>
      </c>
      <c r="M29" s="9">
        <v>0.012546296296296295</v>
      </c>
      <c r="N29" s="9"/>
      <c r="O29" s="9"/>
    </row>
    <row r="30" spans="1:15" ht="15">
      <c r="A30" s="59">
        <v>48</v>
      </c>
      <c r="B30" s="59" t="str">
        <f>IF(A30="","",VLOOKUP(A30,Entrants!$B$4:$D$102,3))</f>
        <v>RD</v>
      </c>
      <c r="C30" s="59">
        <v>26</v>
      </c>
      <c r="D30" s="58" t="str">
        <f>IF(A30="","",VLOOKUP(A30,Entrants!$B$4:$C$102,2))</f>
        <v>Mallon, John</v>
      </c>
      <c r="E30" s="61">
        <v>0.016469907407407405</v>
      </c>
      <c r="F30" s="61">
        <f>IF(A30="","",VLOOKUP(A30,Entrants!$B$4:$K$102,10))</f>
        <v>0.0046875</v>
      </c>
      <c r="G30" s="61">
        <f t="shared" si="0"/>
        <v>0.011782407407407405</v>
      </c>
      <c r="H30" s="61"/>
      <c r="I30" s="8">
        <v>26</v>
      </c>
      <c r="J30" s="10" t="s">
        <v>145</v>
      </c>
      <c r="K30" s="9">
        <v>0.01601851851851852</v>
      </c>
      <c r="L30" s="9">
        <v>0.003472222222222222</v>
      </c>
      <c r="M30" s="9">
        <v>0.012546296296296297</v>
      </c>
      <c r="N30" s="9"/>
      <c r="O30" s="9"/>
    </row>
    <row r="31" spans="1:15" ht="15">
      <c r="A31" s="59">
        <v>39</v>
      </c>
      <c r="B31" s="59" t="str">
        <f>IF(A31="","",VLOOKUP(A31,Entrants!$B$4:$D$102,3))</f>
        <v>HH</v>
      </c>
      <c r="C31" s="59">
        <v>27</v>
      </c>
      <c r="D31" s="58" t="str">
        <f>IF(A31="","",VLOOKUP(A31,Entrants!$B$4:$C$102,2))</f>
        <v>Jennison, Beverley</v>
      </c>
      <c r="E31" s="61">
        <v>0.016516203703703703</v>
      </c>
      <c r="F31" s="61">
        <f>IF(A31="","",VLOOKUP(A31,Entrants!$B$4:$K$102,10))</f>
        <v>0.001736111111111111</v>
      </c>
      <c r="G31" s="61">
        <f t="shared" si="0"/>
        <v>0.014780092592592591</v>
      </c>
      <c r="H31" s="61"/>
      <c r="I31" s="8">
        <v>27</v>
      </c>
      <c r="J31" s="10" t="s">
        <v>181</v>
      </c>
      <c r="K31" s="9">
        <v>0.0165625</v>
      </c>
      <c r="L31" s="9">
        <v>0.003993055555555556</v>
      </c>
      <c r="M31" s="9">
        <v>0.012569444444444446</v>
      </c>
      <c r="N31" s="9"/>
      <c r="O31" s="9"/>
    </row>
    <row r="32" spans="1:15" ht="15">
      <c r="A32" s="59">
        <v>60</v>
      </c>
      <c r="B32" s="59" t="str">
        <f>IF(A32="","",VLOOKUP(A32,Entrants!$B$4:$D$102,3))</f>
        <v>SS</v>
      </c>
      <c r="C32" s="59">
        <v>28</v>
      </c>
      <c r="D32" s="58" t="str">
        <f>IF(A32="","",VLOOKUP(A32,Entrants!$B$4:$C$102,2))</f>
        <v>Ramsay, Stephanie</v>
      </c>
      <c r="E32" s="61">
        <v>0.016527777777777777</v>
      </c>
      <c r="F32" s="61">
        <f>IF(A32="","",VLOOKUP(A32,Entrants!$B$4:$K$102,10))</f>
        <v>0.001388888888888889</v>
      </c>
      <c r="G32" s="61">
        <f t="shared" si="0"/>
        <v>0.015138888888888887</v>
      </c>
      <c r="H32" s="61"/>
      <c r="I32" s="8">
        <v>28</v>
      </c>
      <c r="J32" s="10" t="s">
        <v>113</v>
      </c>
      <c r="K32" s="9">
        <v>0.017326388888888888</v>
      </c>
      <c r="L32" s="9">
        <v>0.0046875</v>
      </c>
      <c r="M32" s="9">
        <v>0.012638888888888887</v>
      </c>
      <c r="N32" s="9"/>
      <c r="O32" s="9"/>
    </row>
    <row r="33" spans="1:15" ht="15">
      <c r="A33" s="59">
        <v>54</v>
      </c>
      <c r="B33" s="59" t="str">
        <f>IF(A33="","",VLOOKUP(A33,Entrants!$B$4:$D$102,3))</f>
        <v>MM</v>
      </c>
      <c r="C33" s="59">
        <v>29</v>
      </c>
      <c r="D33" s="58" t="str">
        <f>IF(A33="","",VLOOKUP(A33,Entrants!$B$4:$C$102,2))</f>
        <v>Nicholson, Mark</v>
      </c>
      <c r="E33" s="61">
        <v>0.01653935185185185</v>
      </c>
      <c r="F33" s="61">
        <f>IF(A33="","",VLOOKUP(A33,Entrants!$B$4:$K$102,10))</f>
        <v>0.0050347222222222225</v>
      </c>
      <c r="G33" s="61">
        <f t="shared" si="0"/>
        <v>0.011504629629629629</v>
      </c>
      <c r="H33" s="61"/>
      <c r="I33" s="8">
        <v>29</v>
      </c>
      <c r="J33" s="10" t="s">
        <v>184</v>
      </c>
      <c r="K33" s="9">
        <v>0.01664351851851852</v>
      </c>
      <c r="L33" s="9">
        <v>0.003993055555555556</v>
      </c>
      <c r="M33" s="9">
        <v>0.012650462962962964</v>
      </c>
      <c r="N33" s="9"/>
      <c r="O33" s="9"/>
    </row>
    <row r="34" spans="1:15" ht="15">
      <c r="A34" s="59">
        <v>63</v>
      </c>
      <c r="B34" s="59" t="str">
        <f>IF(A34="","",VLOOKUP(A34,Entrants!$B$4:$D$102,3))</f>
        <v>MR</v>
      </c>
      <c r="C34" s="59">
        <v>30</v>
      </c>
      <c r="D34" s="58" t="str">
        <f>IF(A34="","",VLOOKUP(A34,Entrants!$B$4:$C$102,2))</f>
        <v>Riches, Claire</v>
      </c>
      <c r="E34" s="61">
        <v>0.0165625</v>
      </c>
      <c r="F34" s="61">
        <f>IF(A34="","",VLOOKUP(A34,Entrants!$B$4:$K$102,10))</f>
        <v>0.003993055555555556</v>
      </c>
      <c r="G34" s="61">
        <f t="shared" si="0"/>
        <v>0.012569444444444446</v>
      </c>
      <c r="H34" s="61"/>
      <c r="I34" s="8">
        <v>30</v>
      </c>
      <c r="J34" s="10" t="s">
        <v>115</v>
      </c>
      <c r="K34" s="9">
        <v>0.0166087962962963</v>
      </c>
      <c r="L34" s="9">
        <v>0.0038194444444444443</v>
      </c>
      <c r="M34" s="9">
        <v>0.012789351851851854</v>
      </c>
      <c r="N34" s="9"/>
      <c r="O34" s="9"/>
    </row>
    <row r="35" spans="1:15" ht="15">
      <c r="A35" s="59">
        <v>30</v>
      </c>
      <c r="B35" s="59" t="str">
        <f>IF(A35="","",VLOOKUP(A35,Entrants!$B$4:$D$102,3))</f>
        <v>HH</v>
      </c>
      <c r="C35" s="59">
        <v>31</v>
      </c>
      <c r="D35" s="58" t="str">
        <f>IF(A35="","",VLOOKUP(A35,Entrants!$B$4:$C$102,2))</f>
        <v>Henderson, Andrew</v>
      </c>
      <c r="E35" s="61">
        <v>0.016574074074074074</v>
      </c>
      <c r="F35" s="61">
        <f>IF(A35="","",VLOOKUP(A35,Entrants!$B$4:$K$102,10))</f>
        <v>0.006944444444444444</v>
      </c>
      <c r="G35" s="61">
        <f t="shared" si="0"/>
        <v>0.00962962962962963</v>
      </c>
      <c r="H35" s="61"/>
      <c r="I35" s="8">
        <v>31</v>
      </c>
      <c r="J35" s="10" t="s">
        <v>166</v>
      </c>
      <c r="K35" s="9">
        <v>0.015891203703703703</v>
      </c>
      <c r="L35" s="9">
        <v>0.002951388888888889</v>
      </c>
      <c r="M35" s="9">
        <v>0.012939814814814814</v>
      </c>
      <c r="N35" s="9"/>
      <c r="O35" s="9"/>
    </row>
    <row r="36" spans="1:15" ht="15">
      <c r="A36" s="59">
        <v>7</v>
      </c>
      <c r="B36" s="59" t="str">
        <f>IF(A36="","",VLOOKUP(A36,Entrants!$B$4:$D$102,3))</f>
        <v>CC</v>
      </c>
      <c r="C36" s="59">
        <v>32</v>
      </c>
      <c r="D36" s="58" t="str">
        <f>IF(A36="","",VLOOKUP(A36,Entrants!$B$4:$C$102,2))</f>
        <v>Bruce, Helen</v>
      </c>
      <c r="E36" s="61">
        <v>0.0166087962962963</v>
      </c>
      <c r="F36" s="61">
        <f>IF(A36="","",VLOOKUP(A36,Entrants!$B$4:$K$102,10))</f>
        <v>0.0038194444444444443</v>
      </c>
      <c r="G36" s="61">
        <f t="shared" si="0"/>
        <v>0.012789351851851854</v>
      </c>
      <c r="H36" s="61"/>
      <c r="I36" s="8">
        <v>32</v>
      </c>
      <c r="J36" s="10" t="s">
        <v>153</v>
      </c>
      <c r="K36" s="9">
        <v>0.01685185185185185</v>
      </c>
      <c r="L36" s="9">
        <v>0.0038194444444444443</v>
      </c>
      <c r="M36" s="9">
        <v>0.013032407407407406</v>
      </c>
      <c r="N36" s="9"/>
      <c r="O36" s="9"/>
    </row>
    <row r="37" spans="1:15" ht="15">
      <c r="A37" s="59">
        <v>31</v>
      </c>
      <c r="B37" s="59" t="str">
        <f>IF(A37="","",VLOOKUP(A37,Entrants!$B$4:$D$102,3))</f>
        <v>HH</v>
      </c>
      <c r="C37" s="59">
        <v>33</v>
      </c>
      <c r="D37" s="58" t="str">
        <f>IF(A37="","",VLOOKUP(A37,Entrants!$B$4:$C$102,2))</f>
        <v>Henderson, Natalie</v>
      </c>
      <c r="E37" s="61">
        <v>0.01664351851851852</v>
      </c>
      <c r="F37" s="61">
        <f>IF(A37="","",VLOOKUP(A37,Entrants!$B$4:$K$102,10))</f>
        <v>0.003993055555555556</v>
      </c>
      <c r="G37" s="61">
        <f t="shared" si="0"/>
        <v>0.012650462962962964</v>
      </c>
      <c r="H37" s="61"/>
      <c r="I37" s="8">
        <v>33</v>
      </c>
      <c r="J37" s="10" t="s">
        <v>141</v>
      </c>
      <c r="K37" s="9">
        <v>0.016909722222222225</v>
      </c>
      <c r="L37" s="9">
        <v>0.0038194444444444443</v>
      </c>
      <c r="M37" s="9">
        <v>0.01309027777777778</v>
      </c>
      <c r="N37" s="9"/>
      <c r="O37" s="9"/>
    </row>
    <row r="38" spans="1:15" ht="15">
      <c r="A38" s="59">
        <v>18</v>
      </c>
      <c r="B38" s="59" t="str">
        <f>IF(A38="","",VLOOKUP(A38,Entrants!$B$4:$D$102,3))</f>
        <v>SS</v>
      </c>
      <c r="C38" s="59">
        <v>34</v>
      </c>
      <c r="D38" s="58" t="str">
        <f>IF(A38="","",VLOOKUP(A38,Entrants!$B$4:$C$102,2))</f>
        <v>Dodd, Shaun</v>
      </c>
      <c r="E38" s="61">
        <v>0.01667824074074074</v>
      </c>
      <c r="F38" s="61">
        <f>IF(A38="","",VLOOKUP(A38,Entrants!$B$4:$K$102,10))</f>
        <v>0.005208333333333333</v>
      </c>
      <c r="G38" s="61">
        <f t="shared" si="0"/>
        <v>0.011469907407407408</v>
      </c>
      <c r="H38" s="61"/>
      <c r="I38" s="8">
        <v>34</v>
      </c>
      <c r="J38" s="10" t="s">
        <v>149</v>
      </c>
      <c r="K38" s="9">
        <v>0.016064814814814813</v>
      </c>
      <c r="L38" s="9">
        <v>0.002777777777777778</v>
      </c>
      <c r="M38" s="9">
        <v>0.013287037037037035</v>
      </c>
      <c r="N38" s="9"/>
      <c r="O38" s="9"/>
    </row>
    <row r="39" spans="1:15" ht="15">
      <c r="A39" s="59">
        <v>57</v>
      </c>
      <c r="B39" s="59" t="str">
        <f>IF(A39="","",VLOOKUP(A39,Entrants!$B$4:$D$102,3))</f>
        <v>SS</v>
      </c>
      <c r="C39" s="59">
        <v>35</v>
      </c>
      <c r="D39" s="58" t="str">
        <f>IF(A39="","",VLOOKUP(A39,Entrants!$B$4:$C$102,2))</f>
        <v>Phillips, Dawn</v>
      </c>
      <c r="E39" s="61">
        <v>0.016747685185185185</v>
      </c>
      <c r="F39" s="61">
        <f>IF(A39="","",VLOOKUP(A39,Entrants!$B$4:$K$102,10))</f>
        <v>0.0015624999999999999</v>
      </c>
      <c r="G39" s="61">
        <f t="shared" si="0"/>
        <v>0.015185185185185185</v>
      </c>
      <c r="H39" s="61"/>
      <c r="I39" s="8">
        <v>35</v>
      </c>
      <c r="J39" s="10" t="s">
        <v>160</v>
      </c>
      <c r="K39" s="9">
        <v>0.01605324074074074</v>
      </c>
      <c r="L39" s="9">
        <v>0.0024305555555555556</v>
      </c>
      <c r="M39" s="9">
        <v>0.013622685185185184</v>
      </c>
      <c r="N39" s="9"/>
      <c r="O39" s="9"/>
    </row>
    <row r="40" spans="1:15" ht="15">
      <c r="A40" s="59">
        <v>80</v>
      </c>
      <c r="B40" s="59">
        <f>IF(A40="","",VLOOKUP(A40,Entrants!$B$4:$D$102,3))</f>
        <v>0</v>
      </c>
      <c r="C40" s="59">
        <v>36</v>
      </c>
      <c r="D40" s="58" t="str">
        <f>IF(A40="","",VLOOKUP(A40,Entrants!$B$4:$C$102,2))</f>
        <v>Woods, Joseph</v>
      </c>
      <c r="E40" s="61">
        <v>0.01678240740740741</v>
      </c>
      <c r="F40" s="61">
        <f>IF(A40="","",VLOOKUP(A40,Entrants!$B$4:$K$102,10))</f>
        <v>0.0046875</v>
      </c>
      <c r="G40" s="61">
        <f t="shared" si="0"/>
        <v>0.012094907407407408</v>
      </c>
      <c r="H40" s="61"/>
      <c r="I40" s="8">
        <v>36</v>
      </c>
      <c r="J40" s="10" t="s">
        <v>137</v>
      </c>
      <c r="K40" s="9">
        <v>0.016435185185185188</v>
      </c>
      <c r="L40" s="9">
        <v>0.0026041666666666665</v>
      </c>
      <c r="M40" s="9">
        <v>0.013831018518518522</v>
      </c>
      <c r="N40" s="9"/>
      <c r="O40" s="9"/>
    </row>
    <row r="41" spans="1:15" ht="15">
      <c r="A41" s="59">
        <v>50</v>
      </c>
      <c r="B41" s="59" t="str">
        <f>IF(A41="","",VLOOKUP(A41,Entrants!$B$4:$D$102,3))</f>
        <v>TB</v>
      </c>
      <c r="C41" s="59">
        <v>37</v>
      </c>
      <c r="D41" s="58" t="str">
        <f>IF(A41="","",VLOOKUP(A41,Entrants!$B$4:$C$102,2))</f>
        <v>Masterman, Hayley</v>
      </c>
      <c r="E41" s="61">
        <v>0.01685185185185185</v>
      </c>
      <c r="F41" s="61">
        <f>IF(A41="","",VLOOKUP(A41,Entrants!$B$4:$K$102,10))</f>
        <v>0.0038194444444444443</v>
      </c>
      <c r="G41" s="61">
        <f t="shared" si="0"/>
        <v>0.013032407407407406</v>
      </c>
      <c r="H41" s="61"/>
      <c r="I41" s="8">
        <v>37</v>
      </c>
      <c r="J41" s="10" t="s">
        <v>164</v>
      </c>
      <c r="K41" s="9">
        <v>0.016435185185185188</v>
      </c>
      <c r="L41" s="9">
        <v>0.0026041666666666665</v>
      </c>
      <c r="M41" s="9">
        <v>0.013831018518518522</v>
      </c>
      <c r="N41" s="9"/>
      <c r="O41" s="9"/>
    </row>
    <row r="42" spans="1:15" ht="15">
      <c r="A42" s="59">
        <v>2</v>
      </c>
      <c r="B42" s="59" t="str">
        <f>IF(A42="","",VLOOKUP(A42,Entrants!$B$4:$D$102,3))</f>
        <v>HT</v>
      </c>
      <c r="C42" s="59">
        <v>38</v>
      </c>
      <c r="D42" s="58" t="str">
        <f>IF(A42="","",VLOOKUP(A42,Entrants!$B$4:$C$102,2))</f>
        <v>Barrass, Heather</v>
      </c>
      <c r="E42" s="61">
        <v>0.016875</v>
      </c>
      <c r="F42" s="61">
        <f>IF(A42="","",VLOOKUP(A42,Entrants!$B$4:$K$102,10))</f>
        <v>0.002951388888888889</v>
      </c>
      <c r="G42" s="61">
        <f t="shared" si="0"/>
        <v>0.013923611111111112</v>
      </c>
      <c r="H42" s="61"/>
      <c r="I42" s="8">
        <v>38</v>
      </c>
      <c r="J42" s="10" t="s">
        <v>110</v>
      </c>
      <c r="K42" s="9">
        <v>0.016875</v>
      </c>
      <c r="L42" s="9">
        <v>0.002951388888888889</v>
      </c>
      <c r="M42" s="9">
        <v>0.013923611111111112</v>
      </c>
      <c r="N42" s="9"/>
      <c r="O42" s="9"/>
    </row>
    <row r="43" spans="1:15" ht="15">
      <c r="A43" s="59">
        <v>37</v>
      </c>
      <c r="B43" s="59" t="str">
        <f>IF(A43="","",VLOOKUP(A43,Entrants!$B$4:$D$102,3))</f>
        <v>RR</v>
      </c>
      <c r="C43" s="59">
        <v>39</v>
      </c>
      <c r="D43" s="58" t="str">
        <f>IF(A43="","",VLOOKUP(A43,Entrants!$B$4:$C$102,2))</f>
        <v>Ingram, Ron</v>
      </c>
      <c r="E43" s="61">
        <v>0.016909722222222225</v>
      </c>
      <c r="F43" s="61">
        <f>IF(A43="","",VLOOKUP(A43,Entrants!$B$4:$K$102,10))</f>
        <v>0.0038194444444444443</v>
      </c>
      <c r="G43" s="61">
        <f t="shared" si="0"/>
        <v>0.01309027777777778</v>
      </c>
      <c r="H43" s="61"/>
      <c r="I43" s="8">
        <v>39</v>
      </c>
      <c r="J43" s="10" t="s">
        <v>143</v>
      </c>
      <c r="K43" s="9">
        <v>0.016516203703703703</v>
      </c>
      <c r="L43" s="9">
        <v>0.001736111111111111</v>
      </c>
      <c r="M43" s="9">
        <v>0.014780092592592591</v>
      </c>
      <c r="N43" s="9"/>
      <c r="O43" s="9"/>
    </row>
    <row r="44" spans="1:15" ht="15">
      <c r="A44" s="59">
        <v>62</v>
      </c>
      <c r="B44" s="59" t="str">
        <f>IF(A44="","",VLOOKUP(A44,Entrants!$B$4:$D$102,3))</f>
        <v>MM</v>
      </c>
      <c r="C44" s="59">
        <v>40</v>
      </c>
      <c r="D44" s="58" t="str">
        <f>IF(A44="","",VLOOKUP(A44,Entrants!$B$4:$C$102,2))</f>
        <v>Richardson, Sharon</v>
      </c>
      <c r="E44" s="61">
        <v>0.01695601851851852</v>
      </c>
      <c r="F44" s="61">
        <f>IF(A44="","",VLOOKUP(A44,Entrants!$B$4:$K$102,10))</f>
        <v>0.0008680555555555555</v>
      </c>
      <c r="G44" s="61">
        <f t="shared" si="0"/>
        <v>0.016087962962962964</v>
      </c>
      <c r="H44" s="61"/>
      <c r="I44" s="8">
        <v>40</v>
      </c>
      <c r="J44" s="10" t="s">
        <v>159</v>
      </c>
      <c r="K44" s="9">
        <v>0.016527777777777777</v>
      </c>
      <c r="L44" s="9">
        <v>0.001388888888888889</v>
      </c>
      <c r="M44" s="9">
        <v>0.015138888888888887</v>
      </c>
      <c r="N44" s="9"/>
      <c r="O44" s="9"/>
    </row>
    <row r="45" spans="1:15" ht="15">
      <c r="A45" s="59">
        <v>5</v>
      </c>
      <c r="B45" s="59" t="str">
        <f>IF(A45="","",VLOOKUP(A45,Entrants!$B$4:$D$102,3))</f>
        <v>AB</v>
      </c>
      <c r="C45" s="59">
        <v>41</v>
      </c>
      <c r="D45" s="58" t="str">
        <f>IF(A45="","",VLOOKUP(A45,Entrants!$B$4:$C$102,2))</f>
        <v>Bradley, Dave</v>
      </c>
      <c r="E45" s="61">
        <v>0.017326388888888888</v>
      </c>
      <c r="F45" s="61">
        <f>IF(A45="","",VLOOKUP(A45,Entrants!$B$4:$K$102,10))</f>
        <v>0.0046875</v>
      </c>
      <c r="G45" s="61">
        <f t="shared" si="0"/>
        <v>0.012638888888888887</v>
      </c>
      <c r="H45" s="61"/>
      <c r="I45" s="8">
        <v>41</v>
      </c>
      <c r="J45" s="10" t="s">
        <v>214</v>
      </c>
      <c r="K45" s="9">
        <v>0.016747685185185185</v>
      </c>
      <c r="L45" s="9">
        <v>0.0015624999999999999</v>
      </c>
      <c r="M45" s="9">
        <v>0.015185185185185185</v>
      </c>
      <c r="N45" s="9"/>
      <c r="O45" s="9"/>
    </row>
    <row r="46" spans="1:15" ht="15">
      <c r="A46" s="59">
        <v>34</v>
      </c>
      <c r="B46" s="59" t="str">
        <f>IF(A46="","",VLOOKUP(A46,Entrants!$B$4:$D$102,3))</f>
        <v>HT</v>
      </c>
      <c r="C46" s="59">
        <v>42</v>
      </c>
      <c r="D46" s="58" t="str">
        <f>IF(A46="","",VLOOKUP(A46,Entrants!$B$4:$C$102,2))</f>
        <v>Holmback, Peter</v>
      </c>
      <c r="E46" s="61">
        <v>0.018206018518518517</v>
      </c>
      <c r="F46" s="61">
        <f>IF(A46="","",VLOOKUP(A46,Entrants!$B$4:$K$102,10))</f>
        <v>0.005729166666666667</v>
      </c>
      <c r="G46" s="61">
        <f t="shared" si="0"/>
        <v>0.01247685185185185</v>
      </c>
      <c r="H46" s="61"/>
      <c r="I46" s="8">
        <v>42</v>
      </c>
      <c r="J46" s="10" t="s">
        <v>188</v>
      </c>
      <c r="K46" s="9">
        <v>0.01695601851851852</v>
      </c>
      <c r="L46" s="9">
        <v>0.0008680555555555555</v>
      </c>
      <c r="M46" s="9">
        <v>0.016087962962962964</v>
      </c>
      <c r="N46" s="9"/>
      <c r="O46" s="9"/>
    </row>
    <row r="47" spans="1:15" ht="15">
      <c r="A47" s="59"/>
      <c r="B47" s="59">
        <f>IF(A47="","",VLOOKUP(A47,Entrants!$B$4:$D$102,3))</f>
      </c>
      <c r="C47" s="59">
        <v>43</v>
      </c>
      <c r="D47" s="58">
        <f>IF(A47="","",VLOOKUP(A47,Entrants!$B$4:$C$102,2))</f>
      </c>
      <c r="E47" s="61"/>
      <c r="F47" s="61">
        <f>IF(A47="","",VLOOKUP(A47,Entrants!$B$4:$K$102,10))</f>
      </c>
      <c r="G47" s="61">
        <f t="shared" si="0"/>
      </c>
      <c r="H47" s="61"/>
      <c r="I47" s="8">
        <v>43</v>
      </c>
      <c r="J47" s="10" t="s">
        <v>15</v>
      </c>
      <c r="K47" s="9"/>
      <c r="L47" s="9" t="s">
        <v>15</v>
      </c>
      <c r="M47" s="9" t="s">
        <v>15</v>
      </c>
      <c r="N47" s="64"/>
      <c r="O47" s="64"/>
    </row>
    <row r="48" spans="1:15" ht="15">
      <c r="A48" s="59"/>
      <c r="B48" s="59">
        <f>IF(A48="","",VLOOKUP(A48,Entrants!$B$4:$D$102,3))</f>
      </c>
      <c r="C48" s="59">
        <v>44</v>
      </c>
      <c r="D48" s="58">
        <f>IF(A48="","",VLOOKUP(A48,Entrants!$B$4:$C$102,2))</f>
      </c>
      <c r="E48" s="61"/>
      <c r="F48" s="61">
        <f>IF(A48="","",VLOOKUP(A48,Entrants!$B$4:$K$102,10))</f>
      </c>
      <c r="G48" s="61">
        <f t="shared" si="0"/>
      </c>
      <c r="H48" s="61"/>
      <c r="I48" s="8">
        <v>44</v>
      </c>
      <c r="J48" s="10" t="s">
        <v>15</v>
      </c>
      <c r="K48" s="9"/>
      <c r="L48" s="9" t="s">
        <v>15</v>
      </c>
      <c r="M48" s="9" t="s">
        <v>15</v>
      </c>
      <c r="N48" s="64"/>
      <c r="O48" s="64"/>
    </row>
    <row r="49" spans="1:15" ht="15">
      <c r="A49" s="59"/>
      <c r="B49" s="59">
        <f>IF(A49="","",VLOOKUP(A49,Entrants!$B$4:$D$102,3))</f>
      </c>
      <c r="C49" s="59">
        <v>45</v>
      </c>
      <c r="D49" s="58">
        <f>IF(A49="","",VLOOKUP(A49,Entrants!$B$4:$C$102,2))</f>
      </c>
      <c r="E49" s="61"/>
      <c r="F49" s="61">
        <f>IF(A49="","",VLOOKUP(A49,Entrants!$B$4:$K$102,10))</f>
      </c>
      <c r="G49" s="61">
        <f t="shared" si="0"/>
      </c>
      <c r="H49" s="61"/>
      <c r="I49" s="8">
        <v>45</v>
      </c>
      <c r="J49" s="10" t="s">
        <v>15</v>
      </c>
      <c r="K49" s="9"/>
      <c r="L49" s="9" t="s">
        <v>15</v>
      </c>
      <c r="M49" s="9" t="s">
        <v>15</v>
      </c>
      <c r="N49" s="64"/>
      <c r="O49" s="64"/>
    </row>
    <row r="50" spans="1:15" ht="15">
      <c r="A50" s="59"/>
      <c r="B50" s="59">
        <f>IF(A50="","",VLOOKUP(A50,Entrants!$B$4:$D$102,3))</f>
      </c>
      <c r="C50" s="59">
        <v>46</v>
      </c>
      <c r="D50" s="58">
        <f>IF(A50="","",VLOOKUP(A50,Entrants!$B$4:$C$102,2))</f>
      </c>
      <c r="E50" s="61"/>
      <c r="F50" s="61">
        <f>IF(A50="","",VLOOKUP(A50,Entrants!$B$4:$K$102,10))</f>
      </c>
      <c r="G50" s="61">
        <f t="shared" si="0"/>
      </c>
      <c r="H50" s="61"/>
      <c r="I50" s="8">
        <v>46</v>
      </c>
      <c r="J50" s="10" t="s">
        <v>15</v>
      </c>
      <c r="K50" s="9"/>
      <c r="L50" s="9" t="s">
        <v>15</v>
      </c>
      <c r="M50" s="9" t="s">
        <v>15</v>
      </c>
      <c r="N50" s="64"/>
      <c r="O50" s="64"/>
    </row>
    <row r="51" spans="1:15" ht="15">
      <c r="A51" s="59"/>
      <c r="B51" s="59">
        <f>IF(A51="","",VLOOKUP(A51,Entrants!$B$4:$D$102,3))</f>
      </c>
      <c r="C51" s="59"/>
      <c r="D51" s="58">
        <f>IF(A51="","",VLOOKUP(A51,Entrants!$B$4:$C$102,2))</f>
      </c>
      <c r="E51" s="59"/>
      <c r="F51" s="61">
        <f>IF(A51="","",VLOOKUP(A51,Entrants!$B$4:$K$102,10))</f>
      </c>
      <c r="G51" s="61">
        <f t="shared" si="0"/>
      </c>
      <c r="H51" s="61"/>
      <c r="I51" s="8"/>
      <c r="J51" s="10" t="s">
        <v>15</v>
      </c>
      <c r="K51" s="9"/>
      <c r="L51" s="9" t="s">
        <v>15</v>
      </c>
      <c r="M51" s="9" t="s">
        <v>15</v>
      </c>
      <c r="N51" s="64"/>
      <c r="O51" s="64"/>
    </row>
    <row r="52" spans="1:15" ht="15">
      <c r="A52" s="59"/>
      <c r="B52" s="59">
        <f>IF(A52="","",VLOOKUP(A52,Entrants!$B$4:$D$102,3))</f>
      </c>
      <c r="C52" s="59"/>
      <c r="D52" s="58">
        <f>IF(A52="","",VLOOKUP(A52,Entrants!$B$4:$C$102,2))</f>
      </c>
      <c r="E52" s="59"/>
      <c r="F52" s="61">
        <f>IF(A52="","",VLOOKUP(A52,Entrants!$B$4:$K$102,10))</f>
      </c>
      <c r="G52" s="61">
        <f t="shared" si="0"/>
      </c>
      <c r="H52" s="61"/>
      <c r="I52" s="8"/>
      <c r="J52" s="10" t="s">
        <v>15</v>
      </c>
      <c r="K52" s="9"/>
      <c r="L52" s="9" t="s">
        <v>15</v>
      </c>
      <c r="M52" s="9" t="s">
        <v>15</v>
      </c>
      <c r="N52" s="64"/>
      <c r="O52" s="64"/>
    </row>
    <row r="53" spans="1:15" ht="15">
      <c r="A53" s="59"/>
      <c r="B53" s="59">
        <f>IF(A53="","",VLOOKUP(A53,Entrants!$B$4:$D$102,3))</f>
      </c>
      <c r="C53" s="59"/>
      <c r="D53" s="58">
        <f>IF(A53="","",VLOOKUP(A53,Entrants!$B$4:$C$102,2))</f>
      </c>
      <c r="E53" s="59"/>
      <c r="F53" s="61">
        <f>IF(A53="","",VLOOKUP(A53,Entrants!$B$4:$K$102,10))</f>
      </c>
      <c r="G53" s="61">
        <f t="shared" si="0"/>
      </c>
      <c r="H53" s="61"/>
      <c r="I53" s="8"/>
      <c r="J53" s="10" t="s">
        <v>15</v>
      </c>
      <c r="K53" s="9"/>
      <c r="L53" s="9" t="s">
        <v>15</v>
      </c>
      <c r="M53" s="9" t="s">
        <v>15</v>
      </c>
      <c r="N53" s="64"/>
      <c r="O53" s="64"/>
    </row>
    <row r="54" spans="1:15" ht="15">
      <c r="A54" s="59"/>
      <c r="B54" s="59">
        <f>IF(A54="","",VLOOKUP(A54,Entrants!$B$4:$D$102,3))</f>
      </c>
      <c r="C54" s="59"/>
      <c r="D54" s="58">
        <f>IF(A54="","",VLOOKUP(A54,Entrants!$B$4:$C$102,2))</f>
      </c>
      <c r="E54" s="59"/>
      <c r="F54" s="61">
        <f>IF(A54="","",VLOOKUP(A54,Entrants!$B$4:$K$102,10))</f>
      </c>
      <c r="G54" s="61">
        <f t="shared" si="0"/>
      </c>
      <c r="H54" s="61"/>
      <c r="I54" s="8"/>
      <c r="J54" s="10" t="s">
        <v>15</v>
      </c>
      <c r="K54" s="9"/>
      <c r="L54" s="9" t="s">
        <v>15</v>
      </c>
      <c r="M54" s="9" t="s">
        <v>15</v>
      </c>
      <c r="N54" s="64"/>
      <c r="O54" s="64"/>
    </row>
    <row r="55" spans="1:15" ht="15">
      <c r="A55" s="59"/>
      <c r="B55" s="59">
        <f>IF(A55="","",VLOOKUP(A55,Entrants!$B$4:$D$102,3))</f>
      </c>
      <c r="C55" s="59"/>
      <c r="D55" s="58">
        <f>IF(A55="","",VLOOKUP(A55,Entrants!$B$4:$C$102,2))</f>
      </c>
      <c r="E55" s="59"/>
      <c r="F55" s="61">
        <f>IF(A55="","",VLOOKUP(A55,Entrants!$B$4:$K$102,10))</f>
      </c>
      <c r="G55" s="61">
        <f t="shared" si="0"/>
      </c>
      <c r="H55" s="61"/>
      <c r="I55" s="8"/>
      <c r="J55" s="10" t="s">
        <v>15</v>
      </c>
      <c r="K55" s="9"/>
      <c r="L55" s="9" t="s">
        <v>15</v>
      </c>
      <c r="M55" s="9" t="s">
        <v>15</v>
      </c>
      <c r="N55" s="64"/>
      <c r="O55" s="64"/>
    </row>
    <row r="56" spans="1:15" ht="15">
      <c r="A56" s="59"/>
      <c r="B56" s="59">
        <f>IF(A56="","",VLOOKUP(A56,Entrants!$B$4:$D$102,3))</f>
      </c>
      <c r="C56" s="59"/>
      <c r="D56" s="58">
        <f>IF(A56="","",VLOOKUP(A56,Entrants!$B$4:$C$102,2))</f>
      </c>
      <c r="E56" s="59"/>
      <c r="F56" s="61">
        <f>IF(A56="","",VLOOKUP(A56,Entrants!$B$4:$K$102,10))</f>
      </c>
      <c r="G56" s="61">
        <f t="shared" si="0"/>
      </c>
      <c r="H56" s="61"/>
      <c r="I56" s="8"/>
      <c r="J56" s="10" t="s">
        <v>15</v>
      </c>
      <c r="K56" s="9"/>
      <c r="L56" s="9" t="s">
        <v>15</v>
      </c>
      <c r="M56" s="9" t="s">
        <v>15</v>
      </c>
      <c r="N56" s="64"/>
      <c r="O56" s="64"/>
    </row>
    <row r="57" spans="1:15" ht="15">
      <c r="A57" s="59"/>
      <c r="B57" s="59">
        <f>IF(A57="","",VLOOKUP(A57,Entrants!$B$4:$D$102,3))</f>
      </c>
      <c r="C57" s="59"/>
      <c r="D57" s="58">
        <f>IF(A57="","",VLOOKUP(A57,Entrants!$B$4:$C$102,2))</f>
      </c>
      <c r="E57" s="59"/>
      <c r="F57" s="61">
        <f>IF(A57="","",VLOOKUP(A57,Entrants!$B$4:$K$102,10))</f>
      </c>
      <c r="G57" s="61">
        <f t="shared" si="0"/>
      </c>
      <c r="H57" s="61"/>
      <c r="I57" s="8"/>
      <c r="J57" s="10" t="s">
        <v>15</v>
      </c>
      <c r="K57" s="9"/>
      <c r="L57" s="9" t="s">
        <v>15</v>
      </c>
      <c r="M57" s="9" t="s">
        <v>15</v>
      </c>
      <c r="N57" s="64"/>
      <c r="O57" s="64"/>
    </row>
    <row r="58" spans="1:15" ht="15">
      <c r="A58" s="59"/>
      <c r="B58" s="59">
        <f>IF(A58="","",VLOOKUP(A58,Entrants!$B$4:$D$102,3))</f>
      </c>
      <c r="C58" s="59"/>
      <c r="D58" s="58">
        <f>IF(A58="","",VLOOKUP(A58,Entrants!$B$4:$C$102,2))</f>
      </c>
      <c r="E58" s="60"/>
      <c r="F58" s="61">
        <f>IF(A58="","",VLOOKUP(A58,Entrants!$B$4:$K$102,10))</f>
      </c>
      <c r="G58" s="61">
        <f t="shared" si="0"/>
      </c>
      <c r="H58" s="61"/>
      <c r="I58" s="8"/>
      <c r="J58" s="10" t="s">
        <v>15</v>
      </c>
      <c r="K58" s="9"/>
      <c r="L58" s="9" t="s">
        <v>15</v>
      </c>
      <c r="M58" s="9" t="s">
        <v>15</v>
      </c>
      <c r="N58" s="64"/>
      <c r="O58" s="64"/>
    </row>
    <row r="59" spans="1:15" ht="15">
      <c r="A59" s="59"/>
      <c r="B59" s="59">
        <f>IF(A59="","",VLOOKUP(A59,Entrants!$B$4:$D$102,3))</f>
      </c>
      <c r="C59" s="59"/>
      <c r="D59" s="58">
        <f>IF(A59="","",VLOOKUP(A59,Entrants!$B$4:$C$102,2))</f>
      </c>
      <c r="E59" s="60"/>
      <c r="F59" s="61">
        <f>IF(A59="","",VLOOKUP(A59,Entrants!$B$4:$K$102,10))</f>
      </c>
      <c r="G59" s="61">
        <f t="shared" si="0"/>
      </c>
      <c r="H59" s="61"/>
      <c r="I59" s="8"/>
      <c r="J59" s="10" t="s">
        <v>15</v>
      </c>
      <c r="K59" s="9"/>
      <c r="L59" s="9" t="s">
        <v>15</v>
      </c>
      <c r="M59" s="9" t="s">
        <v>15</v>
      </c>
      <c r="N59" s="64"/>
      <c r="O59" s="64"/>
    </row>
    <row r="60" spans="1:15" ht="15">
      <c r="A60" s="59"/>
      <c r="B60" s="59">
        <f>IF(A60="","",VLOOKUP(A60,Entrants!$B$4:$D$102,3))</f>
      </c>
      <c r="C60" s="59"/>
      <c r="D60" s="58">
        <f>IF(A60="","",VLOOKUP(A60,Entrants!$B$4:$C$102,2))</f>
      </c>
      <c r="E60" s="60"/>
      <c r="F60" s="61">
        <f>IF(A60="","",VLOOKUP(A60,Entrants!$B$4:$K$102,10))</f>
      </c>
      <c r="G60" s="61">
        <f t="shared" si="0"/>
      </c>
      <c r="H60" s="61"/>
      <c r="I60" s="8"/>
      <c r="J60" s="10" t="s">
        <v>15</v>
      </c>
      <c r="K60" s="9"/>
      <c r="L60" s="9" t="s">
        <v>15</v>
      </c>
      <c r="M60" s="9" t="s">
        <v>15</v>
      </c>
      <c r="N60" s="64"/>
      <c r="O60" s="64"/>
    </row>
    <row r="61" spans="1:15" ht="15">
      <c r="A61" s="59"/>
      <c r="B61" s="59">
        <f>IF(A61="","",VLOOKUP(A61,Entrants!$B$4:$D$102,3))</f>
      </c>
      <c r="C61" s="59"/>
      <c r="D61" s="58">
        <f>IF(A61="","",VLOOKUP(A61,Entrants!$B$4:$C$102,2))</f>
      </c>
      <c r="E61" s="60"/>
      <c r="F61" s="61">
        <f>IF(A61="","",VLOOKUP(A61,Entrants!$B$4:$K$102,10))</f>
      </c>
      <c r="G61" s="61">
        <f t="shared" si="0"/>
      </c>
      <c r="H61" s="61"/>
      <c r="I61" s="8"/>
      <c r="J61" s="10" t="s">
        <v>15</v>
      </c>
      <c r="K61" s="9"/>
      <c r="L61" s="9" t="s">
        <v>15</v>
      </c>
      <c r="M61" s="9" t="s">
        <v>15</v>
      </c>
      <c r="N61" s="64"/>
      <c r="O61" s="64"/>
    </row>
    <row r="62" spans="1:15" ht="15">
      <c r="A62" s="59"/>
      <c r="B62" s="59">
        <f>IF(A62="","",VLOOKUP(A62,Entrants!$B$4:$D$102,3))</f>
      </c>
      <c r="C62" s="59"/>
      <c r="D62" s="58">
        <f>IF(A62="","",VLOOKUP(A62,Entrants!$B$4:$C$102,2))</f>
      </c>
      <c r="E62" s="60"/>
      <c r="F62" s="61">
        <f>IF(A62="","",VLOOKUP(A62,Entrants!$B$4:$K$102,10))</f>
      </c>
      <c r="G62" s="61">
        <f t="shared" si="0"/>
      </c>
      <c r="H62" s="61"/>
      <c r="I62" s="8"/>
      <c r="J62" s="10" t="s">
        <v>15</v>
      </c>
      <c r="K62" s="9"/>
      <c r="L62" s="9" t="s">
        <v>15</v>
      </c>
      <c r="M62" s="9" t="s">
        <v>15</v>
      </c>
      <c r="N62" s="64"/>
      <c r="O62" s="64"/>
    </row>
    <row r="63" spans="1:15" ht="15">
      <c r="A63" s="59"/>
      <c r="B63" s="59">
        <f>IF(A63="","",VLOOKUP(A63,Entrants!$B$4:$D$102,3))</f>
      </c>
      <c r="C63" s="59"/>
      <c r="D63" s="58">
        <f>IF(A63="","",VLOOKUP(A63,Entrants!$B$4:$C$102,2))</f>
      </c>
      <c r="E63" s="60"/>
      <c r="F63" s="61">
        <f>IF(A63="","",VLOOKUP(A63,Entrants!$B$4:$K$102,10))</f>
      </c>
      <c r="G63" s="61">
        <f t="shared" si="0"/>
      </c>
      <c r="H63" s="61"/>
      <c r="I63" s="8"/>
      <c r="J63" s="10" t="s">
        <v>15</v>
      </c>
      <c r="K63" s="9"/>
      <c r="L63" s="9" t="s">
        <v>15</v>
      </c>
      <c r="M63" s="9" t="s">
        <v>15</v>
      </c>
      <c r="N63" s="64"/>
      <c r="O63" s="64"/>
    </row>
    <row r="64" spans="1:15" ht="15">
      <c r="A64" s="59"/>
      <c r="B64" s="59">
        <f>IF(A64="","",VLOOKUP(A64,Entrants!$B$4:$D$102,3))</f>
      </c>
      <c r="C64" s="59"/>
      <c r="D64" s="58">
        <f>IF(A64="","",VLOOKUP(A64,Entrants!$B$4:$C$102,2))</f>
      </c>
      <c r="E64" s="60"/>
      <c r="F64" s="61">
        <f>IF(A64="","",VLOOKUP(A64,Entrants!$B$4:$K$102,10))</f>
      </c>
      <c r="G64" s="61">
        <f t="shared" si="0"/>
      </c>
      <c r="H64" s="61"/>
      <c r="I64" s="8"/>
      <c r="J64" s="10" t="s">
        <v>15</v>
      </c>
      <c r="K64" s="9"/>
      <c r="L64" s="9" t="s">
        <v>15</v>
      </c>
      <c r="M64" s="9" t="s">
        <v>15</v>
      </c>
      <c r="N64" s="64"/>
      <c r="O64" s="64"/>
    </row>
    <row r="65" spans="1:15" ht="15">
      <c r="A65" s="59"/>
      <c r="B65" s="59">
        <f>IF(A65="","",VLOOKUP(A65,Entrants!$B$4:$D$102,3))</f>
      </c>
      <c r="C65" s="59"/>
      <c r="D65" s="58">
        <f>IF(A65="","",VLOOKUP(A65,Entrants!$B$4:$C$102,2))</f>
      </c>
      <c r="E65" s="60"/>
      <c r="F65" s="61">
        <f>IF(A65="","",VLOOKUP(A65,Entrants!$B$4:$K$102,10))</f>
      </c>
      <c r="G65" s="61">
        <f t="shared" si="0"/>
      </c>
      <c r="H65" s="61"/>
      <c r="I65" s="8"/>
      <c r="J65" s="10" t="s">
        <v>15</v>
      </c>
      <c r="K65" s="9"/>
      <c r="L65" s="9" t="s">
        <v>15</v>
      </c>
      <c r="M65" s="9" t="s">
        <v>15</v>
      </c>
      <c r="N65" s="64"/>
      <c r="O65" s="64"/>
    </row>
    <row r="66" spans="1:15" ht="15">
      <c r="A66" s="59"/>
      <c r="B66" s="59">
        <f>IF(A66="","",VLOOKUP(A66,Entrants!$B$4:$D$102,3))</f>
      </c>
      <c r="C66" s="59"/>
      <c r="D66" s="58">
        <f>IF(A66="","",VLOOKUP(A66,Entrants!$B$4:$C$102,2))</f>
      </c>
      <c r="E66" s="60"/>
      <c r="F66" s="61">
        <f>IF(A66="","",VLOOKUP(A66,Entrants!$B$4:$K$102,10))</f>
      </c>
      <c r="G66" s="61">
        <f t="shared" si="0"/>
      </c>
      <c r="H66" s="61"/>
      <c r="I66" s="8"/>
      <c r="J66" s="10" t="s">
        <v>15</v>
      </c>
      <c r="K66" s="9"/>
      <c r="L66" s="9" t="s">
        <v>15</v>
      </c>
      <c r="M66" s="9" t="s">
        <v>15</v>
      </c>
      <c r="N66" s="64"/>
      <c r="O66" s="64"/>
    </row>
    <row r="67" spans="1:15" ht="15">
      <c r="A67" s="59"/>
      <c r="B67" s="59">
        <f>IF(A67="","",VLOOKUP(A67,Entrants!$B$4:$D$102,3))</f>
      </c>
      <c r="C67" s="59"/>
      <c r="D67" s="58">
        <f>IF(A67="","",VLOOKUP(A67,Entrants!$B$4:$C$102,2))</f>
      </c>
      <c r="E67" s="60"/>
      <c r="F67" s="61">
        <f>IF(A67="","",VLOOKUP(A67,Entrants!$B$4:$K$102,10))</f>
      </c>
      <c r="G67" s="61">
        <f t="shared" si="0"/>
      </c>
      <c r="H67" s="61"/>
      <c r="I67" s="8"/>
      <c r="J67" s="10" t="s">
        <v>15</v>
      </c>
      <c r="K67" s="9"/>
      <c r="L67" s="9" t="s">
        <v>15</v>
      </c>
      <c r="M67" s="9" t="s">
        <v>15</v>
      </c>
      <c r="N67" s="64"/>
      <c r="O67" s="64"/>
    </row>
    <row r="68" spans="1:15" ht="15">
      <c r="A68" s="59"/>
      <c r="B68" s="59">
        <f>IF(A68="","",VLOOKUP(A68,Entrants!$B$4:$D$102,3))</f>
      </c>
      <c r="C68" s="59"/>
      <c r="D68" s="58">
        <f>IF(A68="","",VLOOKUP(A68,Entrants!$B$4:$C$102,2))</f>
      </c>
      <c r="E68" s="60"/>
      <c r="F68" s="61">
        <f>IF(A68="","",VLOOKUP(A68,Entrants!$B$4:$K$102,10))</f>
      </c>
      <c r="G68" s="61">
        <f t="shared" si="0"/>
      </c>
      <c r="H68" s="61"/>
      <c r="I68" s="8"/>
      <c r="J68" s="10" t="s">
        <v>15</v>
      </c>
      <c r="K68" s="9"/>
      <c r="L68" s="9" t="s">
        <v>15</v>
      </c>
      <c r="M68" s="9" t="s">
        <v>15</v>
      </c>
      <c r="N68" s="64"/>
      <c r="O68" s="64"/>
    </row>
    <row r="69" spans="1:15" ht="15">
      <c r="A69" s="59"/>
      <c r="B69" s="59">
        <f>IF(A69="","",VLOOKUP(A69,Entrants!$B$4:$D$102,3))</f>
      </c>
      <c r="C69" s="59"/>
      <c r="D69" s="58">
        <f>IF(A69="","",VLOOKUP(A69,Entrants!$B$4:$C$102,2))</f>
      </c>
      <c r="E69" s="60"/>
      <c r="F69" s="61">
        <f>IF(A69="","",VLOOKUP(A69,Entrants!$B$4:$K$102,10))</f>
      </c>
      <c r="G69" s="61">
        <f t="shared" si="0"/>
      </c>
      <c r="H69" s="61"/>
      <c r="I69" s="8"/>
      <c r="J69" s="10" t="s">
        <v>15</v>
      </c>
      <c r="K69" s="9"/>
      <c r="L69" s="9" t="s">
        <v>15</v>
      </c>
      <c r="M69" s="9" t="s">
        <v>15</v>
      </c>
      <c r="N69" s="64"/>
      <c r="O69" s="64"/>
    </row>
    <row r="70" spans="1:15" ht="15">
      <c r="A70" s="59"/>
      <c r="B70" s="59">
        <f>IF(A70="","",VLOOKUP(A70,Entrants!$B$4:$D$102,3))</f>
      </c>
      <c r="C70" s="59"/>
      <c r="D70" s="58">
        <f>IF(A70="","",VLOOKUP(A70,Entrants!$B$4:$C$102,2))</f>
      </c>
      <c r="E70" s="60"/>
      <c r="F70" s="61">
        <f>IF(A70="","",VLOOKUP(A70,Entrants!$B$4:$K$102,10))</f>
      </c>
      <c r="G70" s="61">
        <f aca="true" t="shared" si="1" ref="G70:G84">IF(D70="","",E70-F70)</f>
      </c>
      <c r="H70" s="61"/>
      <c r="I70" s="8"/>
      <c r="J70" s="10" t="s">
        <v>15</v>
      </c>
      <c r="K70" s="9"/>
      <c r="L70" s="9" t="s">
        <v>15</v>
      </c>
      <c r="M70" s="9" t="s">
        <v>15</v>
      </c>
      <c r="N70" s="64"/>
      <c r="O70" s="64"/>
    </row>
    <row r="71" spans="1:15" ht="15">
      <c r="A71" s="59"/>
      <c r="B71" s="59">
        <f>IF(A71="","",VLOOKUP(A71,Entrants!$B$4:$D$102,3))</f>
      </c>
      <c r="C71" s="59"/>
      <c r="D71" s="58">
        <f>IF(A71="","",VLOOKUP(A71,Entrants!$B$4:$C$102,2))</f>
      </c>
      <c r="E71" s="60"/>
      <c r="F71" s="61">
        <f>IF(A71="","",VLOOKUP(A71,Entrants!$B$4:$K$102,10))</f>
      </c>
      <c r="G71" s="61">
        <f t="shared" si="1"/>
      </c>
      <c r="H71" s="61"/>
      <c r="I71" s="8"/>
      <c r="J71" s="10" t="s">
        <v>15</v>
      </c>
      <c r="K71" s="9"/>
      <c r="L71" s="9" t="s">
        <v>15</v>
      </c>
      <c r="M71" s="9" t="s">
        <v>15</v>
      </c>
      <c r="N71" s="64"/>
      <c r="O71" s="64"/>
    </row>
    <row r="72" spans="1:15" ht="15">
      <c r="A72" s="59"/>
      <c r="B72" s="59">
        <f>IF(A72="","",VLOOKUP(A72,Entrants!$B$4:$D$102,3))</f>
      </c>
      <c r="C72" s="59"/>
      <c r="D72" s="58">
        <f>IF(A72="","",VLOOKUP(A72,Entrants!$B$4:$C$102,2))</f>
      </c>
      <c r="E72" s="60"/>
      <c r="F72" s="61">
        <f>IF(A72="","",VLOOKUP(A72,Entrants!$B$4:$K$102,10))</f>
      </c>
      <c r="G72" s="61">
        <f t="shared" si="1"/>
      </c>
      <c r="H72" s="61"/>
      <c r="I72" s="8"/>
      <c r="J72" s="10" t="s">
        <v>15</v>
      </c>
      <c r="K72" s="9"/>
      <c r="L72" s="9" t="s">
        <v>15</v>
      </c>
      <c r="M72" s="9" t="s">
        <v>15</v>
      </c>
      <c r="N72" s="64"/>
      <c r="O72" s="64"/>
    </row>
    <row r="73" spans="1:15" ht="15">
      <c r="A73" s="59"/>
      <c r="B73" s="59">
        <f>IF(A73="","",VLOOKUP(A73,Entrants!$B$4:$D$102,3))</f>
      </c>
      <c r="C73" s="59"/>
      <c r="D73" s="58">
        <f>IF(A73="","",VLOOKUP(A73,Entrants!$B$4:$C$102,2))</f>
      </c>
      <c r="E73" s="60"/>
      <c r="F73" s="61">
        <f>IF(A73="","",VLOOKUP(A73,Entrants!$B$4:$K$102,10))</f>
      </c>
      <c r="G73" s="61">
        <f t="shared" si="1"/>
      </c>
      <c r="H73" s="61"/>
      <c r="I73" s="8"/>
      <c r="J73" s="10" t="s">
        <v>15</v>
      </c>
      <c r="K73" s="9"/>
      <c r="L73" s="9" t="s">
        <v>15</v>
      </c>
      <c r="M73" s="9" t="s">
        <v>15</v>
      </c>
      <c r="N73" s="64"/>
      <c r="O73" s="64"/>
    </row>
    <row r="74" spans="1:15" ht="15">
      <c r="A74" s="59"/>
      <c r="B74" s="59">
        <f>IF(A74="","",VLOOKUP(A74,Entrants!$B$4:$D$102,3))</f>
      </c>
      <c r="C74" s="59"/>
      <c r="D74" s="58">
        <f>IF(A74="","",VLOOKUP(A74,Entrants!$B$4:$C$102,2))</f>
      </c>
      <c r="E74" s="60"/>
      <c r="F74" s="61">
        <f>IF(A74="","",VLOOKUP(A74,Entrants!$B$4:$K$102,10))</f>
      </c>
      <c r="G74" s="61">
        <f t="shared" si="1"/>
      </c>
      <c r="H74" s="61"/>
      <c r="I74" s="8"/>
      <c r="J74" s="10" t="s">
        <v>15</v>
      </c>
      <c r="K74" s="9"/>
      <c r="L74" s="9" t="s">
        <v>15</v>
      </c>
      <c r="M74" s="9" t="s">
        <v>15</v>
      </c>
      <c r="N74" s="64"/>
      <c r="O74" s="64"/>
    </row>
    <row r="75" spans="1:15" ht="15">
      <c r="A75" s="59"/>
      <c r="B75" s="59">
        <f>IF(A75="","",VLOOKUP(A75,Entrants!$B$4:$D$102,3))</f>
      </c>
      <c r="C75" s="59"/>
      <c r="D75" s="58">
        <f>IF(A75="","",VLOOKUP(A75,Entrants!$B$4:$C$102,2))</f>
      </c>
      <c r="E75" s="60"/>
      <c r="F75" s="61">
        <f>IF(A75="","",VLOOKUP(A75,Entrants!$B$4:$K$102,10))</f>
      </c>
      <c r="G75" s="61">
        <f t="shared" si="1"/>
      </c>
      <c r="H75" s="61"/>
      <c r="I75" s="8"/>
      <c r="J75" s="10" t="s">
        <v>15</v>
      </c>
      <c r="K75" s="9"/>
      <c r="L75" s="9" t="s">
        <v>15</v>
      </c>
      <c r="M75" s="9" t="s">
        <v>15</v>
      </c>
      <c r="N75" s="64"/>
      <c r="O75" s="64"/>
    </row>
    <row r="76" spans="1:15" ht="15">
      <c r="A76" s="59"/>
      <c r="B76" s="59">
        <f>IF(A76="","",VLOOKUP(A76,Entrants!$B$4:$D$102,3))</f>
      </c>
      <c r="C76" s="59"/>
      <c r="D76" s="58">
        <f>IF(A76="","",VLOOKUP(A76,Entrants!$B$4:$C$102,2))</f>
      </c>
      <c r="E76" s="60"/>
      <c r="F76" s="61">
        <f>IF(A76="","",VLOOKUP(A76,Entrants!$B$4:$K$102,10))</f>
      </c>
      <c r="G76" s="61">
        <f t="shared" si="1"/>
      </c>
      <c r="H76" s="61"/>
      <c r="I76" s="8"/>
      <c r="J76" s="10" t="s">
        <v>15</v>
      </c>
      <c r="K76" s="9"/>
      <c r="L76" s="9" t="s">
        <v>15</v>
      </c>
      <c r="M76" s="9" t="s">
        <v>15</v>
      </c>
      <c r="N76" s="64"/>
      <c r="O76" s="64"/>
    </row>
    <row r="77" spans="1:15" ht="15">
      <c r="A77" s="59"/>
      <c r="B77" s="59">
        <f>IF(A77="","",VLOOKUP(A77,Entrants!$B$4:$D$102,3))</f>
      </c>
      <c r="C77" s="59"/>
      <c r="D77" s="58">
        <f>IF(A77="","",VLOOKUP(A77,Entrants!$B$4:$C$102,2))</f>
      </c>
      <c r="E77" s="60"/>
      <c r="F77" s="61">
        <f>IF(A77="","",VLOOKUP(A77,Entrants!$B$4:$K$102,10))</f>
      </c>
      <c r="G77" s="61">
        <f t="shared" si="1"/>
      </c>
      <c r="H77" s="61"/>
      <c r="I77" s="8"/>
      <c r="J77" s="10" t="s">
        <v>15</v>
      </c>
      <c r="K77" s="9"/>
      <c r="L77" s="9" t="s">
        <v>15</v>
      </c>
      <c r="M77" s="9" t="s">
        <v>15</v>
      </c>
      <c r="N77" s="64"/>
      <c r="O77" s="64"/>
    </row>
    <row r="78" spans="1:15" ht="15">
      <c r="A78" s="59"/>
      <c r="B78" s="59">
        <f>IF(A78="","",VLOOKUP(A78,Entrants!$B$4:$D$102,3))</f>
      </c>
      <c r="C78" s="59"/>
      <c r="D78" s="58">
        <f>IF(A78="","",VLOOKUP(A78,Entrants!$B$4:$C$102,2))</f>
      </c>
      <c r="E78" s="60"/>
      <c r="F78" s="61">
        <f>IF(A78="","",VLOOKUP(A78,Entrants!$B$4:$K$102,10))</f>
      </c>
      <c r="G78" s="61">
        <f t="shared" si="1"/>
      </c>
      <c r="H78" s="61"/>
      <c r="I78" s="8"/>
      <c r="J78" s="10" t="s">
        <v>15</v>
      </c>
      <c r="K78" s="9"/>
      <c r="L78" s="9" t="s">
        <v>15</v>
      </c>
      <c r="M78" s="9" t="s">
        <v>15</v>
      </c>
      <c r="N78" s="64"/>
      <c r="O78" s="64"/>
    </row>
    <row r="79" spans="1:15" ht="15">
      <c r="A79" s="59"/>
      <c r="B79" s="59">
        <f>IF(A79="","",VLOOKUP(A79,Entrants!$B$4:$D$102,3))</f>
      </c>
      <c r="C79" s="59"/>
      <c r="D79" s="58">
        <f>IF(A79="","",VLOOKUP(A79,Entrants!$B$4:$C$102,2))</f>
      </c>
      <c r="E79" s="60"/>
      <c r="F79" s="61">
        <f>IF(A79="","",VLOOKUP(A79,Entrants!$B$4:$K$102,10))</f>
      </c>
      <c r="G79" s="61">
        <f t="shared" si="1"/>
      </c>
      <c r="H79" s="61"/>
      <c r="I79" s="8"/>
      <c r="J79" s="10" t="s">
        <v>15</v>
      </c>
      <c r="K79" s="9"/>
      <c r="L79" s="9" t="s">
        <v>15</v>
      </c>
      <c r="M79" s="9" t="s">
        <v>15</v>
      </c>
      <c r="N79" s="64"/>
      <c r="O79" s="64"/>
    </row>
    <row r="80" spans="2:13" ht="15">
      <c r="B80" s="59">
        <f>IF(A80="","",VLOOKUP(A80,Entrants!$B$4:$D$102,3))</f>
      </c>
      <c r="C80" s="59"/>
      <c r="D80" s="11">
        <f>IF(A80="","",VLOOKUP(A80,Entrants!$B$4:$C$85,2))</f>
      </c>
      <c r="F80" s="61">
        <f>IF(A80="","",VLOOKUP(A80,Entrants!$B$4:$K$102,10))</f>
      </c>
      <c r="G80" s="61">
        <f t="shared" si="1"/>
      </c>
      <c r="I80" s="8"/>
      <c r="J80" s="10" t="s">
        <v>15</v>
      </c>
      <c r="K80" s="9"/>
      <c r="L80" s="9" t="s">
        <v>15</v>
      </c>
      <c r="M80" s="9" t="s">
        <v>15</v>
      </c>
    </row>
    <row r="81" spans="2:13" ht="15">
      <c r="B81" s="59">
        <f>IF(A81="","",VLOOKUP(A81,Entrants!$B$4:$D$102,3))</f>
      </c>
      <c r="C81" s="59"/>
      <c r="D81" s="11">
        <f>IF(A81="","",VLOOKUP(A81,Entrants!$B$4:$C$85,2))</f>
      </c>
      <c r="F81" s="61">
        <f>IF(A81="","",VLOOKUP(A81,Entrants!$B$4:$K$102,10))</f>
      </c>
      <c r="G81" s="61">
        <f t="shared" si="1"/>
      </c>
      <c r="I81" s="8"/>
      <c r="J81" s="10" t="s">
        <v>15</v>
      </c>
      <c r="K81" s="9"/>
      <c r="L81" s="9" t="s">
        <v>15</v>
      </c>
      <c r="M81" s="9" t="s">
        <v>15</v>
      </c>
    </row>
    <row r="82" spans="2:13" ht="15">
      <c r="B82" s="59">
        <f>IF(A82="","",VLOOKUP(A82,Entrants!$B$4:$D$102,3))</f>
      </c>
      <c r="C82" s="59"/>
      <c r="D82" s="11">
        <f>IF(A82="","",VLOOKUP(A82,Entrants!$B$4:$C$85,2))</f>
      </c>
      <c r="F82" s="61">
        <f>IF(A82="","",VLOOKUP(A82,Entrants!$B$4:$K$102,10))</f>
      </c>
      <c r="G82" s="61">
        <f t="shared" si="1"/>
      </c>
      <c r="I82" s="8"/>
      <c r="J82" s="10" t="s">
        <v>15</v>
      </c>
      <c r="K82" s="9"/>
      <c r="L82" s="9" t="s">
        <v>15</v>
      </c>
      <c r="M82" s="9" t="s">
        <v>15</v>
      </c>
    </row>
    <row r="83" spans="2:13" ht="15">
      <c r="B83" s="59">
        <f>IF(A83="","",VLOOKUP(A83,Entrants!$B$4:$D$102,3))</f>
      </c>
      <c r="C83" s="59"/>
      <c r="D83" s="11">
        <f>IF(A83="","",VLOOKUP(A83,Entrants!$B$4:$C$85,2))</f>
      </c>
      <c r="F83" s="61">
        <f>IF(A83="","",VLOOKUP(A83,Entrants!$B$4:$K$102,10))</f>
      </c>
      <c r="G83" s="61">
        <f t="shared" si="1"/>
      </c>
      <c r="I83" s="8"/>
      <c r="J83" s="10" t="s">
        <v>15</v>
      </c>
      <c r="K83" s="9"/>
      <c r="L83" s="9" t="s">
        <v>15</v>
      </c>
      <c r="M83" s="9" t="s">
        <v>15</v>
      </c>
    </row>
    <row r="84" spans="2:13" ht="15">
      <c r="B84" s="59">
        <f>IF(A84="","",VLOOKUP(A84,Entrants!$B$4:$D$102,3))</f>
      </c>
      <c r="C84" s="59"/>
      <c r="D84" s="11">
        <f>IF(A84="","",VLOOKUP(A84,Entrants!$B$4:$C$85,2))</f>
      </c>
      <c r="F84" s="61">
        <f>IF(A84="","",VLOOKUP(A84,Entrants!$B$4:$K$102,10))</f>
      </c>
      <c r="G84" s="61">
        <f t="shared" si="1"/>
      </c>
      <c r="I84" s="8"/>
      <c r="J84" s="10" t="s">
        <v>15</v>
      </c>
      <c r="K84" s="9"/>
      <c r="L84" s="9" t="s">
        <v>15</v>
      </c>
      <c r="M84" s="9" t="s">
        <v>15</v>
      </c>
    </row>
    <row r="85" spans="4:10" ht="12.75">
      <c r="D85" s="11">
        <f>IF(A85="","",VLOOKUP(A85,Entrants!$B$4:$C$85,2))</f>
      </c>
    </row>
    <row r="86" spans="4:10" ht="12.75">
      <c r="D86" s="11">
        <f>IF(A86="","",VLOOKUP(A86,Entrants!$B$4:$C$85,2))</f>
      </c>
    </row>
    <row r="87" spans="4:10" ht="12.75">
      <c r="D87" s="11">
        <f>IF(A87="","",VLOOKUP(A87,Entrants!$B$4:$C$85,2))</f>
      </c>
    </row>
    <row r="88" spans="4:10" ht="12.75">
      <c r="D88" s="11">
        <f>IF(A88="","",VLOOKUP(A88,Entrants!$B$4:$C$85,2))</f>
      </c>
    </row>
    <row r="89" spans="4:10" ht="12.75">
      <c r="D89" s="11">
        <f>IF(A89="","",VLOOKUP(A89,Entrants!$B$4:$C$85,2))</f>
      </c>
    </row>
    <row r="90" spans="4:10" ht="12.75">
      <c r="D90" s="11">
        <f>IF(A90="","",VLOOKUP(A90,Entrants!$B$4:$C$85,2))</f>
      </c>
    </row>
    <row r="91" spans="4:10" ht="12.75">
      <c r="D91" s="11">
        <f>IF(A91="","",VLOOKUP(A91,Entrants!$B$4:$C$85,2))</f>
      </c>
    </row>
  </sheetData>
  <sheetProtection/>
  <mergeCells count="1">
    <mergeCell ref="J2:L2"/>
  </mergeCells>
  <printOptions/>
  <pageMargins left="0.23" right="0.75" top="1" bottom="0.7" header="0.5" footer="0.5"/>
  <pageSetup horizontalDpi="600" verticalDpi="6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88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2" width="10.7109375" style="2" customWidth="1"/>
    <col min="3" max="3" width="10.7109375" style="0" customWidth="1"/>
    <col min="4" max="4" width="25.7109375" style="0" customWidth="1"/>
    <col min="5" max="5" width="15.7109375" style="2" customWidth="1"/>
    <col min="6" max="8" width="15.7109375" style="0" customWidth="1"/>
    <col min="9" max="9" width="10.7109375" style="0" customWidth="1"/>
    <col min="10" max="10" width="25.7109375" style="0" customWidth="1"/>
    <col min="11" max="13" width="15.7109375" style="2" customWidth="1"/>
    <col min="14" max="14" width="13.140625" style="0" bestFit="1" customWidth="1"/>
    <col min="15" max="15" width="10.00390625" style="0" bestFit="1" customWidth="1"/>
    <col min="16" max="16" width="10.421875" style="0" customWidth="1"/>
  </cols>
  <sheetData>
    <row r="1" spans="1:15" ht="20.25" customHeight="1">
      <c r="A1" s="7" t="s">
        <v>105</v>
      </c>
      <c r="B1" s="74"/>
      <c r="C1" s="5"/>
      <c r="D1" s="5"/>
      <c r="E1" s="74"/>
      <c r="F1" s="5"/>
      <c r="G1" s="5"/>
      <c r="H1" s="5"/>
      <c r="I1" s="5"/>
      <c r="J1" s="5"/>
      <c r="K1" s="74"/>
      <c r="L1" s="158"/>
      <c r="M1" s="156"/>
      <c r="O1" s="6"/>
    </row>
    <row r="2" spans="1:15" ht="20.25" customHeight="1">
      <c r="A2" s="74"/>
      <c r="B2" s="74"/>
      <c r="C2" s="5"/>
      <c r="D2" s="5"/>
      <c r="E2" s="74"/>
      <c r="F2" s="5"/>
      <c r="G2" s="5"/>
      <c r="H2" s="5"/>
      <c r="I2" s="5"/>
      <c r="J2" s="157" t="s">
        <v>92</v>
      </c>
      <c r="K2" s="157"/>
      <c r="L2" s="157"/>
      <c r="O2" s="6"/>
    </row>
    <row r="3" spans="1:13" ht="15" customHeight="1">
      <c r="A3" s="67" t="s">
        <v>8</v>
      </c>
      <c r="B3" s="67" t="s">
        <v>72</v>
      </c>
      <c r="C3" s="68"/>
      <c r="D3" s="69"/>
      <c r="E3" s="68"/>
      <c r="F3" s="68"/>
      <c r="G3" s="68"/>
      <c r="H3" s="68"/>
      <c r="I3" s="68"/>
      <c r="J3" s="68"/>
      <c r="K3" s="68"/>
      <c r="L3" s="68"/>
      <c r="M3" s="68"/>
    </row>
    <row r="4" spans="1:15" ht="15" customHeight="1">
      <c r="A4" s="67" t="s">
        <v>9</v>
      </c>
      <c r="B4" s="67" t="s">
        <v>73</v>
      </c>
      <c r="C4" s="67" t="s">
        <v>10</v>
      </c>
      <c r="D4" s="70" t="s">
        <v>11</v>
      </c>
      <c r="E4" s="67" t="s">
        <v>12</v>
      </c>
      <c r="F4" s="67" t="s">
        <v>13</v>
      </c>
      <c r="G4" s="67" t="s">
        <v>14</v>
      </c>
      <c r="H4" s="68"/>
      <c r="I4" s="67" t="s">
        <v>10</v>
      </c>
      <c r="J4" s="70" t="s">
        <v>11</v>
      </c>
      <c r="K4" s="67" t="s">
        <v>12</v>
      </c>
      <c r="L4" s="67" t="s">
        <v>13</v>
      </c>
      <c r="M4" s="67" t="s">
        <v>14</v>
      </c>
      <c r="N4" s="1"/>
      <c r="O4" s="1"/>
    </row>
    <row r="5" spans="1:19" ht="15">
      <c r="A5" s="59">
        <v>66</v>
      </c>
      <c r="B5" s="59" t="str">
        <f>IF(A5="","",VLOOKUP(A5,Entrants!$B$4:$D$102,3))</f>
        <v>AB</v>
      </c>
      <c r="C5" s="59">
        <v>1</v>
      </c>
      <c r="D5" s="58" t="str">
        <f>IF(A5="","",VLOOKUP(A5,Entrants!$B$4:$D$102,2))</f>
        <v>Scott, Andrea</v>
      </c>
      <c r="E5" s="61">
        <v>0.015810185185185184</v>
      </c>
      <c r="F5" s="61">
        <f>IF(A5="","",VLOOKUP(A5,Entrants!$B$4:$L$102,11))</f>
        <v>0.0006944444444444445</v>
      </c>
      <c r="G5" s="61">
        <f>IF(D5="","",E5-F5)</f>
        <v>0.01511574074074074</v>
      </c>
      <c r="H5" s="61"/>
      <c r="I5" s="8">
        <v>1</v>
      </c>
      <c r="J5" s="10" t="s">
        <v>125</v>
      </c>
      <c r="K5" s="9">
        <v>0.016400462962962964</v>
      </c>
      <c r="L5" s="9">
        <v>0.006597222222222222</v>
      </c>
      <c r="M5" s="9">
        <v>0.00980324074074074</v>
      </c>
      <c r="N5" s="61"/>
      <c r="O5" s="61"/>
      <c r="P5" s="41"/>
      <c r="Q5" s="3"/>
      <c r="R5" s="4"/>
      <c r="S5" s="4"/>
    </row>
    <row r="6" spans="1:19" ht="15">
      <c r="A6" s="59">
        <v>39</v>
      </c>
      <c r="B6" s="59" t="str">
        <f>IF(A6="","",VLOOKUP(A6,Entrants!$B$4:$D$102,3))</f>
        <v>HH</v>
      </c>
      <c r="C6" s="59">
        <f>+C5+1</f>
        <v>2</v>
      </c>
      <c r="D6" s="58" t="str">
        <f>IF(A6="","",VLOOKUP(A6,Entrants!$B$4:$C$102,2))</f>
        <v>Jennison, Beverley</v>
      </c>
      <c r="E6" s="61">
        <v>0.015902777777777776</v>
      </c>
      <c r="F6" s="61">
        <f>IF(A6="","",VLOOKUP(A6,Entrants!$B$4:$L$102,11))</f>
        <v>0.0015624999999999999</v>
      </c>
      <c r="G6" s="61">
        <f aca="true" t="shared" si="0" ref="G6:G69">IF(D6="","",E6-F6)</f>
        <v>0.014340277777777776</v>
      </c>
      <c r="H6" s="61"/>
      <c r="I6" s="8">
        <v>2</v>
      </c>
      <c r="J6" s="10" t="s">
        <v>109</v>
      </c>
      <c r="K6" s="9">
        <v>0.0166087962962963</v>
      </c>
      <c r="L6" s="9">
        <v>0.0067708333333333336</v>
      </c>
      <c r="M6" s="9">
        <v>0.009837962962962965</v>
      </c>
      <c r="N6" s="61"/>
      <c r="O6" s="61"/>
      <c r="P6" s="41"/>
      <c r="Q6" s="3"/>
      <c r="R6" s="4"/>
      <c r="S6" s="4"/>
    </row>
    <row r="7" spans="1:19" ht="15">
      <c r="A7" s="59">
        <v>64</v>
      </c>
      <c r="B7" s="59" t="str">
        <f>IF(A7="","",VLOOKUP(A7,Entrants!$B$4:$D$102,3))</f>
        <v>AB</v>
      </c>
      <c r="C7" s="59">
        <f aca="true" t="shared" si="1" ref="C7:C57">+C6+1</f>
        <v>3</v>
      </c>
      <c r="D7" s="58" t="str">
        <f>IF(A7="","",VLOOKUP(A7,Entrants!$B$4:$C$102,2))</f>
        <v>Roberts, Dave</v>
      </c>
      <c r="E7" s="61">
        <v>0.015914351851851853</v>
      </c>
      <c r="F7" s="61">
        <f>IF(A7="","",VLOOKUP(A7,Entrants!$B$4:$L$102,11))</f>
        <v>0.004166666666666667</v>
      </c>
      <c r="G7" s="61">
        <f t="shared" si="0"/>
        <v>0.011747685185185187</v>
      </c>
      <c r="H7" s="61"/>
      <c r="I7" s="8">
        <v>3</v>
      </c>
      <c r="J7" s="10" t="s">
        <v>114</v>
      </c>
      <c r="K7" s="9">
        <v>0.016435185185185188</v>
      </c>
      <c r="L7" s="9">
        <v>0.0062499999999999995</v>
      </c>
      <c r="M7" s="9">
        <v>0.01018518518518519</v>
      </c>
      <c r="N7" s="61"/>
      <c r="O7" s="61"/>
      <c r="P7" s="41"/>
      <c r="Q7" s="3"/>
      <c r="R7" s="4"/>
      <c r="S7" s="4"/>
    </row>
    <row r="8" spans="1:19" ht="15">
      <c r="A8" s="59">
        <v>5</v>
      </c>
      <c r="B8" s="59" t="str">
        <f>IF(A8="","",VLOOKUP(A8,Entrants!$B$4:$D$102,3))</f>
        <v>AB</v>
      </c>
      <c r="C8" s="59">
        <f t="shared" si="1"/>
        <v>4</v>
      </c>
      <c r="D8" s="58" t="str">
        <f>IF(A8="","",VLOOKUP(A8,Entrants!$B$4:$C$102,2))</f>
        <v>Bradley, Dave</v>
      </c>
      <c r="E8" s="61">
        <v>0.01599537037037037</v>
      </c>
      <c r="F8" s="61">
        <f>IF(A8="","",VLOOKUP(A8,Entrants!$B$4:$L$102,11))</f>
        <v>0.0046875</v>
      </c>
      <c r="G8" s="61">
        <f t="shared" si="0"/>
        <v>0.011307870370370371</v>
      </c>
      <c r="H8" s="61"/>
      <c r="I8" s="8">
        <v>4</v>
      </c>
      <c r="J8" s="10" t="s">
        <v>162</v>
      </c>
      <c r="K8" s="9">
        <v>0.016076388888888887</v>
      </c>
      <c r="L8" s="9">
        <v>0.005555555555555556</v>
      </c>
      <c r="M8" s="9">
        <v>0.01052083333333333</v>
      </c>
      <c r="N8" s="61"/>
      <c r="O8" s="61"/>
      <c r="P8" s="41"/>
      <c r="Q8" s="3"/>
      <c r="R8" s="4"/>
      <c r="S8" s="4"/>
    </row>
    <row r="9" spans="1:19" ht="15">
      <c r="A9" s="59">
        <v>15</v>
      </c>
      <c r="B9" s="59" t="str">
        <f>IF(A9="","",VLOOKUP(A9,Entrants!$B$4:$D$102,3))</f>
        <v>GT</v>
      </c>
      <c r="C9" s="59">
        <f t="shared" si="1"/>
        <v>5</v>
      </c>
      <c r="D9" s="58" t="str">
        <f>IF(A9="","",VLOOKUP(A9,Entrants!$B$4:$C$102,2))</f>
        <v>Dickinson, Ralph</v>
      </c>
      <c r="E9" s="61">
        <v>0.016030092592592592</v>
      </c>
      <c r="F9" s="61">
        <f>IF(A9="","",VLOOKUP(A9,Entrants!$B$4:$L$102,11))</f>
        <v>0.003993055555555556</v>
      </c>
      <c r="G9" s="61">
        <f t="shared" si="0"/>
        <v>0.012037037037037037</v>
      </c>
      <c r="H9" s="61"/>
      <c r="I9" s="8">
        <v>5</v>
      </c>
      <c r="J9" s="10" t="s">
        <v>185</v>
      </c>
      <c r="K9" s="9">
        <v>0.01611111111111111</v>
      </c>
      <c r="L9" s="9">
        <v>0.005555555555555556</v>
      </c>
      <c r="M9" s="9">
        <v>0.010555555555555554</v>
      </c>
      <c r="N9" s="61"/>
      <c r="O9" s="61"/>
      <c r="P9" s="41"/>
      <c r="Q9" s="3"/>
      <c r="R9" s="4"/>
      <c r="S9" s="4"/>
    </row>
    <row r="10" spans="1:19" ht="15">
      <c r="A10" s="59">
        <v>32</v>
      </c>
      <c r="B10" s="59" t="str">
        <f>IF(A10="","",VLOOKUP(A10,Entrants!$B$4:$D$102,3))</f>
        <v>RD</v>
      </c>
      <c r="C10" s="59">
        <f t="shared" si="1"/>
        <v>6</v>
      </c>
      <c r="D10" s="58" t="str">
        <f>IF(A10="","",VLOOKUP(A10,Entrants!$B$4:$C$102,2))</f>
        <v>Herron, Aynsley</v>
      </c>
      <c r="E10" s="61">
        <v>0.016041666666666666</v>
      </c>
      <c r="F10" s="61">
        <f>IF(A10="","",VLOOKUP(A10,Entrants!$B$4:$L$102,11))</f>
        <v>0.0026041666666666665</v>
      </c>
      <c r="G10" s="61">
        <f t="shared" si="0"/>
        <v>0.0134375</v>
      </c>
      <c r="H10" s="61"/>
      <c r="I10" s="8">
        <v>6</v>
      </c>
      <c r="J10" s="10" t="s">
        <v>168</v>
      </c>
      <c r="K10" s="9">
        <v>0.016319444444444445</v>
      </c>
      <c r="L10" s="9">
        <v>0.005729166666666667</v>
      </c>
      <c r="M10" s="9">
        <v>0.010590277777777778</v>
      </c>
      <c r="N10" s="61"/>
      <c r="O10" s="61"/>
      <c r="P10" s="41"/>
      <c r="Q10" s="3"/>
      <c r="R10" s="4"/>
      <c r="S10" s="4"/>
    </row>
    <row r="11" spans="1:19" ht="15">
      <c r="A11" s="59">
        <v>53</v>
      </c>
      <c r="B11" s="59" t="str">
        <f>IF(A11="","",VLOOKUP(A11,Entrants!$B$4:$D$102,3))</f>
        <v>FT</v>
      </c>
      <c r="C11" s="59">
        <f t="shared" si="1"/>
        <v>7</v>
      </c>
      <c r="D11" s="58" t="str">
        <f>IF(A11="","",VLOOKUP(A11,Entrants!$B$4:$C$102,2))</f>
        <v>Morris, Helen</v>
      </c>
      <c r="E11" s="61">
        <v>0.016041666666666666</v>
      </c>
      <c r="F11" s="61">
        <f>IF(A11="","",VLOOKUP(A11,Entrants!$B$4:$L$102,11))</f>
        <v>0.004166666666666667</v>
      </c>
      <c r="G11" s="61">
        <f t="shared" si="0"/>
        <v>0.011875</v>
      </c>
      <c r="H11" s="61"/>
      <c r="I11" s="8">
        <v>7</v>
      </c>
      <c r="J11" s="10" t="s">
        <v>119</v>
      </c>
      <c r="K11" s="9">
        <v>0.016307870370370372</v>
      </c>
      <c r="L11" s="9">
        <v>0.005555555555555556</v>
      </c>
      <c r="M11" s="9">
        <v>0.010752314814814815</v>
      </c>
      <c r="N11" s="61"/>
      <c r="O11" s="61"/>
      <c r="P11" s="41"/>
      <c r="Q11" s="3"/>
      <c r="R11" s="4"/>
      <c r="S11" s="4"/>
    </row>
    <row r="12" spans="1:19" ht="15">
      <c r="A12" s="59">
        <v>65</v>
      </c>
      <c r="B12" s="59" t="str">
        <f>IF(A12="","",VLOOKUP(A12,Entrants!$B$4:$D$102,3))</f>
        <v>AB</v>
      </c>
      <c r="C12" s="59">
        <f t="shared" si="1"/>
        <v>8</v>
      </c>
      <c r="D12" s="58" t="str">
        <f>IF(A12="","",VLOOKUP(A12,Entrants!$B$4:$C$102,2))</f>
        <v>Robinson, Adam</v>
      </c>
      <c r="E12" s="61">
        <v>0.016076388888888887</v>
      </c>
      <c r="F12" s="61">
        <f>IF(A12="","",VLOOKUP(A12,Entrants!$B$4:$L$102,11))</f>
        <v>0.005555555555555556</v>
      </c>
      <c r="G12" s="61">
        <f t="shared" si="0"/>
        <v>0.01052083333333333</v>
      </c>
      <c r="H12" s="61"/>
      <c r="I12" s="8">
        <v>8</v>
      </c>
      <c r="J12" s="10" t="s">
        <v>117</v>
      </c>
      <c r="K12" s="9">
        <v>0.016354166666666666</v>
      </c>
      <c r="L12" s="9">
        <v>0.005555555555555556</v>
      </c>
      <c r="M12" s="9">
        <v>0.01079861111111111</v>
      </c>
      <c r="N12" s="61"/>
      <c r="O12" s="61"/>
      <c r="P12" s="41"/>
      <c r="Q12" s="3"/>
      <c r="R12" s="4"/>
      <c r="S12" s="4"/>
    </row>
    <row r="13" spans="1:19" ht="15">
      <c r="A13" s="59">
        <v>79</v>
      </c>
      <c r="B13" s="59">
        <f>IF(A13="","",VLOOKUP(A13,Entrants!$B$4:$D$102,3))</f>
        <v>0</v>
      </c>
      <c r="C13" s="59">
        <f t="shared" si="1"/>
        <v>9</v>
      </c>
      <c r="D13" s="58" t="str">
        <f>IF(A13="","",VLOOKUP(A13,Entrants!$B$4:$C$102,2))</f>
        <v>Young, Kath</v>
      </c>
      <c r="E13" s="61">
        <v>0.016099537037037037</v>
      </c>
      <c r="F13" s="61">
        <f>IF(A13="","",VLOOKUP(A13,Entrants!$B$4:$L$102,11))</f>
        <v>0.0038194444444444443</v>
      </c>
      <c r="G13" s="61">
        <f t="shared" si="0"/>
        <v>0.012280092592592592</v>
      </c>
      <c r="H13" s="61"/>
      <c r="I13" s="8">
        <v>9</v>
      </c>
      <c r="J13" s="10" t="s">
        <v>138</v>
      </c>
      <c r="K13" s="9">
        <v>0.016574074074074074</v>
      </c>
      <c r="L13" s="9">
        <v>0.005729166666666667</v>
      </c>
      <c r="M13" s="9">
        <v>0.010844907407407407</v>
      </c>
      <c r="N13" s="61"/>
      <c r="O13" s="61"/>
      <c r="P13" s="41"/>
      <c r="Q13" s="3"/>
      <c r="R13" s="4"/>
      <c r="S13" s="4"/>
    </row>
    <row r="14" spans="1:19" ht="15">
      <c r="A14" s="59">
        <v>33</v>
      </c>
      <c r="B14" s="59">
        <f>IF(A14="","",VLOOKUP(A14,Entrants!$B$4:$D$102,3))</f>
        <v>0</v>
      </c>
      <c r="C14" s="59">
        <f t="shared" si="1"/>
        <v>10</v>
      </c>
      <c r="D14" s="58" t="str">
        <f>IF(A14="","",VLOOKUP(A14,Entrants!$B$4:$C$102,2))</f>
        <v>Herron, Leanne</v>
      </c>
      <c r="E14" s="61">
        <v>0.01611111111111111</v>
      </c>
      <c r="F14" s="61">
        <f>IF(A14="","",VLOOKUP(A14,Entrants!$B$4:$L$102,11))</f>
        <v>0.005555555555555556</v>
      </c>
      <c r="G14" s="61">
        <f t="shared" si="0"/>
        <v>0.010555555555555554</v>
      </c>
      <c r="H14" s="61"/>
      <c r="I14" s="8">
        <v>10</v>
      </c>
      <c r="J14" s="10" t="s">
        <v>169</v>
      </c>
      <c r="K14" s="9">
        <v>0.01611111111111111</v>
      </c>
      <c r="L14" s="9">
        <v>0.005208333333333333</v>
      </c>
      <c r="M14" s="9">
        <v>0.010902777777777779</v>
      </c>
      <c r="N14" s="61"/>
      <c r="O14" s="61"/>
      <c r="P14" s="41"/>
      <c r="Q14" s="3"/>
      <c r="R14" s="4"/>
      <c r="S14" s="4"/>
    </row>
    <row r="15" spans="1:19" ht="15">
      <c r="A15" s="59">
        <v>72</v>
      </c>
      <c r="B15" s="59" t="str">
        <f>IF(A15="","",VLOOKUP(A15,Entrants!$B$4:$D$102,3))</f>
        <v>MR</v>
      </c>
      <c r="C15" s="59">
        <f t="shared" si="1"/>
        <v>11</v>
      </c>
      <c r="D15" s="58" t="str">
        <f>IF(A15="","",VLOOKUP(A15,Entrants!$B$4:$C$102,2))</f>
        <v>Stone, Chris</v>
      </c>
      <c r="E15" s="61">
        <v>0.01611111111111111</v>
      </c>
      <c r="F15" s="61">
        <f>IF(A15="","",VLOOKUP(A15,Entrants!$B$4:$L$102,11))</f>
        <v>0.005208333333333333</v>
      </c>
      <c r="G15" s="61">
        <f t="shared" si="0"/>
        <v>0.010902777777777779</v>
      </c>
      <c r="H15" s="61"/>
      <c r="I15" s="8">
        <v>11</v>
      </c>
      <c r="J15" s="10" t="s">
        <v>124</v>
      </c>
      <c r="K15" s="9">
        <v>0.016261574074074074</v>
      </c>
      <c r="L15" s="9">
        <v>0.0050347222222222225</v>
      </c>
      <c r="M15" s="9">
        <v>0.011226851851851852</v>
      </c>
      <c r="N15" s="61"/>
      <c r="O15" s="61"/>
      <c r="P15" s="41"/>
      <c r="Q15" s="3"/>
      <c r="R15" s="4"/>
      <c r="S15" s="4"/>
    </row>
    <row r="16" spans="1:19" ht="15">
      <c r="A16" s="59">
        <v>23</v>
      </c>
      <c r="B16" s="59" t="str">
        <f>IF(A16="","",VLOOKUP(A16,Entrants!$B$4:$D$102,3))</f>
        <v>FT</v>
      </c>
      <c r="C16" s="59">
        <f t="shared" si="1"/>
        <v>12</v>
      </c>
      <c r="D16" s="58" t="str">
        <f>IF(A16="","",VLOOKUP(A16,Entrants!$B$4:$C$102,2))</f>
        <v>Freeman, Kevin</v>
      </c>
      <c r="E16" s="61">
        <v>0.01613425925925926</v>
      </c>
      <c r="F16" s="61">
        <f>IF(A16="","",VLOOKUP(A16,Entrants!$B$4:$L$102,11))</f>
        <v>0.004166666666666667</v>
      </c>
      <c r="G16" s="61">
        <f t="shared" si="0"/>
        <v>0.011967592592592596</v>
      </c>
      <c r="H16" s="61"/>
      <c r="I16" s="8">
        <v>12</v>
      </c>
      <c r="J16" s="10" t="s">
        <v>118</v>
      </c>
      <c r="K16" s="9">
        <v>0.016296296296296295</v>
      </c>
      <c r="L16" s="9">
        <v>0.0050347222222222225</v>
      </c>
      <c r="M16" s="9">
        <v>0.011261574074074073</v>
      </c>
      <c r="N16" s="61"/>
      <c r="O16" s="61"/>
      <c r="P16" s="41"/>
      <c r="Q16" s="3"/>
      <c r="R16" s="4"/>
      <c r="S16" s="4"/>
    </row>
    <row r="17" spans="1:19" ht="15">
      <c r="A17" s="59">
        <v>81</v>
      </c>
      <c r="B17" s="59">
        <f>IF(A17="","",VLOOKUP(A17,Entrants!$B$4:$D$102,3))</f>
        <v>0</v>
      </c>
      <c r="C17" s="59">
        <f t="shared" si="1"/>
        <v>13</v>
      </c>
      <c r="D17" s="58" t="str">
        <f>IF(A17="","",VLOOKUP(A17,Entrants!$B$4:$C$102,2))</f>
        <v>Kenny, Alan</v>
      </c>
      <c r="E17" s="61">
        <v>0.016145833333333335</v>
      </c>
      <c r="F17" s="61">
        <f>IF(A17="","",VLOOKUP(A17,Entrants!$B$4:$L$102,11))</f>
        <v>0.004166666666666667</v>
      </c>
      <c r="G17" s="61">
        <f t="shared" si="0"/>
        <v>0.01197916666666667</v>
      </c>
      <c r="H17" s="61"/>
      <c r="I17" s="8">
        <v>13</v>
      </c>
      <c r="J17" s="10" t="s">
        <v>113</v>
      </c>
      <c r="K17" s="9">
        <v>0.01599537037037037</v>
      </c>
      <c r="L17" s="9">
        <v>0.0046875</v>
      </c>
      <c r="M17" s="9">
        <v>0.011307870370370371</v>
      </c>
      <c r="N17" s="61"/>
      <c r="O17" s="61"/>
      <c r="P17" s="41"/>
      <c r="Q17" s="3"/>
      <c r="R17" s="4"/>
      <c r="S17" s="4"/>
    </row>
    <row r="18" spans="1:19" ht="15">
      <c r="A18" s="59">
        <v>57</v>
      </c>
      <c r="B18" s="59" t="str">
        <f>IF(A18="","",VLOOKUP(A18,Entrants!$B$4:$D$102,3))</f>
        <v>SS</v>
      </c>
      <c r="C18" s="59">
        <f t="shared" si="1"/>
        <v>14</v>
      </c>
      <c r="D18" s="58" t="str">
        <f>IF(A18="","",VLOOKUP(A18,Entrants!$B$4:$C$102,2))</f>
        <v>Phillips, Dawn</v>
      </c>
      <c r="E18" s="61">
        <v>0.01615740740740741</v>
      </c>
      <c r="F18" s="61">
        <f>IF(A18="","",VLOOKUP(A18,Entrants!$B$4:$L$102,11))</f>
        <v>0.0012152777777777778</v>
      </c>
      <c r="G18" s="61">
        <f t="shared" si="0"/>
        <v>0.014942129629629632</v>
      </c>
      <c r="H18" s="61"/>
      <c r="I18" s="8">
        <v>14</v>
      </c>
      <c r="J18" s="10" t="s">
        <v>151</v>
      </c>
      <c r="K18" s="9">
        <v>0.016203703703703703</v>
      </c>
      <c r="L18" s="9">
        <v>0.0046875</v>
      </c>
      <c r="M18" s="9">
        <v>0.011516203703703702</v>
      </c>
      <c r="N18" s="61"/>
      <c r="O18" s="61"/>
      <c r="P18" s="41"/>
      <c r="Q18" s="3"/>
      <c r="R18" s="4"/>
      <c r="S18" s="4"/>
    </row>
    <row r="19" spans="1:19" ht="15">
      <c r="A19" s="59">
        <v>56</v>
      </c>
      <c r="B19" s="59" t="str">
        <f>IF(A19="","",VLOOKUP(A19,Entrants!$B$4:$D$102,3))</f>
        <v>CC</v>
      </c>
      <c r="C19" s="59">
        <f t="shared" si="1"/>
        <v>15</v>
      </c>
      <c r="D19" s="58" t="str">
        <f>IF(A19="","",VLOOKUP(A19,Entrants!$B$4:$C$102,2))</f>
        <v>Palmer, Dawn</v>
      </c>
      <c r="E19" s="61">
        <v>0.01619212962962963</v>
      </c>
      <c r="F19" s="61">
        <f>IF(A19="","",VLOOKUP(A19,Entrants!$B$4:$L$102,11))</f>
        <v>0.004166666666666667</v>
      </c>
      <c r="G19" s="61">
        <f t="shared" si="0"/>
        <v>0.012025462962962963</v>
      </c>
      <c r="H19" s="61"/>
      <c r="I19" s="8">
        <v>15</v>
      </c>
      <c r="J19" s="10" t="s">
        <v>134</v>
      </c>
      <c r="K19" s="9">
        <v>0.016249999999999997</v>
      </c>
      <c r="L19" s="9">
        <v>0.004513888888888889</v>
      </c>
      <c r="M19" s="9">
        <v>0.011736111111111107</v>
      </c>
      <c r="N19" s="61"/>
      <c r="O19" s="61"/>
      <c r="P19" s="41"/>
      <c r="Q19" s="3"/>
      <c r="R19" s="4"/>
      <c r="S19" s="4"/>
    </row>
    <row r="20" spans="1:19" ht="15">
      <c r="A20" s="59">
        <v>48</v>
      </c>
      <c r="B20" s="59" t="str">
        <f>IF(A20="","",VLOOKUP(A20,Entrants!$B$4:$D$102,3))</f>
        <v>RD</v>
      </c>
      <c r="C20" s="59">
        <f t="shared" si="1"/>
        <v>16</v>
      </c>
      <c r="D20" s="58" t="str">
        <f>IF(A20="","",VLOOKUP(A20,Entrants!$B$4:$C$102,2))</f>
        <v>Mallon, John</v>
      </c>
      <c r="E20" s="61">
        <v>0.016203703703703703</v>
      </c>
      <c r="F20" s="61">
        <f>IF(A20="","",VLOOKUP(A20,Entrants!$B$4:$L$102,11))</f>
        <v>0.0046875</v>
      </c>
      <c r="G20" s="61">
        <f t="shared" si="0"/>
        <v>0.011516203703703702</v>
      </c>
      <c r="H20" s="61"/>
      <c r="I20" s="8">
        <v>16</v>
      </c>
      <c r="J20" s="10" t="s">
        <v>161</v>
      </c>
      <c r="K20" s="9">
        <v>0.015914351851851853</v>
      </c>
      <c r="L20" s="9">
        <v>0.004166666666666667</v>
      </c>
      <c r="M20" s="9">
        <v>0.011747685185185187</v>
      </c>
      <c r="N20" s="61"/>
      <c r="O20" s="61"/>
      <c r="P20" s="41"/>
      <c r="Q20" s="3"/>
      <c r="R20" s="4"/>
      <c r="S20" s="4"/>
    </row>
    <row r="21" spans="1:19" ht="15">
      <c r="A21" s="59">
        <v>50</v>
      </c>
      <c r="B21" s="59" t="str">
        <f>IF(A21="","",VLOOKUP(A21,Entrants!$B$4:$D$102,3))</f>
        <v>TB</v>
      </c>
      <c r="C21" s="59">
        <f t="shared" si="1"/>
        <v>17</v>
      </c>
      <c r="D21" s="58" t="str">
        <f>IF(A21="","",VLOOKUP(A21,Entrants!$B$4:$C$102,2))</f>
        <v>Masterman, Hayley</v>
      </c>
      <c r="E21" s="61">
        <v>0.01621527777777778</v>
      </c>
      <c r="F21" s="61">
        <f>IF(A21="","",VLOOKUP(A21,Entrants!$B$4:$L$102,11))</f>
        <v>0.0038194444444444443</v>
      </c>
      <c r="G21" s="61">
        <f t="shared" si="0"/>
        <v>0.012395833333333335</v>
      </c>
      <c r="H21" s="61"/>
      <c r="I21" s="8">
        <v>17</v>
      </c>
      <c r="J21" s="10" t="s">
        <v>173</v>
      </c>
      <c r="K21" s="9">
        <v>0.016296296296296295</v>
      </c>
      <c r="L21" s="9">
        <v>0.004513888888888889</v>
      </c>
      <c r="M21" s="9">
        <v>0.011782407407407405</v>
      </c>
      <c r="N21" s="61"/>
      <c r="O21" s="61"/>
      <c r="P21" s="41"/>
      <c r="Q21" s="3"/>
      <c r="R21" s="4"/>
      <c r="S21" s="4"/>
    </row>
    <row r="22" spans="1:19" ht="15">
      <c r="A22" s="59">
        <v>28</v>
      </c>
      <c r="B22" s="59" t="str">
        <f>IF(A22="","",VLOOKUP(A22,Entrants!$B$4:$D$102,3))</f>
        <v>HT</v>
      </c>
      <c r="C22" s="59">
        <f t="shared" si="1"/>
        <v>18</v>
      </c>
      <c r="D22" s="58" t="str">
        <f>IF(A22="","",VLOOKUP(A22,Entrants!$B$4:$C$102,2))</f>
        <v>Hare, Graeme</v>
      </c>
      <c r="E22" s="61">
        <v>0.016249999999999997</v>
      </c>
      <c r="F22" s="61">
        <f>IF(A22="","",VLOOKUP(A22,Entrants!$B$4:$L$102,11))</f>
        <v>0.004513888888888889</v>
      </c>
      <c r="G22" s="61">
        <f t="shared" si="0"/>
        <v>0.011736111111111107</v>
      </c>
      <c r="H22" s="61"/>
      <c r="I22" s="8">
        <v>18</v>
      </c>
      <c r="J22" s="10" t="s">
        <v>240</v>
      </c>
      <c r="K22" s="9">
        <v>0.017002314814814814</v>
      </c>
      <c r="L22" s="9">
        <v>0.005208333333333333</v>
      </c>
      <c r="M22" s="9">
        <v>0.011793981481481482</v>
      </c>
      <c r="N22" s="61"/>
      <c r="O22" s="61"/>
      <c r="P22" s="41"/>
      <c r="Q22" s="3"/>
      <c r="R22" s="4"/>
      <c r="S22" s="4"/>
    </row>
    <row r="23" spans="1:19" ht="15">
      <c r="A23" s="59">
        <v>16</v>
      </c>
      <c r="B23" s="59" t="str">
        <f>IF(A23="","",VLOOKUP(A23,Entrants!$B$4:$D$102,3))</f>
        <v>HT</v>
      </c>
      <c r="C23" s="59">
        <f t="shared" si="1"/>
        <v>19</v>
      </c>
      <c r="D23" s="58" t="str">
        <f>IF(A23="","",VLOOKUP(A23,Entrants!$B$4:$C$102,2))</f>
        <v>Dobby, Steve</v>
      </c>
      <c r="E23" s="61">
        <v>0.016261574074074074</v>
      </c>
      <c r="F23" s="61">
        <f>IF(A23="","",VLOOKUP(A23,Entrants!$B$4:$L$102,11))</f>
        <v>0.0050347222222222225</v>
      </c>
      <c r="G23" s="61">
        <f t="shared" si="0"/>
        <v>0.011226851851851852</v>
      </c>
      <c r="H23" s="61"/>
      <c r="I23" s="8">
        <v>19</v>
      </c>
      <c r="J23" s="10" t="s">
        <v>155</v>
      </c>
      <c r="K23" s="9">
        <v>0.016041666666666666</v>
      </c>
      <c r="L23" s="9">
        <v>0.004166666666666667</v>
      </c>
      <c r="M23" s="9">
        <v>0.011875</v>
      </c>
      <c r="N23" s="61"/>
      <c r="O23" s="61"/>
      <c r="P23" s="41"/>
      <c r="Q23" s="3"/>
      <c r="R23" s="4"/>
      <c r="S23" s="4"/>
    </row>
    <row r="24" spans="1:19" ht="15">
      <c r="A24" s="59">
        <v>63</v>
      </c>
      <c r="B24" s="59" t="str">
        <f>IF(A24="","",VLOOKUP(A24,Entrants!$B$4:$D$102,3))</f>
        <v>MR</v>
      </c>
      <c r="C24" s="59">
        <f t="shared" si="1"/>
        <v>20</v>
      </c>
      <c r="D24" s="58" t="str">
        <f>IF(A24="","",VLOOKUP(A24,Entrants!$B$4:$C$102,2))</f>
        <v>Riches, Claire</v>
      </c>
      <c r="E24" s="61">
        <v>0.01628472222222222</v>
      </c>
      <c r="F24" s="61">
        <f>IF(A24="","",VLOOKUP(A24,Entrants!$B$4:$L$102,11))</f>
        <v>0.0038194444444444443</v>
      </c>
      <c r="G24" s="61">
        <f t="shared" si="0"/>
        <v>0.012465277777777777</v>
      </c>
      <c r="H24" s="61"/>
      <c r="I24" s="8">
        <v>20</v>
      </c>
      <c r="J24" s="10" t="s">
        <v>174</v>
      </c>
      <c r="K24" s="9">
        <v>0.016458333333333332</v>
      </c>
      <c r="L24" s="9">
        <v>0.004513888888888889</v>
      </c>
      <c r="M24" s="9">
        <v>0.011944444444444442</v>
      </c>
      <c r="N24" s="61"/>
      <c r="O24" s="61"/>
      <c r="P24" s="41"/>
      <c r="Q24" s="3"/>
      <c r="R24" s="4"/>
      <c r="S24" s="4"/>
    </row>
    <row r="25" spans="1:19" ht="15">
      <c r="A25" s="59">
        <v>76</v>
      </c>
      <c r="B25" s="59">
        <f>IF(A25="","",VLOOKUP(A25,Entrants!$B$4:$D$102,3))</f>
        <v>0</v>
      </c>
      <c r="C25" s="59">
        <f t="shared" si="1"/>
        <v>21</v>
      </c>
      <c r="D25" s="58" t="str">
        <f>IF(A25="","",VLOOKUP(A25,Entrants!$B$4:$C$102,2))</f>
        <v>Turnbull, Paul</v>
      </c>
      <c r="E25" s="61">
        <v>0.016296296296296295</v>
      </c>
      <c r="F25" s="61">
        <f>IF(A25="","",VLOOKUP(A25,Entrants!$B$4:$L$102,11))</f>
        <v>0.004513888888888889</v>
      </c>
      <c r="G25" s="61">
        <f t="shared" si="0"/>
        <v>0.011782407407407405</v>
      </c>
      <c r="H25" s="61"/>
      <c r="I25" s="8">
        <v>21</v>
      </c>
      <c r="J25" s="10" t="s">
        <v>130</v>
      </c>
      <c r="K25" s="9">
        <v>0.01613425925925926</v>
      </c>
      <c r="L25" s="9">
        <v>0.004166666666666667</v>
      </c>
      <c r="M25" s="9">
        <v>0.011967592592592596</v>
      </c>
      <c r="N25" s="61"/>
      <c r="O25" s="61"/>
      <c r="P25" s="41"/>
      <c r="Q25" s="3"/>
      <c r="R25" s="4"/>
      <c r="S25" s="4"/>
    </row>
    <row r="26" spans="1:19" ht="15">
      <c r="A26" s="59">
        <v>10</v>
      </c>
      <c r="B26" s="59" t="str">
        <f>IF(A26="","",VLOOKUP(A26,Entrants!$B$4:$D$102,3))</f>
        <v>RR</v>
      </c>
      <c r="C26" s="59">
        <f t="shared" si="1"/>
        <v>22</v>
      </c>
      <c r="D26" s="58" t="str">
        <f>IF(A26="","",VLOOKUP(A26,Entrants!$B$4:$C$102,2))</f>
        <v>Christopher, Heather</v>
      </c>
      <c r="E26" s="61">
        <v>0.016296296296296295</v>
      </c>
      <c r="F26" s="61">
        <f>IF(A26="","",VLOOKUP(A26,Entrants!$B$4:$L$102,11))</f>
        <v>0.0050347222222222225</v>
      </c>
      <c r="G26" s="61">
        <f t="shared" si="0"/>
        <v>0.011261574074074073</v>
      </c>
      <c r="H26" s="61"/>
      <c r="I26" s="8">
        <v>22</v>
      </c>
      <c r="J26" s="10" t="s">
        <v>237</v>
      </c>
      <c r="K26" s="9">
        <v>0.016145833333333335</v>
      </c>
      <c r="L26" s="9">
        <v>0.004166666666666667</v>
      </c>
      <c r="M26" s="9">
        <v>0.01197916666666667</v>
      </c>
      <c r="N26" s="61"/>
      <c r="O26" s="61"/>
      <c r="P26" s="41"/>
      <c r="Q26" s="3"/>
      <c r="R26" s="4"/>
      <c r="S26" s="4"/>
    </row>
    <row r="27" spans="1:19" ht="15">
      <c r="A27" s="59">
        <v>11</v>
      </c>
      <c r="B27" s="59" t="str">
        <f>IF(A27="","",VLOOKUP(A27,Entrants!$B$4:$D$102,3))</f>
        <v>MM</v>
      </c>
      <c r="C27" s="59">
        <f t="shared" si="1"/>
        <v>23</v>
      </c>
      <c r="D27" s="58" t="str">
        <f>IF(A27="","",VLOOKUP(A27,Entrants!$B$4:$C$102,2))</f>
        <v>Clarke, Julie</v>
      </c>
      <c r="E27" s="61">
        <v>0.016307870370370372</v>
      </c>
      <c r="F27" s="61">
        <f>IF(A27="","",VLOOKUP(A27,Entrants!$B$4:$L$102,11))</f>
        <v>0.005555555555555556</v>
      </c>
      <c r="G27" s="61">
        <f t="shared" si="0"/>
        <v>0.010752314814814815</v>
      </c>
      <c r="H27" s="61"/>
      <c r="I27" s="8">
        <v>23</v>
      </c>
      <c r="J27" s="10" t="s">
        <v>128</v>
      </c>
      <c r="K27" s="9">
        <v>0.01636574074074074</v>
      </c>
      <c r="L27" s="9">
        <v>0.004340277777777778</v>
      </c>
      <c r="M27" s="9">
        <v>0.012025462962962962</v>
      </c>
      <c r="N27" s="61"/>
      <c r="O27" s="61"/>
      <c r="P27" s="41"/>
      <c r="Q27" s="3"/>
      <c r="R27" s="4"/>
      <c r="S27" s="4"/>
    </row>
    <row r="28" spans="1:19" ht="15">
      <c r="A28" s="59">
        <v>71</v>
      </c>
      <c r="B28" s="59" t="str">
        <f>IF(A28="","",VLOOKUP(A28,Entrants!$B$4:$D$102,3))</f>
        <v>MR</v>
      </c>
      <c r="C28" s="59">
        <f t="shared" si="1"/>
        <v>24</v>
      </c>
      <c r="D28" s="58" t="str">
        <f>IF(A28="","",VLOOKUP(A28,Entrants!$B$4:$C$102,2))</f>
        <v>Stewart, Graeme</v>
      </c>
      <c r="E28" s="61">
        <v>0.016319444444444445</v>
      </c>
      <c r="F28" s="61">
        <f>IF(A28="","",VLOOKUP(A28,Entrants!$B$4:$L$102,11))</f>
        <v>0.005729166666666667</v>
      </c>
      <c r="G28" s="61">
        <f t="shared" si="0"/>
        <v>0.010590277777777778</v>
      </c>
      <c r="H28" s="61"/>
      <c r="I28" s="8">
        <v>24</v>
      </c>
      <c r="J28" s="10" t="s">
        <v>156</v>
      </c>
      <c r="K28" s="9">
        <v>0.01619212962962963</v>
      </c>
      <c r="L28" s="9">
        <v>0.004166666666666667</v>
      </c>
      <c r="M28" s="9">
        <v>0.012025462962962963</v>
      </c>
      <c r="N28" s="61"/>
      <c r="O28" s="61"/>
      <c r="P28" s="41"/>
      <c r="Q28" s="3"/>
      <c r="R28" s="4"/>
      <c r="S28" s="4"/>
    </row>
    <row r="29" spans="1:19" ht="15">
      <c r="A29" s="59">
        <v>4</v>
      </c>
      <c r="B29" s="59" t="str">
        <f>IF(A29="","",VLOOKUP(A29,Entrants!$B$4:$D$102,3))</f>
        <v>CC</v>
      </c>
      <c r="C29" s="59">
        <f t="shared" si="1"/>
        <v>25</v>
      </c>
      <c r="D29" s="58" t="str">
        <f>IF(A29="","",VLOOKUP(A29,Entrants!$B$4:$C$102,2))</f>
        <v>Baxter, Phillippa</v>
      </c>
      <c r="E29" s="61">
        <v>0.016342592592592593</v>
      </c>
      <c r="F29" s="61">
        <f>IF(A29="","",VLOOKUP(A29,Entrants!$B$4:$L$102,11))</f>
        <v>0.003472222222222222</v>
      </c>
      <c r="G29" s="61">
        <f t="shared" si="0"/>
        <v>0.01287037037037037</v>
      </c>
      <c r="H29" s="61"/>
      <c r="I29" s="8">
        <v>25</v>
      </c>
      <c r="J29" s="10" t="s">
        <v>123</v>
      </c>
      <c r="K29" s="9">
        <v>0.016030092592592592</v>
      </c>
      <c r="L29" s="9">
        <v>0.003993055555555556</v>
      </c>
      <c r="M29" s="9">
        <v>0.012037037037037037</v>
      </c>
      <c r="N29" s="61"/>
      <c r="O29" s="61"/>
      <c r="P29" s="41"/>
      <c r="Q29" s="3"/>
      <c r="R29" s="4"/>
      <c r="S29" s="4"/>
    </row>
    <row r="30" spans="1:19" ht="15">
      <c r="A30" s="59">
        <v>9</v>
      </c>
      <c r="B30" s="59" t="str">
        <f>IF(A30="","",VLOOKUP(A30,Entrants!$B$4:$D$102,3))</f>
        <v>CC</v>
      </c>
      <c r="C30" s="59">
        <f t="shared" si="1"/>
        <v>26</v>
      </c>
      <c r="D30" s="58" t="str">
        <f>IF(A30="","",VLOOKUP(A30,Entrants!$B$4:$C$102,2))</f>
        <v>Cairns, Steve</v>
      </c>
      <c r="E30" s="61">
        <v>0.016354166666666666</v>
      </c>
      <c r="F30" s="61">
        <f>IF(A30="","",VLOOKUP(A30,Entrants!$B$4:$L$102,11))</f>
        <v>0.005555555555555556</v>
      </c>
      <c r="G30" s="61">
        <f t="shared" si="0"/>
        <v>0.01079861111111111</v>
      </c>
      <c r="H30" s="61"/>
      <c r="I30" s="8">
        <v>26</v>
      </c>
      <c r="J30" s="10" t="s">
        <v>111</v>
      </c>
      <c r="K30" s="9">
        <v>0.016863425925925928</v>
      </c>
      <c r="L30" s="9">
        <v>0.0046875</v>
      </c>
      <c r="M30" s="9">
        <v>0.012175925925925927</v>
      </c>
      <c r="N30" s="61"/>
      <c r="O30" s="61"/>
      <c r="P30" s="41"/>
      <c r="Q30" s="3"/>
      <c r="R30" s="4"/>
      <c r="S30" s="4"/>
    </row>
    <row r="31" spans="1:19" ht="15">
      <c r="A31" s="59">
        <v>21</v>
      </c>
      <c r="B31" s="59" t="str">
        <f>IF(A31="","",VLOOKUP(A31,Entrants!$B$4:$D$102,3))</f>
        <v>MM</v>
      </c>
      <c r="C31" s="59">
        <f t="shared" si="1"/>
        <v>27</v>
      </c>
      <c r="D31" s="58" t="str">
        <f>IF(A31="","",VLOOKUP(A31,Entrants!$B$4:$C$102,2))</f>
        <v>Frazer, Joe</v>
      </c>
      <c r="E31" s="61">
        <v>0.01636574074074074</v>
      </c>
      <c r="F31" s="61">
        <f>IF(A31="","",VLOOKUP(A31,Entrants!$B$4:$L$102,11))</f>
        <v>0.004340277777777778</v>
      </c>
      <c r="G31" s="61">
        <f t="shared" si="0"/>
        <v>0.012025462962962962</v>
      </c>
      <c r="H31" s="61"/>
      <c r="I31" s="8">
        <v>27</v>
      </c>
      <c r="J31" s="10" t="s">
        <v>235</v>
      </c>
      <c r="K31" s="9">
        <v>0.016099537037037037</v>
      </c>
      <c r="L31" s="9">
        <v>0.0038194444444444443</v>
      </c>
      <c r="M31" s="9">
        <v>0.012280092592592592</v>
      </c>
      <c r="N31" s="61"/>
      <c r="O31" s="61"/>
      <c r="P31" s="41"/>
      <c r="Q31" s="3"/>
      <c r="R31" s="4"/>
      <c r="S31" s="4"/>
    </row>
    <row r="32" spans="1:19" ht="15">
      <c r="A32" s="59">
        <v>17</v>
      </c>
      <c r="B32" s="59" t="str">
        <f>IF(A32="","",VLOOKUP(A32,Entrants!$B$4:$D$102,3))</f>
        <v>RD</v>
      </c>
      <c r="C32" s="59">
        <f t="shared" si="1"/>
        <v>28</v>
      </c>
      <c r="D32" s="58" t="str">
        <f>IF(A32="","",VLOOKUP(A32,Entrants!$B$4:$C$102,2))</f>
        <v>Dodd, Sam</v>
      </c>
      <c r="E32" s="61">
        <v>0.016400462962962964</v>
      </c>
      <c r="F32" s="61">
        <f>IF(A32="","",VLOOKUP(A32,Entrants!$B$4:$L$102,11))</f>
        <v>0.006597222222222222</v>
      </c>
      <c r="G32" s="61">
        <f t="shared" si="0"/>
        <v>0.00980324074074074</v>
      </c>
      <c r="H32" s="61"/>
      <c r="I32" s="8">
        <v>28</v>
      </c>
      <c r="J32" s="10" t="s">
        <v>140</v>
      </c>
      <c r="K32" s="9">
        <v>0.01667824074074074</v>
      </c>
      <c r="L32" s="9">
        <v>0.004340277777777778</v>
      </c>
      <c r="M32" s="9">
        <v>0.012337962962962962</v>
      </c>
      <c r="N32" s="61"/>
      <c r="O32" s="61"/>
      <c r="P32" s="41"/>
      <c r="Q32" s="3"/>
      <c r="R32" s="4"/>
      <c r="S32" s="4"/>
    </row>
    <row r="33" spans="1:19" ht="15">
      <c r="A33" s="59">
        <v>37</v>
      </c>
      <c r="B33" s="59" t="str">
        <f>IF(A33="","",VLOOKUP(A33,Entrants!$B$4:$D$102,3))</f>
        <v>RR</v>
      </c>
      <c r="C33" s="59">
        <f t="shared" si="1"/>
        <v>29</v>
      </c>
      <c r="D33" s="58" t="str">
        <f>IF(A33="","",VLOOKUP(A33,Entrants!$B$4:$C$102,2))</f>
        <v>Ingram, Ron</v>
      </c>
      <c r="E33" s="61">
        <v>0.016412037037037037</v>
      </c>
      <c r="F33" s="61">
        <f>IF(A33="","",VLOOKUP(A33,Entrants!$B$4:$L$102,11))</f>
        <v>0.0038194444444444443</v>
      </c>
      <c r="G33" s="61">
        <f t="shared" si="0"/>
        <v>0.012592592592592593</v>
      </c>
      <c r="H33" s="61"/>
      <c r="I33" s="8">
        <v>29</v>
      </c>
      <c r="J33" s="10" t="s">
        <v>153</v>
      </c>
      <c r="K33" s="9">
        <v>0.01621527777777778</v>
      </c>
      <c r="L33" s="9">
        <v>0.0038194444444444443</v>
      </c>
      <c r="M33" s="9">
        <v>0.012395833333333335</v>
      </c>
      <c r="N33" s="61"/>
      <c r="O33" s="61"/>
      <c r="P33" s="41"/>
      <c r="Q33" s="3"/>
      <c r="R33" s="4"/>
      <c r="S33" s="4"/>
    </row>
    <row r="34" spans="1:19" ht="15">
      <c r="A34" s="59">
        <v>6</v>
      </c>
      <c r="B34" s="59" t="str">
        <f>IF(A34="","",VLOOKUP(A34,Entrants!$B$4:$D$102,3))</f>
        <v>TB</v>
      </c>
      <c r="C34" s="59">
        <f t="shared" si="1"/>
        <v>30</v>
      </c>
      <c r="D34" s="58" t="str">
        <f>IF(A34="","",VLOOKUP(A34,Entrants!$B$4:$C$102,2))</f>
        <v>Brown, Peter</v>
      </c>
      <c r="E34" s="61">
        <v>0.016435185185185188</v>
      </c>
      <c r="F34" s="61">
        <f>IF(A34="","",VLOOKUP(A34,Entrants!$B$4:$L$102,11))</f>
        <v>0.0062499999999999995</v>
      </c>
      <c r="G34" s="61">
        <f t="shared" si="0"/>
        <v>0.01018518518518519</v>
      </c>
      <c r="H34" s="61"/>
      <c r="I34" s="8">
        <v>30</v>
      </c>
      <c r="J34" s="10" t="s">
        <v>121</v>
      </c>
      <c r="K34" s="9">
        <v>0.01709490740740741</v>
      </c>
      <c r="L34" s="9">
        <v>0.0046875</v>
      </c>
      <c r="M34" s="9">
        <v>0.012407407407407409</v>
      </c>
      <c r="N34" s="61"/>
      <c r="O34" s="61"/>
      <c r="P34" s="41"/>
      <c r="Q34" s="3"/>
      <c r="R34" s="4"/>
      <c r="S34" s="4"/>
    </row>
    <row r="35" spans="1:19" ht="15">
      <c r="A35" s="59">
        <v>77</v>
      </c>
      <c r="B35" s="59" t="str">
        <f>IF(A35="","",VLOOKUP(A35,Entrants!$B$4:$D$102,3))</f>
        <v>AB</v>
      </c>
      <c r="C35" s="59">
        <f t="shared" si="1"/>
        <v>31</v>
      </c>
      <c r="D35" s="58" t="str">
        <f>IF(A35="","",VLOOKUP(A35,Entrants!$B$4:$C$102,2))</f>
        <v>Walker, Steve</v>
      </c>
      <c r="E35" s="61">
        <v>0.016458333333333332</v>
      </c>
      <c r="F35" s="61">
        <f>IF(A35="","",VLOOKUP(A35,Entrants!$B$4:$L$102,11))</f>
        <v>0.004513888888888889</v>
      </c>
      <c r="G35" s="61">
        <f t="shared" si="0"/>
        <v>0.011944444444444442</v>
      </c>
      <c r="H35" s="61"/>
      <c r="I35" s="8">
        <v>31</v>
      </c>
      <c r="J35" s="10" t="s">
        <v>181</v>
      </c>
      <c r="K35" s="9">
        <v>0.01628472222222222</v>
      </c>
      <c r="L35" s="9">
        <v>0.0038194444444444443</v>
      </c>
      <c r="M35" s="9">
        <v>0.012465277777777777</v>
      </c>
      <c r="N35" s="61"/>
      <c r="O35" s="61"/>
      <c r="P35" s="41"/>
      <c r="Q35" s="3"/>
      <c r="R35" s="4"/>
      <c r="S35" s="4"/>
    </row>
    <row r="36" spans="1:19" ht="15">
      <c r="A36" s="59">
        <v>61</v>
      </c>
      <c r="B36" s="59" t="str">
        <f>IF(A36="","",VLOOKUP(A36,Entrants!$B$4:$D$102,3))</f>
        <v>FT</v>
      </c>
      <c r="C36" s="59">
        <f t="shared" si="1"/>
        <v>32</v>
      </c>
      <c r="D36" s="58" t="str">
        <f>IF(A36="","",VLOOKUP(A36,Entrants!$B$4:$C$102,2))</f>
        <v>Rawlinson, Louise</v>
      </c>
      <c r="E36" s="61">
        <v>0.016493055555555556</v>
      </c>
      <c r="F36" s="61">
        <f>IF(A36="","",VLOOKUP(A36,Entrants!$B$4:$L$102,11))</f>
        <v>0.002777777777777778</v>
      </c>
      <c r="G36" s="61">
        <f t="shared" si="0"/>
        <v>0.013715277777777778</v>
      </c>
      <c r="H36" s="61"/>
      <c r="I36" s="8">
        <v>32</v>
      </c>
      <c r="J36" s="10" t="s">
        <v>141</v>
      </c>
      <c r="K36" s="9">
        <v>0.016412037037037037</v>
      </c>
      <c r="L36" s="9">
        <v>0.0038194444444444443</v>
      </c>
      <c r="M36" s="9">
        <v>0.012592592592592593</v>
      </c>
      <c r="N36" s="61"/>
      <c r="O36" s="61"/>
      <c r="P36" s="41"/>
      <c r="Q36" s="3"/>
      <c r="R36" s="4"/>
      <c r="S36" s="4"/>
    </row>
    <row r="37" spans="1:19" ht="15">
      <c r="A37" s="59">
        <v>42</v>
      </c>
      <c r="B37" s="59" t="str">
        <f>IF(A37="","",VLOOKUP(A37,Entrants!$B$4:$D$102,3))</f>
        <v>TB</v>
      </c>
      <c r="C37" s="59">
        <f t="shared" si="1"/>
        <v>33</v>
      </c>
      <c r="D37" s="58" t="str">
        <f>IF(A37="","",VLOOKUP(A37,Entrants!$B$4:$C$102,2))</f>
        <v>Lemin, Julie</v>
      </c>
      <c r="E37" s="61">
        <v>0.01653935185185185</v>
      </c>
      <c r="F37" s="61">
        <f>IF(A37="","",VLOOKUP(A37,Entrants!$B$4:$L$102,11))</f>
        <v>0.0038194444444444443</v>
      </c>
      <c r="G37" s="61">
        <f t="shared" si="0"/>
        <v>0.012719907407407405</v>
      </c>
      <c r="H37" s="61"/>
      <c r="I37" s="8">
        <v>33</v>
      </c>
      <c r="J37" s="10" t="s">
        <v>145</v>
      </c>
      <c r="K37" s="9">
        <v>0.01653935185185185</v>
      </c>
      <c r="L37" s="9">
        <v>0.0038194444444444443</v>
      </c>
      <c r="M37" s="9">
        <v>0.012719907407407405</v>
      </c>
      <c r="N37" s="61"/>
      <c r="O37" s="61"/>
      <c r="P37" s="41"/>
      <c r="Q37" s="3"/>
      <c r="R37" s="4"/>
      <c r="S37" s="4"/>
    </row>
    <row r="38" spans="1:19" ht="15">
      <c r="A38" s="59">
        <v>34</v>
      </c>
      <c r="B38" s="59" t="str">
        <f>IF(A38="","",VLOOKUP(A38,Entrants!$B$4:$D$102,3))</f>
        <v>HT</v>
      </c>
      <c r="C38" s="59">
        <f t="shared" si="1"/>
        <v>34</v>
      </c>
      <c r="D38" s="58" t="str">
        <f>IF(A38="","",VLOOKUP(A38,Entrants!$B$4:$C$102,2))</f>
        <v>Holmback, Peter</v>
      </c>
      <c r="E38" s="61">
        <v>0.016574074074074074</v>
      </c>
      <c r="F38" s="61">
        <f>IF(A38="","",VLOOKUP(A38,Entrants!$B$4:$L$102,11))</f>
        <v>0.005729166666666667</v>
      </c>
      <c r="G38" s="61">
        <f t="shared" si="0"/>
        <v>0.010844907407407407</v>
      </c>
      <c r="H38" s="61"/>
      <c r="I38" s="8">
        <v>34</v>
      </c>
      <c r="J38" s="10" t="s">
        <v>112</v>
      </c>
      <c r="K38" s="9">
        <v>0.016342592592592593</v>
      </c>
      <c r="L38" s="9">
        <v>0.003472222222222222</v>
      </c>
      <c r="M38" s="9">
        <v>0.01287037037037037</v>
      </c>
      <c r="N38" s="61"/>
      <c r="O38" s="61"/>
      <c r="P38" s="41"/>
      <c r="Q38" s="3"/>
      <c r="R38" s="4"/>
      <c r="S38" s="4"/>
    </row>
    <row r="39" spans="1:19" ht="15">
      <c r="A39" s="59">
        <v>69</v>
      </c>
      <c r="B39" s="59" t="str">
        <f>IF(A39="","",VLOOKUP(A39,Entrants!$B$4:$D$102,3))</f>
        <v>RR</v>
      </c>
      <c r="C39" s="59">
        <f t="shared" si="1"/>
        <v>35</v>
      </c>
      <c r="D39" s="58" t="str">
        <f>IF(A39="","",VLOOKUP(A39,Entrants!$B$4:$C$102,2))</f>
        <v>Shillinglaw, Richard</v>
      </c>
      <c r="E39" s="61">
        <v>0.01659722222222222</v>
      </c>
      <c r="F39" s="61">
        <f>IF(A39="","",VLOOKUP(A39,Entrants!$B$4:$L$102,11))</f>
        <v>0.003472222222222222</v>
      </c>
      <c r="G39" s="61">
        <f t="shared" si="0"/>
        <v>0.013125</v>
      </c>
      <c r="H39" s="61"/>
      <c r="I39" s="8">
        <v>35</v>
      </c>
      <c r="J39" s="10" t="s">
        <v>166</v>
      </c>
      <c r="K39" s="9">
        <v>0.01659722222222222</v>
      </c>
      <c r="L39" s="9">
        <v>0.003472222222222222</v>
      </c>
      <c r="M39" s="9">
        <v>0.013125</v>
      </c>
      <c r="N39" s="61"/>
      <c r="O39" s="61"/>
      <c r="P39" s="41"/>
      <c r="Q39" s="3"/>
      <c r="R39" s="4"/>
      <c r="S39" s="4"/>
    </row>
    <row r="40" spans="1:19" ht="15">
      <c r="A40" s="59">
        <v>1</v>
      </c>
      <c r="B40" s="59" t="str">
        <f>IF(A40="","",VLOOKUP(A40,Entrants!$B$4:$D$102,3))</f>
        <v>MR</v>
      </c>
      <c r="C40" s="59">
        <f t="shared" si="1"/>
        <v>36</v>
      </c>
      <c r="D40" s="58" t="str">
        <f>IF(A40="","",VLOOKUP(A40,Entrants!$B$4:$C$102,2))</f>
        <v>Barkley, Robby</v>
      </c>
      <c r="E40" s="61">
        <v>0.0166087962962963</v>
      </c>
      <c r="F40" s="61">
        <f>IF(A40="","",VLOOKUP(A40,Entrants!$B$4:$L$102,11))</f>
        <v>0.0067708333333333336</v>
      </c>
      <c r="G40" s="61">
        <f t="shared" si="0"/>
        <v>0.009837962962962965</v>
      </c>
      <c r="H40" s="61"/>
      <c r="I40" s="8">
        <v>36</v>
      </c>
      <c r="J40" s="10" t="s">
        <v>137</v>
      </c>
      <c r="K40" s="9">
        <v>0.016041666666666666</v>
      </c>
      <c r="L40" s="9">
        <v>0.0026041666666666665</v>
      </c>
      <c r="M40" s="9">
        <v>0.0134375</v>
      </c>
      <c r="N40" s="61"/>
      <c r="O40" s="61"/>
      <c r="P40" s="41"/>
      <c r="Q40" s="3"/>
      <c r="R40" s="4"/>
      <c r="S40" s="4"/>
    </row>
    <row r="41" spans="1:19" ht="15">
      <c r="A41" s="59">
        <v>67</v>
      </c>
      <c r="B41" s="59" t="str">
        <f>IF(A41="","",VLOOKUP(A41,Entrants!$B$4:$D$102,3))</f>
        <v>CC</v>
      </c>
      <c r="C41" s="59">
        <f t="shared" si="1"/>
        <v>37</v>
      </c>
      <c r="D41" s="58" t="str">
        <f>IF(A41="","",VLOOKUP(A41,Entrants!$B$4:$C$102,2))</f>
        <v>Seccombe, Colin</v>
      </c>
      <c r="E41" s="61">
        <v>0.016655092592592593</v>
      </c>
      <c r="F41" s="61">
        <f>IF(A41="","",VLOOKUP(A41,Entrants!$B$4:$L$102,11))</f>
        <v>0.0026041666666666665</v>
      </c>
      <c r="G41" s="61">
        <f t="shared" si="0"/>
        <v>0.014050925925925927</v>
      </c>
      <c r="H41" s="61"/>
      <c r="I41" s="8">
        <v>37</v>
      </c>
      <c r="J41" s="10" t="s">
        <v>160</v>
      </c>
      <c r="K41" s="9">
        <v>0.016493055555555556</v>
      </c>
      <c r="L41" s="9">
        <v>0.002777777777777778</v>
      </c>
      <c r="M41" s="9">
        <v>0.013715277777777778</v>
      </c>
      <c r="N41" s="61"/>
      <c r="O41" s="61"/>
      <c r="P41" s="41"/>
      <c r="Q41" s="3"/>
      <c r="R41" s="4"/>
      <c r="S41" s="4"/>
    </row>
    <row r="42" spans="1:19" ht="15">
      <c r="A42" s="59">
        <v>36</v>
      </c>
      <c r="B42" s="59" t="str">
        <f>IF(A42="","",VLOOKUP(A42,Entrants!$B$4:$D$102,3))</f>
        <v>TB</v>
      </c>
      <c r="C42" s="59">
        <f t="shared" si="1"/>
        <v>38</v>
      </c>
      <c r="D42" s="58" t="str">
        <f>IF(A42="","",VLOOKUP(A42,Entrants!$B$4:$C$102,2))</f>
        <v>Hunter, Susanne</v>
      </c>
      <c r="E42" s="61">
        <v>0.01667824074074074</v>
      </c>
      <c r="F42" s="61">
        <f>IF(A42="","",VLOOKUP(A42,Entrants!$B$4:$L$102,11))</f>
        <v>0.004340277777777778</v>
      </c>
      <c r="G42" s="61">
        <f t="shared" si="0"/>
        <v>0.012337962962962962</v>
      </c>
      <c r="H42" s="61"/>
      <c r="I42" s="8">
        <v>38</v>
      </c>
      <c r="J42" s="10" t="s">
        <v>164</v>
      </c>
      <c r="K42" s="9">
        <v>0.016655092592592593</v>
      </c>
      <c r="L42" s="9">
        <v>0.0026041666666666665</v>
      </c>
      <c r="M42" s="9">
        <v>0.014050925925925927</v>
      </c>
      <c r="N42" s="61"/>
      <c r="O42" s="61"/>
      <c r="P42" s="41"/>
      <c r="Q42" s="3"/>
      <c r="R42" s="4"/>
      <c r="S42" s="4"/>
    </row>
    <row r="43" spans="1:19" ht="15">
      <c r="A43" s="59">
        <v>47</v>
      </c>
      <c r="B43" s="59" t="str">
        <f>IF(A43="","",VLOOKUP(A43,Entrants!$B$4:$D$102,3))</f>
        <v>TB</v>
      </c>
      <c r="C43" s="59">
        <f t="shared" si="1"/>
        <v>39</v>
      </c>
      <c r="D43" s="58" t="str">
        <f>IF(A43="","",VLOOKUP(A43,Entrants!$B$4:$C$102,2))</f>
        <v>Lowes, Alison</v>
      </c>
      <c r="E43" s="61">
        <v>0.01671296296296296</v>
      </c>
      <c r="F43" s="61">
        <f>IF(A43="","",VLOOKUP(A43,Entrants!$B$4:$L$102,11))</f>
        <v>0.0015624999999999999</v>
      </c>
      <c r="G43" s="61">
        <f t="shared" si="0"/>
        <v>0.015150462962962961</v>
      </c>
      <c r="H43" s="61"/>
      <c r="I43" s="8">
        <v>39</v>
      </c>
      <c r="J43" s="10" t="s">
        <v>143</v>
      </c>
      <c r="K43" s="9">
        <v>0.015902777777777776</v>
      </c>
      <c r="L43" s="9">
        <v>0.0015624999999999999</v>
      </c>
      <c r="M43" s="9">
        <v>0.014340277777777776</v>
      </c>
      <c r="N43" s="61"/>
      <c r="O43" s="61"/>
      <c r="P43" s="41"/>
      <c r="Q43" s="3"/>
      <c r="R43" s="4"/>
      <c r="S43" s="4"/>
    </row>
    <row r="44" spans="1:19" ht="15">
      <c r="A44" s="59">
        <v>3</v>
      </c>
      <c r="B44" s="59" t="str">
        <f>IF(A44="","",VLOOKUP(A44,Entrants!$B$4:$D$102,3))</f>
        <v>RR</v>
      </c>
      <c r="C44" s="59">
        <f t="shared" si="1"/>
        <v>40</v>
      </c>
      <c r="D44" s="58" t="str">
        <f>IF(A44="","",VLOOKUP(A44,Entrants!$B$4:$C$102,2))</f>
        <v>Baxter, Ian</v>
      </c>
      <c r="E44" s="61">
        <v>0.016863425925925928</v>
      </c>
      <c r="F44" s="61">
        <f>IF(A44="","",VLOOKUP(A44,Entrants!$B$4:$L$102,11))</f>
        <v>0.0046875</v>
      </c>
      <c r="G44" s="61">
        <f t="shared" si="0"/>
        <v>0.012175925925925927</v>
      </c>
      <c r="H44" s="61"/>
      <c r="I44" s="8">
        <v>40</v>
      </c>
      <c r="J44" s="10" t="s">
        <v>214</v>
      </c>
      <c r="K44" s="9">
        <v>0.01615740740740741</v>
      </c>
      <c r="L44" s="9">
        <v>0.0012152777777777778</v>
      </c>
      <c r="M44" s="9">
        <v>0.014942129629629632</v>
      </c>
      <c r="N44" s="61"/>
      <c r="O44" s="61"/>
      <c r="P44" s="41"/>
      <c r="Q44" s="3"/>
      <c r="R44" s="4"/>
      <c r="S44" s="4"/>
    </row>
    <row r="45" spans="1:19" ht="15">
      <c r="A45" s="59">
        <v>84</v>
      </c>
      <c r="B45" s="59">
        <f>IF(A45="","",VLOOKUP(A45,Entrants!$B$4:$D$102,3))</f>
        <v>0</v>
      </c>
      <c r="C45" s="59">
        <f t="shared" si="1"/>
        <v>41</v>
      </c>
      <c r="D45" s="58" t="str">
        <f>IF(A45="","",VLOOKUP(A45,Entrants!$B$4:$C$102,2))</f>
        <v>Cox, Simon</v>
      </c>
      <c r="E45" s="61">
        <v>0.017002314814814814</v>
      </c>
      <c r="F45" s="61">
        <f>IF(A45="","",VLOOKUP(A45,Entrants!$B$4:$L$102,11))</f>
        <v>0.005208333333333333</v>
      </c>
      <c r="G45" s="61">
        <f t="shared" si="0"/>
        <v>0.011793981481481482</v>
      </c>
      <c r="H45" s="61"/>
      <c r="I45" s="8">
        <v>41</v>
      </c>
      <c r="J45" s="10" t="s">
        <v>163</v>
      </c>
      <c r="K45" s="9">
        <v>0.015810185185185184</v>
      </c>
      <c r="L45" s="9">
        <v>0.0006944444444444445</v>
      </c>
      <c r="M45" s="9">
        <v>0.01511574074074074</v>
      </c>
      <c r="N45" s="62"/>
      <c r="O45" s="61"/>
      <c r="P45" s="3"/>
      <c r="Q45" s="4"/>
      <c r="R45" s="4"/>
      <c r="S45" s="4"/>
    </row>
    <row r="46" spans="1:19" ht="15">
      <c r="A46" s="59">
        <v>13</v>
      </c>
      <c r="B46" s="59" t="str">
        <f>IF(A46="","",VLOOKUP(A46,Entrants!$B$4:$D$102,3))</f>
        <v>FT</v>
      </c>
      <c r="C46" s="59">
        <f t="shared" si="1"/>
        <v>42</v>
      </c>
      <c r="D46" s="58" t="str">
        <f>IF(A46="","",VLOOKUP(A46,Entrants!$B$4:$C$102,2))</f>
        <v>Cox, Dave</v>
      </c>
      <c r="E46" s="61">
        <v>0.01709490740740741</v>
      </c>
      <c r="F46" s="61">
        <f>IF(A46="","",VLOOKUP(A46,Entrants!$B$4:$L$102,11))</f>
        <v>0.0046875</v>
      </c>
      <c r="G46" s="61">
        <f t="shared" si="0"/>
        <v>0.012407407407407409</v>
      </c>
      <c r="H46" s="61"/>
      <c r="I46" s="8">
        <v>42</v>
      </c>
      <c r="J46" s="10" t="s">
        <v>150</v>
      </c>
      <c r="K46" s="9">
        <v>0.01671296296296296</v>
      </c>
      <c r="L46" s="9">
        <v>0.0015624999999999999</v>
      </c>
      <c r="M46" s="9">
        <v>0.015150462962962961</v>
      </c>
      <c r="N46" s="62"/>
      <c r="O46" s="61"/>
      <c r="P46" s="3"/>
      <c r="Q46" s="4"/>
      <c r="R46" s="4"/>
      <c r="S46" s="4"/>
    </row>
    <row r="47" spans="1:19" ht="15">
      <c r="A47" s="59"/>
      <c r="B47" s="59">
        <f>IF(A47="","",VLOOKUP(A47,Entrants!$B$4:$D$102,3))</f>
      </c>
      <c r="C47" s="59">
        <f t="shared" si="1"/>
        <v>43</v>
      </c>
      <c r="D47" s="58">
        <f>IF(A47="","",VLOOKUP(A47,Entrants!$B$4:$C$102,2))</f>
      </c>
      <c r="E47" s="61"/>
      <c r="F47" s="61">
        <f>IF(A47="","",VLOOKUP(A47,Entrants!$B$4:$L$102,11))</f>
      </c>
      <c r="G47" s="61">
        <f t="shared" si="0"/>
      </c>
      <c r="H47" s="61"/>
      <c r="I47" s="8">
        <v>43</v>
      </c>
      <c r="J47" s="10" t="s">
        <v>15</v>
      </c>
      <c r="K47" s="9"/>
      <c r="L47" s="9" t="s">
        <v>15</v>
      </c>
      <c r="M47" s="9" t="s">
        <v>15</v>
      </c>
      <c r="N47" s="61"/>
      <c r="O47" s="61"/>
      <c r="P47" s="9"/>
      <c r="Q47" s="9"/>
      <c r="R47" s="9"/>
      <c r="S47" s="9"/>
    </row>
    <row r="48" spans="1:19" ht="15">
      <c r="A48" s="59"/>
      <c r="B48" s="59">
        <f>IF(A48="","",VLOOKUP(A48,Entrants!$B$4:$D$102,3))</f>
      </c>
      <c r="C48" s="59">
        <f t="shared" si="1"/>
        <v>44</v>
      </c>
      <c r="D48" s="58">
        <f>IF(A48="","",VLOOKUP(A48,Entrants!$B$4:$C$102,2))</f>
      </c>
      <c r="E48" s="61"/>
      <c r="F48" s="61">
        <f>IF(A48="","",VLOOKUP(A48,Entrants!$B$4:$L$102,11))</f>
      </c>
      <c r="G48" s="61">
        <f t="shared" si="0"/>
      </c>
      <c r="H48" s="61"/>
      <c r="I48" s="8">
        <v>44</v>
      </c>
      <c r="J48" s="10" t="s">
        <v>15</v>
      </c>
      <c r="K48" s="9"/>
      <c r="L48" s="9" t="s">
        <v>15</v>
      </c>
      <c r="M48" s="9" t="s">
        <v>15</v>
      </c>
      <c r="N48" s="62"/>
      <c r="O48" s="61"/>
      <c r="P48" s="3"/>
      <c r="Q48" s="4"/>
      <c r="R48" s="9"/>
      <c r="S48" s="9"/>
    </row>
    <row r="49" spans="1:19" ht="15">
      <c r="A49" s="59"/>
      <c r="B49" s="59">
        <f>IF(A49="","",VLOOKUP(A49,Entrants!$B$4:$D$102,3))</f>
      </c>
      <c r="C49" s="59">
        <f t="shared" si="1"/>
        <v>45</v>
      </c>
      <c r="D49" s="58">
        <f>IF(A49="","",VLOOKUP(A49,Entrants!$B$4:$C$102,2))</f>
      </c>
      <c r="E49" s="61"/>
      <c r="F49" s="61">
        <f>IF(A49="","",VLOOKUP(A49,Entrants!$B$4:$L$102,11))</f>
      </c>
      <c r="G49" s="61">
        <f t="shared" si="0"/>
      </c>
      <c r="H49" s="61"/>
      <c r="I49" s="8">
        <v>45</v>
      </c>
      <c r="J49" s="10" t="s">
        <v>15</v>
      </c>
      <c r="K49" s="9"/>
      <c r="L49" s="9" t="s">
        <v>15</v>
      </c>
      <c r="M49" s="9" t="s">
        <v>15</v>
      </c>
      <c r="N49" s="62"/>
      <c r="O49" s="61"/>
      <c r="P49" s="3"/>
      <c r="Q49" s="4"/>
      <c r="R49" s="9"/>
      <c r="S49" s="9"/>
    </row>
    <row r="50" spans="1:15" ht="15">
      <c r="A50" s="59"/>
      <c r="B50" s="59">
        <f>IF(A50="","",VLOOKUP(A50,Entrants!$B$4:$D$102,3))</f>
      </c>
      <c r="C50" s="59">
        <f t="shared" si="1"/>
        <v>46</v>
      </c>
      <c r="D50" s="58">
        <f>IF(A50="","",VLOOKUP(A50,Entrants!$B$4:$C$102,2))</f>
      </c>
      <c r="E50" s="61"/>
      <c r="F50" s="61">
        <f>IF(A50="","",VLOOKUP(A50,Entrants!$B$4:$L$102,11))</f>
      </c>
      <c r="G50" s="61">
        <f t="shared" si="0"/>
      </c>
      <c r="H50" s="61"/>
      <c r="I50" s="8">
        <v>46</v>
      </c>
      <c r="J50" s="10" t="s">
        <v>15</v>
      </c>
      <c r="K50" s="9"/>
      <c r="L50" s="9" t="s">
        <v>15</v>
      </c>
      <c r="M50" s="9" t="s">
        <v>15</v>
      </c>
      <c r="N50" s="62"/>
      <c r="O50" s="62"/>
    </row>
    <row r="51" spans="1:15" ht="15">
      <c r="A51" s="59"/>
      <c r="B51" s="59">
        <f>IF(A51="","",VLOOKUP(A51,Entrants!$B$4:$D$102,3))</f>
      </c>
      <c r="C51" s="59">
        <f t="shared" si="1"/>
        <v>47</v>
      </c>
      <c r="D51" s="58">
        <f>IF(A51="","",VLOOKUP(A51,Entrants!$B$4:$C$102,2))</f>
      </c>
      <c r="E51" s="61"/>
      <c r="F51" s="61">
        <f>IF(A51="","",VLOOKUP(A51,Entrants!$B$4:$L$102,11))</f>
      </c>
      <c r="G51" s="61">
        <f t="shared" si="0"/>
      </c>
      <c r="H51" s="61"/>
      <c r="I51" s="8">
        <v>47</v>
      </c>
      <c r="J51" s="10" t="s">
        <v>15</v>
      </c>
      <c r="K51" s="9"/>
      <c r="L51" s="9" t="s">
        <v>15</v>
      </c>
      <c r="M51" s="9" t="s">
        <v>15</v>
      </c>
      <c r="N51" s="62"/>
      <c r="O51" s="62"/>
    </row>
    <row r="52" spans="1:15" ht="15">
      <c r="A52" s="59"/>
      <c r="B52" s="59">
        <f>IF(A52="","",VLOOKUP(A52,Entrants!$B$4:$D$102,3))</f>
      </c>
      <c r="C52" s="59">
        <f t="shared" si="1"/>
        <v>48</v>
      </c>
      <c r="D52" s="58">
        <f>IF(A52="","",VLOOKUP(A52,Entrants!$B$4:$C$102,2))</f>
      </c>
      <c r="E52" s="61"/>
      <c r="F52" s="61">
        <f>IF(A52="","",VLOOKUP(A52,Entrants!$B$4:$L$102,11))</f>
      </c>
      <c r="G52" s="61">
        <f t="shared" si="0"/>
      </c>
      <c r="H52" s="61"/>
      <c r="I52" s="8">
        <v>48</v>
      </c>
      <c r="J52" s="10" t="s">
        <v>15</v>
      </c>
      <c r="K52" s="9"/>
      <c r="L52" s="9" t="s">
        <v>15</v>
      </c>
      <c r="M52" s="9" t="s">
        <v>15</v>
      </c>
      <c r="N52" s="62"/>
      <c r="O52" s="62"/>
    </row>
    <row r="53" spans="1:15" ht="15">
      <c r="A53" s="59"/>
      <c r="B53" s="59">
        <f>IF(A53="","",VLOOKUP(A53,Entrants!$B$4:$D$102,3))</f>
      </c>
      <c r="C53" s="59">
        <f t="shared" si="1"/>
        <v>49</v>
      </c>
      <c r="D53" s="58">
        <f>IF(A53="","",VLOOKUP(A53,Entrants!$B$4:$C$102,2))</f>
      </c>
      <c r="E53" s="61"/>
      <c r="F53" s="61">
        <f>IF(A53="","",VLOOKUP(A53,Entrants!$B$4:$L$102,11))</f>
      </c>
      <c r="G53" s="61">
        <f t="shared" si="0"/>
      </c>
      <c r="H53" s="61"/>
      <c r="I53" s="8">
        <v>49</v>
      </c>
      <c r="J53" s="10" t="s">
        <v>15</v>
      </c>
      <c r="K53" s="9"/>
      <c r="L53" s="9" t="s">
        <v>15</v>
      </c>
      <c r="M53" s="9" t="s">
        <v>15</v>
      </c>
      <c r="N53" s="62"/>
      <c r="O53" s="62"/>
    </row>
    <row r="54" spans="1:15" ht="15">
      <c r="A54" s="59"/>
      <c r="B54" s="59">
        <f>IF(A54="","",VLOOKUP(A54,Entrants!$B$4:$D$102,3))</f>
      </c>
      <c r="C54" s="59">
        <f t="shared" si="1"/>
        <v>50</v>
      </c>
      <c r="D54" s="58">
        <f>IF(A54="","",VLOOKUP(A54,Entrants!$B$4:$C$102,2))</f>
      </c>
      <c r="E54" s="61"/>
      <c r="F54" s="61">
        <f>IF(A54="","",VLOOKUP(A54,Entrants!$B$4:$L$102,11))</f>
      </c>
      <c r="G54" s="61">
        <f t="shared" si="0"/>
      </c>
      <c r="H54" s="61"/>
      <c r="I54" s="8">
        <v>50</v>
      </c>
      <c r="J54" s="10" t="s">
        <v>15</v>
      </c>
      <c r="K54" s="9"/>
      <c r="L54" s="9" t="s">
        <v>15</v>
      </c>
      <c r="M54" s="9" t="s">
        <v>15</v>
      </c>
      <c r="N54" s="62"/>
      <c r="O54" s="62"/>
    </row>
    <row r="55" spans="1:15" ht="15">
      <c r="A55" s="59"/>
      <c r="B55" s="59">
        <f>IF(A55="","",VLOOKUP(A55,Entrants!$B$4:$D$102,3))</f>
      </c>
      <c r="C55" s="59">
        <f t="shared" si="1"/>
        <v>51</v>
      </c>
      <c r="D55" s="58">
        <f>IF(A55="","",VLOOKUP(A55,Entrants!$B$4:$C$102,2))</f>
      </c>
      <c r="E55" s="61"/>
      <c r="F55" s="61">
        <f>IF(A55="","",VLOOKUP(A55,Entrants!$B$4:$L$102,11))</f>
      </c>
      <c r="G55" s="61">
        <f t="shared" si="0"/>
      </c>
      <c r="H55" s="61"/>
      <c r="I55" s="8">
        <v>51</v>
      </c>
      <c r="J55" s="10" t="s">
        <v>15</v>
      </c>
      <c r="K55" s="9"/>
      <c r="L55" s="9" t="s">
        <v>15</v>
      </c>
      <c r="M55" s="9" t="s">
        <v>15</v>
      </c>
      <c r="N55" s="62"/>
      <c r="O55" s="62"/>
    </row>
    <row r="56" spans="1:15" ht="15">
      <c r="A56" s="59"/>
      <c r="B56" s="59">
        <f>IF(A56="","",VLOOKUP(A56,Entrants!$B$4:$D$102,3))</f>
      </c>
      <c r="C56" s="59">
        <f t="shared" si="1"/>
        <v>52</v>
      </c>
      <c r="D56" s="58">
        <f>IF(A56="","",VLOOKUP(A56,Entrants!$B$4:$C$102,2))</f>
      </c>
      <c r="E56" s="61"/>
      <c r="F56" s="61">
        <f>IF(A56="","",VLOOKUP(A56,Entrants!$B$4:$L$102,11))</f>
      </c>
      <c r="G56" s="61">
        <f t="shared" si="0"/>
      </c>
      <c r="H56" s="61"/>
      <c r="I56" s="8">
        <v>52</v>
      </c>
      <c r="J56" s="10" t="s">
        <v>15</v>
      </c>
      <c r="K56" s="9"/>
      <c r="L56" s="9" t="s">
        <v>15</v>
      </c>
      <c r="M56" s="9" t="s">
        <v>15</v>
      </c>
      <c r="N56" s="62"/>
      <c r="O56" s="62"/>
    </row>
    <row r="57" spans="1:15" ht="15">
      <c r="A57" s="59"/>
      <c r="B57" s="59">
        <f>IF(A57="","",VLOOKUP(A57,Entrants!$B$4:$D$102,3))</f>
      </c>
      <c r="C57" s="59">
        <f t="shared" si="1"/>
        <v>53</v>
      </c>
      <c r="D57" s="58">
        <f>IF(A57="","",VLOOKUP(A57,Entrants!$B$4:$C$102,2))</f>
      </c>
      <c r="E57" s="61"/>
      <c r="F57" s="61">
        <f>IF(A57="","",VLOOKUP(A57,Entrants!$B$4:$L$102,11))</f>
      </c>
      <c r="G57" s="61">
        <f t="shared" si="0"/>
      </c>
      <c r="H57" s="61"/>
      <c r="I57" s="8">
        <v>53</v>
      </c>
      <c r="J57" s="10" t="s">
        <v>15</v>
      </c>
      <c r="K57" s="9"/>
      <c r="L57" s="9" t="s">
        <v>15</v>
      </c>
      <c r="M57" s="9" t="s">
        <v>15</v>
      </c>
      <c r="N57" s="62"/>
      <c r="O57" s="62"/>
    </row>
    <row r="58" spans="1:15" ht="15">
      <c r="A58" s="59"/>
      <c r="B58" s="59">
        <f>IF(A58="","",VLOOKUP(A58,Entrants!$B$4:$D$102,3))</f>
      </c>
      <c r="C58" s="59"/>
      <c r="D58" s="58">
        <f>IF(A58="","",VLOOKUP(A58,Entrants!$B$4:$C$102,2))</f>
      </c>
      <c r="E58" s="59"/>
      <c r="F58" s="61">
        <f>IF(A58="","",VLOOKUP(A58,Entrants!$B$4:$L$102,11))</f>
      </c>
      <c r="G58" s="61">
        <f t="shared" si="0"/>
      </c>
      <c r="H58" s="61"/>
      <c r="I58" s="8"/>
      <c r="J58" s="10" t="s">
        <v>15</v>
      </c>
      <c r="K58" s="9"/>
      <c r="L58" s="9" t="s">
        <v>15</v>
      </c>
      <c r="M58" s="9" t="s">
        <v>15</v>
      </c>
      <c r="N58" s="62"/>
      <c r="O58" s="62"/>
    </row>
    <row r="59" spans="1:15" ht="15">
      <c r="A59" s="59"/>
      <c r="B59" s="59">
        <f>IF(A59="","",VLOOKUP(A59,Entrants!$B$4:$D$102,3))</f>
      </c>
      <c r="C59" s="59"/>
      <c r="D59" s="58">
        <f>IF(A59="","",VLOOKUP(A59,Entrants!$B$4:$C$102,2))</f>
      </c>
      <c r="E59" s="59"/>
      <c r="F59" s="61">
        <f>IF(A59="","",VLOOKUP(A59,Entrants!$B$4:$L$102,11))</f>
      </c>
      <c r="G59" s="61">
        <f t="shared" si="0"/>
      </c>
      <c r="H59" s="61"/>
      <c r="I59" s="8"/>
      <c r="J59" s="10" t="s">
        <v>15</v>
      </c>
      <c r="K59" s="9"/>
      <c r="L59" s="9" t="s">
        <v>15</v>
      </c>
      <c r="M59" s="9" t="s">
        <v>15</v>
      </c>
      <c r="N59" s="62"/>
      <c r="O59" s="62"/>
    </row>
    <row r="60" spans="1:15" ht="15">
      <c r="A60" s="59"/>
      <c r="B60" s="59">
        <f>IF(A60="","",VLOOKUP(A60,Entrants!$B$4:$D$102,3))</f>
      </c>
      <c r="C60" s="59"/>
      <c r="D60" s="58">
        <f>IF(A60="","",VLOOKUP(A60,Entrants!$B$4:$C$102,2))</f>
      </c>
      <c r="E60" s="59"/>
      <c r="F60" s="61">
        <f>IF(A60="","",VLOOKUP(A60,Entrants!$B$4:$L$102,11))</f>
      </c>
      <c r="G60" s="61">
        <f t="shared" si="0"/>
      </c>
      <c r="H60" s="61"/>
      <c r="I60" s="8"/>
      <c r="J60" s="10" t="s">
        <v>15</v>
      </c>
      <c r="K60" s="9"/>
      <c r="L60" s="9" t="s">
        <v>15</v>
      </c>
      <c r="M60" s="9" t="s">
        <v>15</v>
      </c>
      <c r="N60" s="62"/>
      <c r="O60" s="62"/>
    </row>
    <row r="61" spans="1:15" ht="15">
      <c r="A61" s="59"/>
      <c r="B61" s="59">
        <f>IF(A61="","",VLOOKUP(A61,Entrants!$B$4:$D$102,3))</f>
      </c>
      <c r="C61" s="59"/>
      <c r="D61" s="58">
        <f>IF(A61="","",VLOOKUP(A61,Entrants!$B$4:$C$102,2))</f>
      </c>
      <c r="E61" s="59"/>
      <c r="F61" s="61">
        <f>IF(A61="","",VLOOKUP(A61,Entrants!$B$4:$L$102,11))</f>
      </c>
      <c r="G61" s="61">
        <f t="shared" si="0"/>
      </c>
      <c r="H61" s="61"/>
      <c r="I61" s="8"/>
      <c r="J61" s="10" t="s">
        <v>15</v>
      </c>
      <c r="K61" s="9"/>
      <c r="L61" s="9" t="s">
        <v>15</v>
      </c>
      <c r="M61" s="9" t="s">
        <v>15</v>
      </c>
      <c r="N61" s="62"/>
      <c r="O61" s="62"/>
    </row>
    <row r="62" spans="1:15" ht="15">
      <c r="A62" s="59"/>
      <c r="B62" s="59">
        <f>IF(A62="","",VLOOKUP(A62,Entrants!$B$4:$D$102,3))</f>
      </c>
      <c r="C62" s="59"/>
      <c r="D62" s="58">
        <f>IF(A62="","",VLOOKUP(A62,Entrants!$B$4:$C$102,2))</f>
      </c>
      <c r="E62" s="59"/>
      <c r="F62" s="61">
        <f>IF(A62="","",VLOOKUP(A62,Entrants!$B$4:$L$102,11))</f>
      </c>
      <c r="G62" s="61">
        <f t="shared" si="0"/>
      </c>
      <c r="H62" s="61"/>
      <c r="I62" s="8"/>
      <c r="J62" s="10" t="s">
        <v>15</v>
      </c>
      <c r="K62" s="9"/>
      <c r="L62" s="9" t="s">
        <v>15</v>
      </c>
      <c r="M62" s="9" t="s">
        <v>15</v>
      </c>
      <c r="N62" s="62"/>
      <c r="O62" s="62"/>
    </row>
    <row r="63" spans="1:15" ht="15">
      <c r="A63" s="59"/>
      <c r="B63" s="59">
        <f>IF(A63="","",VLOOKUP(A63,Entrants!$B$4:$D$102,3))</f>
      </c>
      <c r="C63" s="59"/>
      <c r="D63" s="58">
        <f>IF(A63="","",VLOOKUP(A63,Entrants!$B$4:$C$102,2))</f>
      </c>
      <c r="E63" s="59"/>
      <c r="F63" s="61">
        <f>IF(A63="","",VLOOKUP(A63,Entrants!$B$4:$L$102,11))</f>
      </c>
      <c r="G63" s="61">
        <f t="shared" si="0"/>
      </c>
      <c r="H63" s="61"/>
      <c r="I63" s="8"/>
      <c r="J63" s="10" t="s">
        <v>15</v>
      </c>
      <c r="K63" s="9"/>
      <c r="L63" s="9" t="s">
        <v>15</v>
      </c>
      <c r="M63" s="9" t="s">
        <v>15</v>
      </c>
      <c r="N63" s="62"/>
      <c r="O63" s="62"/>
    </row>
    <row r="64" spans="1:15" ht="15">
      <c r="A64" s="59"/>
      <c r="B64" s="59">
        <f>IF(A64="","",VLOOKUP(A64,Entrants!$B$4:$D$102,3))</f>
      </c>
      <c r="C64" s="59"/>
      <c r="D64" s="58">
        <f>IF(A64="","",VLOOKUP(A64,Entrants!$B$4:$C$102,2))</f>
      </c>
      <c r="E64" s="59"/>
      <c r="F64" s="61">
        <f>IF(A64="","",VLOOKUP(A64,Entrants!$B$4:$L$102,11))</f>
      </c>
      <c r="G64" s="61">
        <f t="shared" si="0"/>
      </c>
      <c r="H64" s="61"/>
      <c r="I64" s="8"/>
      <c r="J64" s="10" t="s">
        <v>15</v>
      </c>
      <c r="K64" s="9"/>
      <c r="L64" s="9" t="s">
        <v>15</v>
      </c>
      <c r="M64" s="9" t="s">
        <v>15</v>
      </c>
      <c r="N64" s="62"/>
      <c r="O64" s="62"/>
    </row>
    <row r="65" spans="1:15" ht="15">
      <c r="A65" s="59"/>
      <c r="B65" s="59">
        <f>IF(A65="","",VLOOKUP(A65,Entrants!$B$4:$D$102,3))</f>
      </c>
      <c r="C65" s="59"/>
      <c r="D65" s="58">
        <f>IF(A65="","",VLOOKUP(A65,Entrants!$B$4:$C$102,2))</f>
      </c>
      <c r="E65" s="59"/>
      <c r="F65" s="61">
        <f>IF(A65="","",VLOOKUP(A65,Entrants!$B$4:$L$102,11))</f>
      </c>
      <c r="G65" s="61">
        <f t="shared" si="0"/>
      </c>
      <c r="H65" s="61"/>
      <c r="I65" s="8"/>
      <c r="J65" s="10" t="s">
        <v>15</v>
      </c>
      <c r="K65" s="9"/>
      <c r="L65" s="9" t="s">
        <v>15</v>
      </c>
      <c r="M65" s="9" t="s">
        <v>15</v>
      </c>
      <c r="N65" s="62"/>
      <c r="O65" s="62"/>
    </row>
    <row r="66" spans="1:15" ht="15">
      <c r="A66" s="59"/>
      <c r="B66" s="59">
        <f>IF(A66="","",VLOOKUP(A66,Entrants!$B$4:$D$102,3))</f>
      </c>
      <c r="C66" s="59"/>
      <c r="D66" s="58">
        <f>IF(A66="","",VLOOKUP(A66,Entrants!$B$4:$C$102,2))</f>
      </c>
      <c r="E66" s="59"/>
      <c r="F66" s="61">
        <f>IF(A66="","",VLOOKUP(A66,Entrants!$B$4:$L$102,11))</f>
      </c>
      <c r="G66" s="61">
        <f t="shared" si="0"/>
      </c>
      <c r="H66" s="61"/>
      <c r="I66" s="8"/>
      <c r="J66" s="10" t="s">
        <v>15</v>
      </c>
      <c r="K66" s="9"/>
      <c r="L66" s="9" t="s">
        <v>15</v>
      </c>
      <c r="M66" s="9" t="s">
        <v>15</v>
      </c>
      <c r="N66" s="62"/>
      <c r="O66" s="62"/>
    </row>
    <row r="67" spans="1:15" ht="15">
      <c r="A67" s="59"/>
      <c r="B67" s="59">
        <f>IF(A67="","",VLOOKUP(A67,Entrants!$B$4:$D$102,3))</f>
      </c>
      <c r="C67" s="59"/>
      <c r="D67" s="58">
        <f>IF(A67="","",VLOOKUP(A67,Entrants!$B$4:$C$102,2))</f>
      </c>
      <c r="E67" s="59"/>
      <c r="F67" s="61">
        <f>IF(A67="","",VLOOKUP(A67,Entrants!$B$4:$L$102,11))</f>
      </c>
      <c r="G67" s="61">
        <f t="shared" si="0"/>
      </c>
      <c r="H67" s="61"/>
      <c r="I67" s="8"/>
      <c r="J67" s="10" t="s">
        <v>15</v>
      </c>
      <c r="K67" s="9"/>
      <c r="L67" s="9" t="s">
        <v>15</v>
      </c>
      <c r="M67" s="9" t="s">
        <v>15</v>
      </c>
      <c r="N67" s="62"/>
      <c r="O67" s="62"/>
    </row>
    <row r="68" spans="1:15" ht="15">
      <c r="A68" s="59"/>
      <c r="B68" s="59">
        <f>IF(A68="","",VLOOKUP(A68,Entrants!$B$4:$D$102,3))</f>
      </c>
      <c r="C68" s="59"/>
      <c r="D68" s="58">
        <f>IF(A68="","",VLOOKUP(A68,Entrants!$B$4:$C$102,2))</f>
      </c>
      <c r="E68" s="59"/>
      <c r="F68" s="61">
        <f>IF(A68="","",VLOOKUP(A68,Entrants!$B$4:$L$102,11))</f>
      </c>
      <c r="G68" s="61">
        <f t="shared" si="0"/>
      </c>
      <c r="H68" s="61"/>
      <c r="I68" s="8"/>
      <c r="J68" s="10" t="s">
        <v>15</v>
      </c>
      <c r="K68" s="9"/>
      <c r="L68" s="9" t="s">
        <v>15</v>
      </c>
      <c r="M68" s="9" t="s">
        <v>15</v>
      </c>
      <c r="N68" s="62"/>
      <c r="O68" s="62"/>
    </row>
    <row r="69" spans="1:15" ht="15">
      <c r="A69" s="59"/>
      <c r="B69" s="59">
        <f>IF(A69="","",VLOOKUP(A69,Entrants!$B$4:$D$102,3))</f>
      </c>
      <c r="C69" s="59"/>
      <c r="D69" s="58">
        <f>IF(A69="","",VLOOKUP(A69,Entrants!$B$4:$C$102,2))</f>
      </c>
      <c r="E69" s="59"/>
      <c r="F69" s="61">
        <f>IF(A69="","",VLOOKUP(A69,Entrants!$B$4:$L$102,11))</f>
      </c>
      <c r="G69" s="61">
        <f t="shared" si="0"/>
      </c>
      <c r="H69" s="61"/>
      <c r="I69" s="8"/>
      <c r="J69" s="10" t="s">
        <v>15</v>
      </c>
      <c r="K69" s="9"/>
      <c r="L69" s="9" t="s">
        <v>15</v>
      </c>
      <c r="M69" s="9" t="s">
        <v>15</v>
      </c>
      <c r="N69" s="62"/>
      <c r="O69" s="62"/>
    </row>
    <row r="70" spans="1:15" ht="15">
      <c r="A70" s="59"/>
      <c r="B70" s="59">
        <f>IF(A70="","",VLOOKUP(A70,Entrants!$B$4:$D$102,3))</f>
      </c>
      <c r="C70" s="59"/>
      <c r="D70" s="58">
        <f>IF(A70="","",VLOOKUP(A70,Entrants!$B$4:$C$102,2))</f>
      </c>
      <c r="E70" s="59"/>
      <c r="F70" s="61">
        <f>IF(A70="","",VLOOKUP(A70,Entrants!$B$4:$L$102,11))</f>
      </c>
      <c r="G70" s="61">
        <f aca="true" t="shared" si="2" ref="G70:G84">IF(D70="","",E70-F70)</f>
      </c>
      <c r="H70" s="61"/>
      <c r="I70" s="8"/>
      <c r="J70" s="10" t="s">
        <v>15</v>
      </c>
      <c r="K70" s="9"/>
      <c r="L70" s="9" t="s">
        <v>15</v>
      </c>
      <c r="M70" s="9" t="s">
        <v>15</v>
      </c>
      <c r="N70" s="62"/>
      <c r="O70" s="62"/>
    </row>
    <row r="71" spans="1:15" ht="15">
      <c r="A71" s="59"/>
      <c r="B71" s="59">
        <f>IF(A71="","",VLOOKUP(A71,Entrants!$B$4:$D$102,3))</f>
      </c>
      <c r="C71" s="59"/>
      <c r="D71" s="58">
        <f>IF(A71="","",VLOOKUP(A71,Entrants!$B$4:$C$102,2))</f>
      </c>
      <c r="E71" s="59"/>
      <c r="F71" s="61">
        <f>IF(A71="","",VLOOKUP(A71,Entrants!$B$4:$L$102,11))</f>
      </c>
      <c r="G71" s="61">
        <f t="shared" si="2"/>
      </c>
      <c r="H71" s="61"/>
      <c r="I71" s="8"/>
      <c r="J71" s="10" t="s">
        <v>15</v>
      </c>
      <c r="K71" s="9"/>
      <c r="L71" s="9" t="s">
        <v>15</v>
      </c>
      <c r="M71" s="9" t="s">
        <v>15</v>
      </c>
      <c r="N71" s="62"/>
      <c r="O71" s="62"/>
    </row>
    <row r="72" spans="1:15" ht="15">
      <c r="A72" s="59"/>
      <c r="B72" s="59">
        <f>IF(A72="","",VLOOKUP(A72,Entrants!$B$4:$D$102,3))</f>
      </c>
      <c r="C72" s="59"/>
      <c r="D72" s="58">
        <f>IF(A72="","",VLOOKUP(A72,Entrants!$B$4:$C$102,2))</f>
      </c>
      <c r="E72" s="59"/>
      <c r="F72" s="61">
        <f>IF(A72="","",VLOOKUP(A72,Entrants!$B$4:$L$102,11))</f>
      </c>
      <c r="G72" s="61">
        <f t="shared" si="2"/>
      </c>
      <c r="H72" s="61"/>
      <c r="I72" s="8"/>
      <c r="J72" s="10" t="s">
        <v>15</v>
      </c>
      <c r="K72" s="9"/>
      <c r="L72" s="9" t="s">
        <v>15</v>
      </c>
      <c r="M72" s="9" t="s">
        <v>15</v>
      </c>
      <c r="N72" s="62"/>
      <c r="O72" s="62"/>
    </row>
    <row r="73" spans="1:15" ht="15">
      <c r="A73" s="59"/>
      <c r="B73" s="59">
        <f>IF(A73="","",VLOOKUP(A73,Entrants!$B$4:$D$102,3))</f>
      </c>
      <c r="C73" s="59"/>
      <c r="D73" s="58">
        <f>IF(A73="","",VLOOKUP(A73,Entrants!$B$4:$C$102,2))</f>
      </c>
      <c r="E73" s="59"/>
      <c r="F73" s="61">
        <f>IF(A73="","",VLOOKUP(A73,Entrants!$B$4:$L$102,11))</f>
      </c>
      <c r="G73" s="61">
        <f t="shared" si="2"/>
      </c>
      <c r="H73" s="61"/>
      <c r="I73" s="8"/>
      <c r="J73" s="10" t="s">
        <v>15</v>
      </c>
      <c r="K73" s="9"/>
      <c r="L73" s="9" t="s">
        <v>15</v>
      </c>
      <c r="M73" s="9" t="s">
        <v>15</v>
      </c>
      <c r="N73" s="62"/>
      <c r="O73" s="62"/>
    </row>
    <row r="74" spans="1:15" ht="15">
      <c r="A74" s="59"/>
      <c r="B74" s="59">
        <f>IF(A74="","",VLOOKUP(A74,Entrants!$B$4:$D$102,3))</f>
      </c>
      <c r="C74" s="59"/>
      <c r="D74" s="58">
        <f>IF(A74="","",VLOOKUP(A74,Entrants!$B$4:$C$102,2))</f>
      </c>
      <c r="E74" s="59"/>
      <c r="F74" s="61">
        <f>IF(A74="","",VLOOKUP(A74,Entrants!$B$4:$L$102,11))</f>
      </c>
      <c r="G74" s="61">
        <f t="shared" si="2"/>
      </c>
      <c r="H74" s="61"/>
      <c r="I74" s="8"/>
      <c r="J74" s="10" t="s">
        <v>15</v>
      </c>
      <c r="K74" s="9"/>
      <c r="L74" s="9" t="s">
        <v>15</v>
      </c>
      <c r="M74" s="9" t="s">
        <v>15</v>
      </c>
      <c r="N74" s="62"/>
      <c r="O74" s="62"/>
    </row>
    <row r="75" spans="1:15" ht="15">
      <c r="A75" s="59"/>
      <c r="B75" s="59">
        <f>IF(A75="","",VLOOKUP(A75,Entrants!$B$4:$D$102,3))</f>
      </c>
      <c r="C75" s="59"/>
      <c r="D75" s="58">
        <f>IF(A75="","",VLOOKUP(A75,Entrants!$B$4:$C$102,2))</f>
      </c>
      <c r="E75" s="59"/>
      <c r="F75" s="61">
        <f>IF(A75="","",VLOOKUP(A75,Entrants!$B$4:$L$102,11))</f>
      </c>
      <c r="G75" s="61">
        <f t="shared" si="2"/>
      </c>
      <c r="H75" s="61"/>
      <c r="I75" s="8"/>
      <c r="J75" s="10" t="s">
        <v>15</v>
      </c>
      <c r="K75" s="9"/>
      <c r="L75" s="9" t="s">
        <v>15</v>
      </c>
      <c r="M75" s="9" t="s">
        <v>15</v>
      </c>
      <c r="N75" s="62"/>
      <c r="O75" s="62"/>
    </row>
    <row r="76" spans="1:15" ht="15">
      <c r="A76" s="59"/>
      <c r="B76" s="59">
        <f>IF(A76="","",VLOOKUP(A76,Entrants!$B$4:$D$102,3))</f>
      </c>
      <c r="C76" s="59"/>
      <c r="D76" s="58">
        <f>IF(A76="","",VLOOKUP(A76,Entrants!$B$4:$C$102,2))</f>
      </c>
      <c r="E76" s="59"/>
      <c r="F76" s="61">
        <f>IF(A76="","",VLOOKUP(A76,Entrants!$B$4:$L$102,11))</f>
      </c>
      <c r="G76" s="61">
        <f t="shared" si="2"/>
      </c>
      <c r="H76" s="61"/>
      <c r="I76" s="8"/>
      <c r="J76" s="10" t="s">
        <v>15</v>
      </c>
      <c r="K76" s="9"/>
      <c r="L76" s="9" t="s">
        <v>15</v>
      </c>
      <c r="M76" s="9" t="s">
        <v>15</v>
      </c>
      <c r="N76" s="62"/>
      <c r="O76" s="62"/>
    </row>
    <row r="77" spans="1:15" ht="15">
      <c r="A77" s="59"/>
      <c r="B77" s="59">
        <f>IF(A77="","",VLOOKUP(A77,Entrants!$B$4:$D$102,3))</f>
      </c>
      <c r="C77" s="59"/>
      <c r="D77" s="58">
        <f>IF(A77="","",VLOOKUP(A77,Entrants!$B$4:$C$102,2))</f>
      </c>
      <c r="E77" s="59"/>
      <c r="F77" s="61">
        <f>IF(A77="","",VLOOKUP(A77,Entrants!$B$4:$L$102,11))</f>
      </c>
      <c r="G77" s="61">
        <f t="shared" si="2"/>
      </c>
      <c r="H77" s="61"/>
      <c r="I77" s="8"/>
      <c r="J77" s="10" t="s">
        <v>15</v>
      </c>
      <c r="K77" s="9"/>
      <c r="L77" s="9" t="s">
        <v>15</v>
      </c>
      <c r="M77" s="9" t="s">
        <v>15</v>
      </c>
      <c r="N77" s="62"/>
      <c r="O77" s="62"/>
    </row>
    <row r="78" spans="1:15" ht="15">
      <c r="A78" s="59"/>
      <c r="B78" s="59">
        <f>IF(A78="","",VLOOKUP(A78,Entrants!$B$4:$D$102,3))</f>
      </c>
      <c r="C78" s="59"/>
      <c r="D78" s="58">
        <f>IF(A78="","",VLOOKUP(A78,Entrants!$B$4:$C$102,2))</f>
      </c>
      <c r="E78" s="59"/>
      <c r="F78" s="61">
        <f>IF(A78="","",VLOOKUP(A78,Entrants!$B$4:$L$102,11))</f>
      </c>
      <c r="G78" s="61">
        <f t="shared" si="2"/>
      </c>
      <c r="H78" s="61"/>
      <c r="I78" s="8"/>
      <c r="J78" s="10" t="s">
        <v>15</v>
      </c>
      <c r="K78" s="9"/>
      <c r="L78" s="9" t="s">
        <v>15</v>
      </c>
      <c r="M78" s="9" t="s">
        <v>15</v>
      </c>
      <c r="N78" s="62"/>
      <c r="O78" s="62"/>
    </row>
    <row r="79" spans="1:15" ht="15">
      <c r="A79" s="59"/>
      <c r="B79" s="59">
        <f>IF(A79="","",VLOOKUP(A79,Entrants!$B$4:$D$102,3))</f>
      </c>
      <c r="C79" s="59"/>
      <c r="D79" s="58">
        <f>IF(A79="","",VLOOKUP(A79,Entrants!$B$4:$C$102,2))</f>
      </c>
      <c r="E79" s="59"/>
      <c r="F79" s="61">
        <f>IF(A79="","",VLOOKUP(A79,Entrants!$B$4:$L$102,11))</f>
      </c>
      <c r="G79" s="61">
        <f t="shared" si="2"/>
      </c>
      <c r="H79" s="61"/>
      <c r="I79" s="8"/>
      <c r="J79" s="10" t="s">
        <v>15</v>
      </c>
      <c r="K79" s="9"/>
      <c r="L79" s="9" t="s">
        <v>15</v>
      </c>
      <c r="M79" s="9" t="s">
        <v>15</v>
      </c>
      <c r="N79" s="62"/>
      <c r="O79" s="62"/>
    </row>
    <row r="80" spans="2:13" ht="15">
      <c r="B80" s="59">
        <f>IF(A80="","",VLOOKUP(A80,Entrants!$B$4:$D$102,3))</f>
      </c>
      <c r="C80" s="59"/>
      <c r="D80" s="11">
        <f>IF(A80="","",VLOOKUP(A80,Entrants!$B$4:$C$85,2))</f>
      </c>
      <c r="F80" s="61">
        <f>IF(A80="","",VLOOKUP(A80,Entrants!$B$4:$L$102,11))</f>
      </c>
      <c r="G80" s="61">
        <f t="shared" si="2"/>
      </c>
      <c r="I80" s="8"/>
      <c r="J80" s="10" t="s">
        <v>15</v>
      </c>
      <c r="K80" s="9"/>
      <c r="L80" s="9" t="s">
        <v>15</v>
      </c>
      <c r="M80" s="9" t="s">
        <v>15</v>
      </c>
    </row>
    <row r="81" spans="2:13" ht="15">
      <c r="B81" s="59">
        <f>IF(A81="","",VLOOKUP(A81,Entrants!$B$4:$D$102,3))</f>
      </c>
      <c r="C81" s="59"/>
      <c r="D81" s="11">
        <f>IF(A81="","",VLOOKUP(A81,Entrants!$B$4:$C$85,2))</f>
      </c>
      <c r="F81" s="61">
        <f>IF(A81="","",VLOOKUP(A81,Entrants!$B$4:$L$102,11))</f>
      </c>
      <c r="G81" s="61">
        <f t="shared" si="2"/>
      </c>
      <c r="I81" s="8"/>
      <c r="J81" s="10" t="s">
        <v>15</v>
      </c>
      <c r="K81" s="9"/>
      <c r="L81" s="9" t="s">
        <v>15</v>
      </c>
      <c r="M81" s="9" t="s">
        <v>15</v>
      </c>
    </row>
    <row r="82" spans="2:13" ht="15">
      <c r="B82" s="59">
        <f>IF(A82="","",VLOOKUP(A82,Entrants!$B$4:$D$102,3))</f>
      </c>
      <c r="C82" s="59"/>
      <c r="D82" s="11">
        <f>IF(A82="","",VLOOKUP(A82,Entrants!$B$4:$C$85,2))</f>
      </c>
      <c r="F82" s="61">
        <f>IF(A82="","",VLOOKUP(A82,Entrants!$B$4:$L$102,11))</f>
      </c>
      <c r="G82" s="61">
        <f t="shared" si="2"/>
      </c>
      <c r="I82" s="8"/>
      <c r="J82" s="10" t="s">
        <v>15</v>
      </c>
      <c r="K82" s="9"/>
      <c r="L82" s="9" t="s">
        <v>15</v>
      </c>
      <c r="M82" s="9" t="s">
        <v>15</v>
      </c>
    </row>
    <row r="83" spans="2:13" ht="15">
      <c r="B83" s="59">
        <f>IF(A83="","",VLOOKUP(A83,Entrants!$B$4:$D$102,3))</f>
      </c>
      <c r="C83" s="59"/>
      <c r="D83" s="11">
        <f>IF(A83="","",VLOOKUP(A83,Entrants!$B$4:$C$85,2))</f>
      </c>
      <c r="F83" s="61">
        <f>IF(A83="","",VLOOKUP(A83,Entrants!$B$4:$L$102,11))</f>
      </c>
      <c r="G83" s="61">
        <f t="shared" si="2"/>
      </c>
      <c r="I83" s="8"/>
      <c r="J83" s="10" t="s">
        <v>15</v>
      </c>
      <c r="K83" s="9"/>
      <c r="L83" s="9" t="s">
        <v>15</v>
      </c>
      <c r="M83" s="9" t="s">
        <v>15</v>
      </c>
    </row>
    <row r="84" spans="2:13" ht="15">
      <c r="B84" s="59">
        <f>IF(A84="","",VLOOKUP(A84,Entrants!$B$4:$D$102,3))</f>
      </c>
      <c r="C84" s="59"/>
      <c r="D84" s="11">
        <f>IF(A84="","",VLOOKUP(A84,Entrants!$B$4:$C$85,2))</f>
      </c>
      <c r="F84" s="61">
        <f>IF(A84="","",VLOOKUP(A84,Entrants!$B$4:$L$102,11))</f>
      </c>
      <c r="G84" s="61">
        <f t="shared" si="2"/>
      </c>
      <c r="I84" s="8"/>
      <c r="J84" s="10" t="s">
        <v>15</v>
      </c>
      <c r="K84" s="9"/>
      <c r="L84" s="9" t="s">
        <v>15</v>
      </c>
      <c r="M84" s="9" t="s">
        <v>15</v>
      </c>
    </row>
    <row r="85" spans="4:10" ht="12.75">
      <c r="D85" s="11">
        <f>IF(A85="","",VLOOKUP(A85,Entrants!$B$4:$C$85,2))</f>
      </c>
    </row>
    <row r="86" spans="4:10" ht="12.75">
      <c r="D86" s="11">
        <f>IF(A86="","",VLOOKUP(A86,Entrants!$B$4:$C$85,2))</f>
      </c>
    </row>
    <row r="87" spans="4:10" ht="12.75">
      <c r="D87" s="11">
        <f>IF(A87="","",VLOOKUP(A87,Entrants!$B$4:$C$85,2))</f>
      </c>
    </row>
    <row r="88" spans="4:10" ht="12.75">
      <c r="D88" s="11">
        <f>IF(A88="","",VLOOKUP(A88,Entrants!$B$4:$C$85,2))</f>
      </c>
    </row>
  </sheetData>
  <sheetProtection/>
  <mergeCells count="2">
    <mergeCell ref="L1:M1"/>
    <mergeCell ref="J2:L2"/>
  </mergeCells>
  <printOptions/>
  <pageMargins left="0.75" right="0.75" top="0.54" bottom="0.61" header="0.5" footer="0.5"/>
  <pageSetup horizontalDpi="300" verticalDpi="3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O90"/>
  <sheetViews>
    <sheetView zoomScale="75" zoomScaleNormal="75" zoomScalePageLayoutView="0" workbookViewId="0" topLeftCell="A1">
      <selection activeCell="E41" sqref="E41"/>
    </sheetView>
  </sheetViews>
  <sheetFormatPr defaultColWidth="9.140625" defaultRowHeight="12.75"/>
  <cols>
    <col min="1" max="2" width="10.7109375" style="2" customWidth="1"/>
    <col min="3" max="3" width="10.7109375" style="0" customWidth="1"/>
    <col min="4" max="4" width="25.7109375" style="0" customWidth="1"/>
    <col min="5" max="8" width="15.7109375" style="0" customWidth="1"/>
    <col min="9" max="9" width="10.7109375" style="0" customWidth="1"/>
    <col min="10" max="10" width="25.7109375" style="0" customWidth="1"/>
    <col min="11" max="13" width="15.7109375" style="2" customWidth="1"/>
    <col min="14" max="14" width="13.140625" style="0" bestFit="1" customWidth="1"/>
    <col min="15" max="15" width="10.00390625" style="0" bestFit="1" customWidth="1"/>
  </cols>
  <sheetData>
    <row r="1" spans="1:13" ht="20.25" customHeight="1">
      <c r="A1" s="7" t="s">
        <v>106</v>
      </c>
      <c r="B1" s="74"/>
      <c r="C1" s="7"/>
      <c r="D1" s="7"/>
      <c r="E1" s="7"/>
      <c r="F1" s="7"/>
      <c r="G1" s="7"/>
      <c r="H1" s="7"/>
      <c r="I1" s="5"/>
      <c r="J1" s="7"/>
      <c r="L1" s="1"/>
      <c r="M1" s="1"/>
    </row>
    <row r="2" spans="1:13" ht="20.25" customHeight="1">
      <c r="A2" s="74"/>
      <c r="B2" s="74"/>
      <c r="C2" s="7"/>
      <c r="D2" s="7"/>
      <c r="E2" s="7"/>
      <c r="F2" s="7"/>
      <c r="G2" s="7"/>
      <c r="H2" s="7"/>
      <c r="I2" s="5"/>
      <c r="J2" s="157" t="s">
        <v>92</v>
      </c>
      <c r="K2" s="157"/>
      <c r="L2" s="157"/>
      <c r="M2" s="1"/>
    </row>
    <row r="3" spans="1:13" ht="15" customHeight="1">
      <c r="A3" s="67" t="s">
        <v>8</v>
      </c>
      <c r="B3" s="67" t="s">
        <v>72</v>
      </c>
      <c r="C3" s="68"/>
      <c r="D3" s="69"/>
      <c r="E3" s="68"/>
      <c r="F3" s="68"/>
      <c r="G3" s="68"/>
      <c r="H3" s="68"/>
      <c r="I3" s="68"/>
      <c r="J3" s="68"/>
      <c r="K3" s="68"/>
      <c r="L3" s="68"/>
      <c r="M3" s="68"/>
    </row>
    <row r="4" spans="1:15" ht="15" customHeight="1">
      <c r="A4" s="67" t="s">
        <v>9</v>
      </c>
      <c r="B4" s="67" t="s">
        <v>73</v>
      </c>
      <c r="C4" s="67" t="s">
        <v>10</v>
      </c>
      <c r="D4" s="70" t="s">
        <v>11</v>
      </c>
      <c r="E4" s="67" t="s">
        <v>12</v>
      </c>
      <c r="F4" s="67" t="s">
        <v>13</v>
      </c>
      <c r="G4" s="67" t="s">
        <v>14</v>
      </c>
      <c r="H4" s="68"/>
      <c r="I4" s="67" t="s">
        <v>10</v>
      </c>
      <c r="J4" s="70" t="s">
        <v>11</v>
      </c>
      <c r="K4" s="67" t="s">
        <v>12</v>
      </c>
      <c r="L4" s="67" t="s">
        <v>13</v>
      </c>
      <c r="M4" s="67" t="s">
        <v>14</v>
      </c>
      <c r="N4" s="1"/>
      <c r="O4" s="1"/>
    </row>
    <row r="5" spans="1:15" ht="15">
      <c r="A5" s="59">
        <v>57</v>
      </c>
      <c r="B5" s="59" t="str">
        <f>IF(A5="","",VLOOKUP(A5,Entrants!$B$4:$D$102,3))</f>
        <v>SS</v>
      </c>
      <c r="C5" s="59">
        <v>1</v>
      </c>
      <c r="D5" s="58" t="str">
        <f>IF(A5="","",VLOOKUP(A5,Entrants!$B$4:$D$102,2))</f>
        <v>Phillips, Dawn</v>
      </c>
      <c r="E5" s="61">
        <v>0.015740740740740743</v>
      </c>
      <c r="F5" s="61">
        <f>IF(A5="","",VLOOKUP(A5,Entrants!$B$4:$M$102,12))</f>
        <v>0.001388888888888889</v>
      </c>
      <c r="G5" s="61">
        <f>IF(D5="","",E5-F5)</f>
        <v>0.014351851851851853</v>
      </c>
      <c r="H5" s="61"/>
      <c r="I5" s="8">
        <v>1</v>
      </c>
      <c r="J5" s="10" t="s">
        <v>109</v>
      </c>
      <c r="K5" s="9">
        <v>0.01650462962962963</v>
      </c>
      <c r="L5" s="9">
        <v>0.0067708333333333336</v>
      </c>
      <c r="M5" s="9">
        <v>0.009733796296296296</v>
      </c>
      <c r="N5" s="9"/>
      <c r="O5" s="9"/>
    </row>
    <row r="6" spans="1:15" ht="15">
      <c r="A6" s="59">
        <v>9</v>
      </c>
      <c r="B6" s="59" t="str">
        <f>IF(A6="","",VLOOKUP(A6,Entrants!$B$4:$D$102,3))</f>
        <v>CC</v>
      </c>
      <c r="C6" s="8">
        <f>+C5+1</f>
        <v>2</v>
      </c>
      <c r="D6" s="58" t="str">
        <f>IF(A6="","",VLOOKUP(A6,Entrants!$B$4:$C$102,2))</f>
        <v>Cairns, Steve</v>
      </c>
      <c r="E6" s="61">
        <v>0.016064814814814813</v>
      </c>
      <c r="F6" s="61">
        <f>IF(A6="","",VLOOKUP(A6,Entrants!$B$4:$M$102,12))</f>
        <v>0.005555555555555556</v>
      </c>
      <c r="G6" s="61">
        <f aca="true" t="shared" si="0" ref="G6:G69">IF(D6="","",E6-F6)</f>
        <v>0.010509259259259256</v>
      </c>
      <c r="H6" s="61"/>
      <c r="I6" s="8">
        <v>2</v>
      </c>
      <c r="J6" s="10" t="s">
        <v>125</v>
      </c>
      <c r="K6" s="9">
        <v>0.016342592592592593</v>
      </c>
      <c r="L6" s="9">
        <v>0.006597222222222222</v>
      </c>
      <c r="M6" s="9">
        <v>0.00974537037037037</v>
      </c>
      <c r="N6" s="9"/>
      <c r="O6" s="9"/>
    </row>
    <row r="7" spans="1:15" ht="15">
      <c r="A7" s="59">
        <v>71</v>
      </c>
      <c r="B7" s="59" t="str">
        <f>IF(A7="","",VLOOKUP(A7,Entrants!$B$4:$D$102,3))</f>
        <v>MR</v>
      </c>
      <c r="C7" s="8">
        <f aca="true" t="shared" si="1" ref="C7:C57">+C6+1</f>
        <v>3</v>
      </c>
      <c r="D7" s="58" t="str">
        <f>IF(A7="","",VLOOKUP(A7,Entrants!$B$4:$C$102,2))</f>
        <v>Stewart, Graeme</v>
      </c>
      <c r="E7" s="61">
        <v>0.016087962962962964</v>
      </c>
      <c r="F7" s="61">
        <f>IF(A7="","",VLOOKUP(A7,Entrants!$B$4:$M$102,12))</f>
        <v>0.005729166666666667</v>
      </c>
      <c r="G7" s="61">
        <f t="shared" si="0"/>
        <v>0.010358796296296297</v>
      </c>
      <c r="H7" s="61"/>
      <c r="I7" s="8">
        <v>3</v>
      </c>
      <c r="J7" s="10" t="s">
        <v>168</v>
      </c>
      <c r="K7" s="9">
        <v>0.016087962962962964</v>
      </c>
      <c r="L7" s="9">
        <v>0.005729166666666667</v>
      </c>
      <c r="M7" s="9">
        <v>0.010358796296296297</v>
      </c>
      <c r="N7" s="9"/>
      <c r="O7" s="9"/>
    </row>
    <row r="8" spans="1:15" ht="15">
      <c r="A8" s="59">
        <v>51</v>
      </c>
      <c r="B8" s="59" t="str">
        <f>IF(A8="","",VLOOKUP(A8,Entrants!$B$4:$D$102,3))</f>
        <v>MM</v>
      </c>
      <c r="C8" s="8">
        <f t="shared" si="1"/>
        <v>4</v>
      </c>
      <c r="D8" s="58" t="str">
        <f>IF(A8="","",VLOOKUP(A8,Entrants!$B$4:$C$102,2))</f>
        <v>McCabe, Terry</v>
      </c>
      <c r="E8" s="61">
        <v>0.016145833333333335</v>
      </c>
      <c r="F8" s="61">
        <f>IF(A8="","",VLOOKUP(A8,Entrants!$B$4:$M$102,12))</f>
        <v>0.004513888888888889</v>
      </c>
      <c r="G8" s="61">
        <f t="shared" si="0"/>
        <v>0.011631944444444445</v>
      </c>
      <c r="H8" s="61"/>
      <c r="I8" s="8">
        <v>4</v>
      </c>
      <c r="J8" s="10" t="s">
        <v>167</v>
      </c>
      <c r="K8" s="9">
        <v>0.016273148148148148</v>
      </c>
      <c r="L8" s="9">
        <v>0.005902777777777778</v>
      </c>
      <c r="M8" s="9">
        <v>0.01037037037037037</v>
      </c>
      <c r="N8" s="9"/>
      <c r="O8" s="9"/>
    </row>
    <row r="9" spans="1:15" ht="15">
      <c r="A9" s="59">
        <v>66</v>
      </c>
      <c r="B9" s="59" t="str">
        <f>IF(A9="","",VLOOKUP(A9,Entrants!$B$4:$D$102,3))</f>
        <v>AB</v>
      </c>
      <c r="C9" s="8">
        <f t="shared" si="1"/>
        <v>5</v>
      </c>
      <c r="D9" s="58" t="str">
        <f>IF(A9="","",VLOOKUP(A9,Entrants!$B$4:$C$102,2))</f>
        <v>Scott, Andrea</v>
      </c>
      <c r="E9" s="61">
        <v>0.016145833333333335</v>
      </c>
      <c r="F9" s="61">
        <f>IF(A9="","",VLOOKUP(A9,Entrants!$B$4:$M$102,12))</f>
        <v>0.001388888888888889</v>
      </c>
      <c r="G9" s="61">
        <f t="shared" si="0"/>
        <v>0.014756944444444446</v>
      </c>
      <c r="H9" s="61"/>
      <c r="I9" s="8">
        <v>5</v>
      </c>
      <c r="J9" s="10" t="s">
        <v>117</v>
      </c>
      <c r="K9" s="9">
        <v>0.016064814814814813</v>
      </c>
      <c r="L9" s="9">
        <v>0.005555555555555556</v>
      </c>
      <c r="M9" s="9">
        <v>0.010509259259259256</v>
      </c>
      <c r="N9" s="9"/>
      <c r="O9" s="9"/>
    </row>
    <row r="10" spans="1:15" ht="15">
      <c r="A10" s="59">
        <v>70</v>
      </c>
      <c r="B10" s="59" t="str">
        <f>IF(A10="","",VLOOKUP(A10,Entrants!$B$4:$D$102,3))</f>
        <v>AB</v>
      </c>
      <c r="C10" s="8">
        <f t="shared" si="1"/>
        <v>6</v>
      </c>
      <c r="D10" s="58" t="str">
        <f>IF(A10="","",VLOOKUP(A10,Entrants!$B$4:$C$102,2))</f>
        <v>Smith, Dale</v>
      </c>
      <c r="E10" s="61">
        <v>0.016273148148148148</v>
      </c>
      <c r="F10" s="61">
        <f>IF(A10="","",VLOOKUP(A10,Entrants!$B$4:$M$102,12))</f>
        <v>0.005902777777777778</v>
      </c>
      <c r="G10" s="61">
        <f t="shared" si="0"/>
        <v>0.01037037037037037</v>
      </c>
      <c r="H10" s="61"/>
      <c r="I10" s="8">
        <v>6</v>
      </c>
      <c r="J10" s="10" t="s">
        <v>138</v>
      </c>
      <c r="K10" s="9">
        <v>0.016307870370370372</v>
      </c>
      <c r="L10" s="9">
        <v>0.005729166666666667</v>
      </c>
      <c r="M10" s="9">
        <v>0.010578703703703705</v>
      </c>
      <c r="N10" s="9"/>
      <c r="O10" s="9"/>
    </row>
    <row r="11" spans="1:15" ht="15">
      <c r="A11" s="59">
        <v>2</v>
      </c>
      <c r="B11" s="59" t="str">
        <f>IF(A11="","",VLOOKUP(A11,Entrants!$B$4:$D$102,3))</f>
        <v>HT</v>
      </c>
      <c r="C11" s="8">
        <f t="shared" si="1"/>
        <v>7</v>
      </c>
      <c r="D11" s="58" t="str">
        <f>IF(A11="","",VLOOKUP(A11,Entrants!$B$4:$C$102,2))</f>
        <v>Barrass, Heather</v>
      </c>
      <c r="E11" s="61">
        <v>0.01628472222222222</v>
      </c>
      <c r="F11" s="61">
        <f>IF(A11="","",VLOOKUP(A11,Entrants!$B$4:$M$102,12))</f>
        <v>0.002777777777777778</v>
      </c>
      <c r="G11" s="61">
        <f t="shared" si="0"/>
        <v>0.013506944444444443</v>
      </c>
      <c r="H11" s="61"/>
      <c r="I11" s="8">
        <v>7</v>
      </c>
      <c r="J11" s="10" t="s">
        <v>162</v>
      </c>
      <c r="K11" s="9">
        <v>0.01659722222222222</v>
      </c>
      <c r="L11" s="9">
        <v>0.005902777777777778</v>
      </c>
      <c r="M11" s="9">
        <v>0.010694444444444444</v>
      </c>
      <c r="N11" s="9"/>
      <c r="O11" s="9"/>
    </row>
    <row r="12" spans="1:15" ht="15">
      <c r="A12" s="59">
        <v>34</v>
      </c>
      <c r="B12" s="59" t="str">
        <f>IF(A12="","",VLOOKUP(A12,Entrants!$B$4:$D$102,3))</f>
        <v>HT</v>
      </c>
      <c r="C12" s="8">
        <f t="shared" si="1"/>
        <v>8</v>
      </c>
      <c r="D12" s="58" t="str">
        <f>IF(A12="","",VLOOKUP(A12,Entrants!$B$4:$C$102,2))</f>
        <v>Holmback, Peter</v>
      </c>
      <c r="E12" s="61">
        <v>0.016307870370370372</v>
      </c>
      <c r="F12" s="61">
        <f>IF(A12="","",VLOOKUP(A12,Entrants!$B$4:$M$102,12))</f>
        <v>0.005729166666666667</v>
      </c>
      <c r="G12" s="61">
        <f t="shared" si="0"/>
        <v>0.010578703703703705</v>
      </c>
      <c r="H12" s="61"/>
      <c r="I12" s="8">
        <v>8</v>
      </c>
      <c r="J12" s="10" t="s">
        <v>119</v>
      </c>
      <c r="K12" s="9">
        <v>0.016840277777777777</v>
      </c>
      <c r="L12" s="9">
        <v>0.005729166666666667</v>
      </c>
      <c r="M12" s="9">
        <v>0.01111111111111111</v>
      </c>
      <c r="N12" s="9"/>
      <c r="O12" s="9"/>
    </row>
    <row r="13" spans="1:15" ht="15">
      <c r="A13" s="59">
        <v>23</v>
      </c>
      <c r="B13" s="59" t="str">
        <f>IF(A13="","",VLOOKUP(A13,Entrants!$B$4:$D$102,3))</f>
        <v>FT</v>
      </c>
      <c r="C13" s="8">
        <f t="shared" si="1"/>
        <v>9</v>
      </c>
      <c r="D13" s="58" t="str">
        <f>IF(A13="","",VLOOKUP(A13,Entrants!$B$4:$C$102,2))</f>
        <v>Freeman, Kevin</v>
      </c>
      <c r="E13" s="61">
        <v>0.01633101851851852</v>
      </c>
      <c r="F13" s="61">
        <f>IF(A13="","",VLOOKUP(A13,Entrants!$B$4:$M$102,12))</f>
        <v>0.004340277777777778</v>
      </c>
      <c r="G13" s="61">
        <f t="shared" si="0"/>
        <v>0.011990740740740741</v>
      </c>
      <c r="H13" s="61"/>
      <c r="I13" s="8">
        <v>9</v>
      </c>
      <c r="J13" s="10" t="s">
        <v>118</v>
      </c>
      <c r="K13" s="9">
        <v>0.016620370370370372</v>
      </c>
      <c r="L13" s="9">
        <v>0.0050347222222222225</v>
      </c>
      <c r="M13" s="9">
        <v>0.01158564814814815</v>
      </c>
      <c r="N13" s="9"/>
      <c r="O13" s="9"/>
    </row>
    <row r="14" spans="1:15" ht="15">
      <c r="A14" s="59">
        <v>76</v>
      </c>
      <c r="B14" s="59">
        <f>IF(A14="","",VLOOKUP(A14,Entrants!$B$4:$D$102,3))</f>
        <v>0</v>
      </c>
      <c r="C14" s="8">
        <f t="shared" si="1"/>
        <v>10</v>
      </c>
      <c r="D14" s="58" t="str">
        <f>IF(A14="","",VLOOKUP(A14,Entrants!$B$4:$C$102,2))</f>
        <v>Turnbull, Paul</v>
      </c>
      <c r="E14" s="61">
        <v>0.016342592592592593</v>
      </c>
      <c r="F14" s="61">
        <f>IF(A14="","",VLOOKUP(A14,Entrants!$B$4:$M$102,12))</f>
        <v>0.004513888888888889</v>
      </c>
      <c r="G14" s="61">
        <f t="shared" si="0"/>
        <v>0.011828703703703702</v>
      </c>
      <c r="H14" s="61"/>
      <c r="I14" s="8">
        <v>10</v>
      </c>
      <c r="J14" s="10" t="s">
        <v>154</v>
      </c>
      <c r="K14" s="9">
        <v>0.016145833333333335</v>
      </c>
      <c r="L14" s="9">
        <v>0.004513888888888889</v>
      </c>
      <c r="M14" s="9">
        <v>0.011631944444444445</v>
      </c>
      <c r="N14" s="9"/>
      <c r="O14" s="9"/>
    </row>
    <row r="15" spans="1:15" ht="15">
      <c r="A15" s="59">
        <v>17</v>
      </c>
      <c r="B15" s="59" t="str">
        <f>IF(A15="","",VLOOKUP(A15,Entrants!$B$4:$D$102,3))</f>
        <v>RD</v>
      </c>
      <c r="C15" s="8">
        <f t="shared" si="1"/>
        <v>11</v>
      </c>
      <c r="D15" s="58" t="str">
        <f>IF(A15="","",VLOOKUP(A15,Entrants!$B$4:$C$102,2))</f>
        <v>Dodd, Sam</v>
      </c>
      <c r="E15" s="61">
        <v>0.016342592592592593</v>
      </c>
      <c r="F15" s="61">
        <f>IF(A15="","",VLOOKUP(A15,Entrants!$B$4:$M$102,12))</f>
        <v>0.006597222222222222</v>
      </c>
      <c r="G15" s="61">
        <f t="shared" si="0"/>
        <v>0.00974537037037037</v>
      </c>
      <c r="H15" s="61"/>
      <c r="I15" s="8">
        <v>11</v>
      </c>
      <c r="J15" s="10" t="s">
        <v>151</v>
      </c>
      <c r="K15" s="9">
        <v>0.016585648148148148</v>
      </c>
      <c r="L15" s="9">
        <v>0.004861111111111111</v>
      </c>
      <c r="M15" s="9">
        <v>0.011724537037037037</v>
      </c>
      <c r="N15" s="9"/>
      <c r="O15" s="9"/>
    </row>
    <row r="16" spans="1:15" ht="15">
      <c r="A16" s="59">
        <v>63</v>
      </c>
      <c r="B16" s="59" t="str">
        <f>IF(A16="","",VLOOKUP(A16,Entrants!$B$4:$D$102,3))</f>
        <v>MR</v>
      </c>
      <c r="C16" s="8">
        <f t="shared" si="1"/>
        <v>12</v>
      </c>
      <c r="D16" s="58" t="str">
        <f>IF(A16="","",VLOOKUP(A16,Entrants!$B$4:$C$102,2))</f>
        <v>Riches, Claire</v>
      </c>
      <c r="E16" s="61">
        <v>0.016354166666666666</v>
      </c>
      <c r="F16" s="61">
        <f>IF(A16="","",VLOOKUP(A16,Entrants!$B$4:$M$102,12))</f>
        <v>0.0038194444444444443</v>
      </c>
      <c r="G16" s="61">
        <f t="shared" si="0"/>
        <v>0.012534722222222221</v>
      </c>
      <c r="H16" s="61"/>
      <c r="I16" s="8">
        <v>12</v>
      </c>
      <c r="J16" s="10" t="s">
        <v>173</v>
      </c>
      <c r="K16" s="9">
        <v>0.016342592592592593</v>
      </c>
      <c r="L16" s="9">
        <v>0.004513888888888889</v>
      </c>
      <c r="M16" s="9">
        <v>0.011828703703703702</v>
      </c>
      <c r="N16" s="9"/>
      <c r="O16" s="9"/>
    </row>
    <row r="17" spans="1:15" ht="15">
      <c r="A17" s="59">
        <v>53</v>
      </c>
      <c r="B17" s="59" t="str">
        <f>IF(A17="","",VLOOKUP(A17,Entrants!$B$4:$D$102,3))</f>
        <v>FT</v>
      </c>
      <c r="C17" s="8">
        <f t="shared" si="1"/>
        <v>13</v>
      </c>
      <c r="D17" s="58" t="str">
        <f>IF(A17="","",VLOOKUP(A17,Entrants!$B$4:$C$102,2))</f>
        <v>Morris, Helen</v>
      </c>
      <c r="E17" s="61">
        <v>0.01636574074074074</v>
      </c>
      <c r="F17" s="61">
        <f>IF(A17="","",VLOOKUP(A17,Entrants!$B$4:$M$102,12))</f>
        <v>0.004340277777777778</v>
      </c>
      <c r="G17" s="61">
        <f t="shared" si="0"/>
        <v>0.012025462962962962</v>
      </c>
      <c r="H17" s="61"/>
      <c r="I17" s="8">
        <v>13</v>
      </c>
      <c r="J17" s="10" t="s">
        <v>130</v>
      </c>
      <c r="K17" s="9">
        <v>0.01633101851851852</v>
      </c>
      <c r="L17" s="9">
        <v>0.004340277777777778</v>
      </c>
      <c r="M17" s="9">
        <v>0.011990740740740741</v>
      </c>
      <c r="N17" s="9"/>
      <c r="O17" s="9"/>
    </row>
    <row r="18" spans="1:15" ht="15">
      <c r="A18" s="59">
        <v>61</v>
      </c>
      <c r="B18" s="59" t="str">
        <f>IF(A18="","",VLOOKUP(A18,Entrants!$B$4:$D$102,3))</f>
        <v>FT</v>
      </c>
      <c r="C18" s="8">
        <f t="shared" si="1"/>
        <v>14</v>
      </c>
      <c r="D18" s="58" t="str">
        <f>IF(A18="","",VLOOKUP(A18,Entrants!$B$4:$C$102,2))</f>
        <v>Rawlinson, Louise</v>
      </c>
      <c r="E18" s="61">
        <v>0.016377314814814813</v>
      </c>
      <c r="F18" s="61">
        <f>IF(A18="","",VLOOKUP(A18,Entrants!$B$4:$M$102,12))</f>
        <v>0.0026041666666666665</v>
      </c>
      <c r="G18" s="61">
        <f t="shared" si="0"/>
        <v>0.013773148148148147</v>
      </c>
      <c r="H18" s="61"/>
      <c r="I18" s="8">
        <v>14</v>
      </c>
      <c r="J18" s="10" t="s">
        <v>155</v>
      </c>
      <c r="K18" s="9">
        <v>0.01636574074074074</v>
      </c>
      <c r="L18" s="9">
        <v>0.004340277777777778</v>
      </c>
      <c r="M18" s="9">
        <v>0.012025462962962962</v>
      </c>
      <c r="N18" s="9"/>
      <c r="O18" s="9"/>
    </row>
    <row r="19" spans="1:15" ht="15">
      <c r="A19" s="59">
        <v>32</v>
      </c>
      <c r="B19" s="59" t="str">
        <f>IF(A19="","",VLOOKUP(A19,Entrants!$B$4:$D$102,3))</f>
        <v>RD</v>
      </c>
      <c r="C19" s="8">
        <f t="shared" si="1"/>
        <v>15</v>
      </c>
      <c r="D19" s="58" t="str">
        <f>IF(A19="","",VLOOKUP(A19,Entrants!$B$4:$C$102,2))</f>
        <v>Herron, Aynsley</v>
      </c>
      <c r="E19" s="61">
        <v>0.016400462962962964</v>
      </c>
      <c r="F19" s="61">
        <f>IF(A19="","",VLOOKUP(A19,Entrants!$B$4:$M$102,12))</f>
        <v>0.0031249999999999997</v>
      </c>
      <c r="G19" s="61">
        <f t="shared" si="0"/>
        <v>0.013275462962962965</v>
      </c>
      <c r="H19" s="61"/>
      <c r="I19" s="8">
        <v>15</v>
      </c>
      <c r="J19" s="10" t="s">
        <v>111</v>
      </c>
      <c r="K19" s="9">
        <v>0.016805555555555556</v>
      </c>
      <c r="L19" s="9">
        <v>0.0046875</v>
      </c>
      <c r="M19" s="9">
        <v>0.012118055555555556</v>
      </c>
      <c r="N19" s="9"/>
      <c r="O19" s="9"/>
    </row>
    <row r="20" spans="1:15" ht="15">
      <c r="A20" s="59">
        <v>46</v>
      </c>
      <c r="B20" s="59" t="str">
        <f>IF(A20="","",VLOOKUP(A20,Entrants!$B$4:$D$102,3))</f>
        <v>RR</v>
      </c>
      <c r="C20" s="8">
        <f t="shared" si="1"/>
        <v>16</v>
      </c>
      <c r="D20" s="58" t="str">
        <f>IF(A20="","",VLOOKUP(A20,Entrants!$B$4:$C$102,2))</f>
        <v>Lonsdale, Davina</v>
      </c>
      <c r="E20" s="61">
        <v>0.016412037037037037</v>
      </c>
      <c r="F20" s="61">
        <f>IF(A20="","",VLOOKUP(A20,Entrants!$B$4:$M$102,12))</f>
        <v>0.002951388888888889</v>
      </c>
      <c r="G20" s="61">
        <f t="shared" si="0"/>
        <v>0.013460648148148149</v>
      </c>
      <c r="H20" s="61"/>
      <c r="I20" s="8">
        <v>16</v>
      </c>
      <c r="J20" s="10" t="s">
        <v>134</v>
      </c>
      <c r="K20" s="9">
        <v>0.01675925925925926</v>
      </c>
      <c r="L20" s="9">
        <v>0.004513888888888889</v>
      </c>
      <c r="M20" s="9">
        <v>0.012245370370370368</v>
      </c>
      <c r="N20" s="9"/>
      <c r="O20" s="9"/>
    </row>
    <row r="21" spans="1:15" ht="15">
      <c r="A21" s="59">
        <v>50</v>
      </c>
      <c r="B21" s="59" t="str">
        <f>IF(A21="","",VLOOKUP(A21,Entrants!$B$4:$D$102,3))</f>
        <v>TB</v>
      </c>
      <c r="C21" s="8">
        <f t="shared" si="1"/>
        <v>17</v>
      </c>
      <c r="D21" s="58" t="str">
        <f>IF(A21="","",VLOOKUP(A21,Entrants!$B$4:$C$102,2))</f>
        <v>Masterman, Hayley</v>
      </c>
      <c r="E21" s="61">
        <v>0.016435185185185188</v>
      </c>
      <c r="F21" s="61">
        <f>IF(A21="","",VLOOKUP(A21,Entrants!$B$4:$M$102,12))</f>
        <v>0.0038194444444444443</v>
      </c>
      <c r="G21" s="61">
        <f t="shared" si="0"/>
        <v>0.012615740740740743</v>
      </c>
      <c r="H21" s="61"/>
      <c r="I21" s="8">
        <v>17</v>
      </c>
      <c r="J21" s="10" t="s">
        <v>121</v>
      </c>
      <c r="K21" s="9">
        <v>0.017222222222222222</v>
      </c>
      <c r="L21" s="9">
        <v>0.0046875</v>
      </c>
      <c r="M21" s="9">
        <v>0.012534722222222221</v>
      </c>
      <c r="N21" s="9"/>
      <c r="O21" s="9"/>
    </row>
    <row r="22" spans="1:15" ht="15">
      <c r="A22" s="59">
        <v>47</v>
      </c>
      <c r="B22" s="59" t="str">
        <f>IF(A22="","",VLOOKUP(A22,Entrants!$B$4:$D$102,3))</f>
        <v>TB</v>
      </c>
      <c r="C22" s="8">
        <f t="shared" si="1"/>
        <v>18</v>
      </c>
      <c r="D22" s="58" t="str">
        <f>IF(A22="","",VLOOKUP(A22,Entrants!$B$4:$C$102,2))</f>
        <v>Lowes, Alison</v>
      </c>
      <c r="E22" s="61">
        <v>0.016469907407407405</v>
      </c>
      <c r="F22" s="61">
        <f>IF(A22="","",VLOOKUP(A22,Entrants!$B$4:$M$102,12))</f>
        <v>0.001388888888888889</v>
      </c>
      <c r="G22" s="61">
        <f t="shared" si="0"/>
        <v>0.015081018518518516</v>
      </c>
      <c r="H22" s="61"/>
      <c r="I22" s="8">
        <v>18</v>
      </c>
      <c r="J22" s="10" t="s">
        <v>181</v>
      </c>
      <c r="K22" s="9">
        <v>0.016354166666666666</v>
      </c>
      <c r="L22" s="9">
        <v>0.0038194444444444443</v>
      </c>
      <c r="M22" s="9">
        <v>0.012534722222222221</v>
      </c>
      <c r="N22" s="9"/>
      <c r="O22" s="9"/>
    </row>
    <row r="23" spans="1:15" ht="15">
      <c r="A23" s="59">
        <v>1</v>
      </c>
      <c r="B23" s="59" t="str">
        <f>IF(A23="","",VLOOKUP(A23,Entrants!$B$4:$D$102,3))</f>
        <v>MR</v>
      </c>
      <c r="C23" s="8">
        <f t="shared" si="1"/>
        <v>19</v>
      </c>
      <c r="D23" s="58" t="str">
        <f>IF(A23="","",VLOOKUP(A23,Entrants!$B$4:$C$102,2))</f>
        <v>Barkley, Robby</v>
      </c>
      <c r="E23" s="61">
        <v>0.01650462962962963</v>
      </c>
      <c r="F23" s="61">
        <f>IF(A23="","",VLOOKUP(A23,Entrants!$B$4:$M$102,12))</f>
        <v>0.0067708333333333336</v>
      </c>
      <c r="G23" s="61">
        <f t="shared" si="0"/>
        <v>0.009733796296296296</v>
      </c>
      <c r="H23" s="61"/>
      <c r="I23" s="8">
        <v>19</v>
      </c>
      <c r="J23" s="10" t="s">
        <v>153</v>
      </c>
      <c r="K23" s="9">
        <v>0.016435185185185188</v>
      </c>
      <c r="L23" s="9">
        <v>0.0038194444444444443</v>
      </c>
      <c r="M23" s="9">
        <v>0.012615740740740743</v>
      </c>
      <c r="N23" s="9"/>
      <c r="O23" s="9"/>
    </row>
    <row r="24" spans="1:15" ht="15">
      <c r="A24" s="59">
        <v>37</v>
      </c>
      <c r="B24" s="59" t="str">
        <f>IF(A24="","",VLOOKUP(A24,Entrants!$B$4:$D$102,3))</f>
        <v>RR</v>
      </c>
      <c r="C24" s="8">
        <f t="shared" si="1"/>
        <v>20</v>
      </c>
      <c r="D24" s="58" t="str">
        <f>IF(A24="","",VLOOKUP(A24,Entrants!$B$4:$C$102,2))</f>
        <v>Ingram, Ron</v>
      </c>
      <c r="E24" s="61">
        <v>0.016550925925925924</v>
      </c>
      <c r="F24" s="61">
        <f>IF(A24="","",VLOOKUP(A24,Entrants!$B$4:$M$102,12))</f>
        <v>0.0038194444444444443</v>
      </c>
      <c r="G24" s="61">
        <f t="shared" si="0"/>
        <v>0.012731481481481479</v>
      </c>
      <c r="H24" s="61"/>
      <c r="I24" s="8">
        <v>20</v>
      </c>
      <c r="J24" s="10" t="s">
        <v>141</v>
      </c>
      <c r="K24" s="9">
        <v>0.016550925925925924</v>
      </c>
      <c r="L24" s="9">
        <v>0.0038194444444444443</v>
      </c>
      <c r="M24" s="9">
        <v>0.012731481481481479</v>
      </c>
      <c r="N24" s="9"/>
      <c r="O24" s="9"/>
    </row>
    <row r="25" spans="1:15" ht="15">
      <c r="A25" s="59">
        <v>48</v>
      </c>
      <c r="B25" s="59" t="str">
        <f>IF(A25="","",VLOOKUP(A25,Entrants!$B$4:$D$102,3))</f>
        <v>RD</v>
      </c>
      <c r="C25" s="8">
        <f t="shared" si="1"/>
        <v>21</v>
      </c>
      <c r="D25" s="58" t="str">
        <f>IF(A25="","",VLOOKUP(A25,Entrants!$B$4:$C$102,2))</f>
        <v>Mallon, John</v>
      </c>
      <c r="E25" s="61">
        <v>0.016585648148148148</v>
      </c>
      <c r="F25" s="61">
        <f>IF(A25="","",VLOOKUP(A25,Entrants!$B$4:$M$102,12))</f>
        <v>0.004861111111111111</v>
      </c>
      <c r="G25" s="61">
        <f t="shared" si="0"/>
        <v>0.011724537037037037</v>
      </c>
      <c r="H25" s="61"/>
      <c r="I25" s="8">
        <v>21</v>
      </c>
      <c r="J25" s="10" t="s">
        <v>145</v>
      </c>
      <c r="K25" s="9">
        <v>0.016585648148148148</v>
      </c>
      <c r="L25" s="9">
        <v>0.003645833333333333</v>
      </c>
      <c r="M25" s="9">
        <v>0.012939814814814815</v>
      </c>
      <c r="N25" s="9"/>
      <c r="O25" s="9"/>
    </row>
    <row r="26" spans="1:15" ht="15">
      <c r="A26" s="59">
        <v>42</v>
      </c>
      <c r="B26" s="59" t="str">
        <f>IF(A26="","",VLOOKUP(A26,Entrants!$B$4:$D$102,3))</f>
        <v>TB</v>
      </c>
      <c r="C26" s="8">
        <f t="shared" si="1"/>
        <v>22</v>
      </c>
      <c r="D26" s="58" t="str">
        <f>IF(A26="","",VLOOKUP(A26,Entrants!$B$4:$C$102,2))</f>
        <v>Lemin, Julie</v>
      </c>
      <c r="E26" s="61">
        <v>0.016585648148148148</v>
      </c>
      <c r="F26" s="61">
        <f>IF(A26="","",VLOOKUP(A26,Entrants!$B$4:$M$102,12))</f>
        <v>0.003645833333333333</v>
      </c>
      <c r="G26" s="61">
        <f t="shared" si="0"/>
        <v>0.012939814814814815</v>
      </c>
      <c r="H26" s="61"/>
      <c r="I26" s="8">
        <v>22</v>
      </c>
      <c r="J26" s="10" t="s">
        <v>113</v>
      </c>
      <c r="K26" s="9">
        <v>0.01806712962962963</v>
      </c>
      <c r="L26" s="9">
        <v>0.0050347222222222225</v>
      </c>
      <c r="M26" s="9">
        <v>0.01303240740740741</v>
      </c>
      <c r="N26" s="9"/>
      <c r="O26" s="9"/>
    </row>
    <row r="27" spans="1:15" ht="15">
      <c r="A27" s="59">
        <v>65</v>
      </c>
      <c r="B27" s="59" t="str">
        <f>IF(A27="","",VLOOKUP(A27,Entrants!$B$4:$D$102,3))</f>
        <v>AB</v>
      </c>
      <c r="C27" s="8">
        <f t="shared" si="1"/>
        <v>23</v>
      </c>
      <c r="D27" s="58" t="str">
        <f>IF(A27="","",VLOOKUP(A27,Entrants!$B$4:$C$102,2))</f>
        <v>Robinson, Adam</v>
      </c>
      <c r="E27" s="61">
        <v>0.01659722222222222</v>
      </c>
      <c r="F27" s="61">
        <f>IF(A27="","",VLOOKUP(A27,Entrants!$B$4:$M$102,12))</f>
        <v>0.005902777777777778</v>
      </c>
      <c r="G27" s="61">
        <f t="shared" si="0"/>
        <v>0.010694444444444444</v>
      </c>
      <c r="H27" s="61"/>
      <c r="I27" s="8">
        <v>23</v>
      </c>
      <c r="J27" s="10" t="s">
        <v>166</v>
      </c>
      <c r="K27" s="9">
        <v>0.016655092592592593</v>
      </c>
      <c r="L27" s="9">
        <v>0.003472222222222222</v>
      </c>
      <c r="M27" s="9">
        <v>0.01318287037037037</v>
      </c>
      <c r="N27" s="9"/>
      <c r="O27" s="9"/>
    </row>
    <row r="28" spans="1:15" ht="15">
      <c r="A28" s="59">
        <v>10</v>
      </c>
      <c r="B28" s="59" t="str">
        <f>IF(A28="","",VLOOKUP(A28,Entrants!$B$4:$D$102,3))</f>
        <v>RR</v>
      </c>
      <c r="C28" s="8">
        <f t="shared" si="1"/>
        <v>24</v>
      </c>
      <c r="D28" s="58" t="str">
        <f>IF(A28="","",VLOOKUP(A28,Entrants!$B$4:$C$102,2))</f>
        <v>Christopher, Heather</v>
      </c>
      <c r="E28" s="61">
        <v>0.016620370370370372</v>
      </c>
      <c r="F28" s="61">
        <f>IF(A28="","",VLOOKUP(A28,Entrants!$B$4:$M$102,12))</f>
        <v>0.0050347222222222225</v>
      </c>
      <c r="G28" s="61">
        <f t="shared" si="0"/>
        <v>0.01158564814814815</v>
      </c>
      <c r="H28" s="61"/>
      <c r="I28" s="8">
        <v>24</v>
      </c>
      <c r="J28" s="10" t="s">
        <v>137</v>
      </c>
      <c r="K28" s="9">
        <v>0.016400462962962964</v>
      </c>
      <c r="L28" s="9">
        <v>0.0031249999999999997</v>
      </c>
      <c r="M28" s="9">
        <v>0.013275462962962965</v>
      </c>
      <c r="N28" s="9"/>
      <c r="O28" s="9"/>
    </row>
    <row r="29" spans="1:15" ht="15">
      <c r="A29" s="59">
        <v>69</v>
      </c>
      <c r="B29" s="59" t="str">
        <f>IF(A29="","",VLOOKUP(A29,Entrants!$B$4:$D$102,3))</f>
        <v>RR</v>
      </c>
      <c r="C29" s="8">
        <f t="shared" si="1"/>
        <v>25</v>
      </c>
      <c r="D29" s="58" t="str">
        <f>IF(A29="","",VLOOKUP(A29,Entrants!$B$4:$C$102,2))</f>
        <v>Shillinglaw, Richard</v>
      </c>
      <c r="E29" s="61">
        <v>0.016655092592592593</v>
      </c>
      <c r="F29" s="61">
        <f>IF(A29="","",VLOOKUP(A29,Entrants!$B$4:$M$102,12))</f>
        <v>0.003472222222222222</v>
      </c>
      <c r="G29" s="61">
        <f t="shared" si="0"/>
        <v>0.01318287037037037</v>
      </c>
      <c r="H29" s="61"/>
      <c r="I29" s="8">
        <v>25</v>
      </c>
      <c r="J29" s="10" t="s">
        <v>149</v>
      </c>
      <c r="K29" s="9">
        <v>0.016412037037037037</v>
      </c>
      <c r="L29" s="9">
        <v>0.002951388888888889</v>
      </c>
      <c r="M29" s="9">
        <v>0.013460648148148149</v>
      </c>
      <c r="N29" s="9"/>
      <c r="O29" s="9"/>
    </row>
    <row r="30" spans="1:15" ht="15">
      <c r="A30" s="59">
        <v>28</v>
      </c>
      <c r="B30" s="59" t="str">
        <f>IF(A30="","",VLOOKUP(A30,Entrants!$B$4:$D$102,3))</f>
        <v>HT</v>
      </c>
      <c r="C30" s="8">
        <f t="shared" si="1"/>
        <v>26</v>
      </c>
      <c r="D30" s="58" t="str">
        <f>IF(A30="","",VLOOKUP(A30,Entrants!$B$4:$C$102,2))</f>
        <v>Hare, Graeme</v>
      </c>
      <c r="E30" s="61">
        <v>0.01675925925925926</v>
      </c>
      <c r="F30" s="61">
        <f>IF(A30="","",VLOOKUP(A30,Entrants!$B$4:$M$102,12))</f>
        <v>0.004513888888888889</v>
      </c>
      <c r="G30" s="61">
        <f t="shared" si="0"/>
        <v>0.012245370370370368</v>
      </c>
      <c r="H30" s="61"/>
      <c r="I30" s="8">
        <v>26</v>
      </c>
      <c r="J30" s="10" t="s">
        <v>110</v>
      </c>
      <c r="K30" s="9">
        <v>0.01628472222222222</v>
      </c>
      <c r="L30" s="9">
        <v>0.002777777777777778</v>
      </c>
      <c r="M30" s="9">
        <v>0.013506944444444443</v>
      </c>
      <c r="N30" s="9"/>
      <c r="O30" s="9"/>
    </row>
    <row r="31" spans="1:15" ht="15">
      <c r="A31" s="59">
        <v>3</v>
      </c>
      <c r="B31" s="59" t="str">
        <f>IF(A31="","",VLOOKUP(A31,Entrants!$B$4:$D$102,3))</f>
        <v>RR</v>
      </c>
      <c r="C31" s="8">
        <f t="shared" si="1"/>
        <v>27</v>
      </c>
      <c r="D31" s="58" t="str">
        <f>IF(A31="","",VLOOKUP(A31,Entrants!$B$4:$C$102,2))</f>
        <v>Baxter, Ian</v>
      </c>
      <c r="E31" s="61">
        <v>0.016805555555555556</v>
      </c>
      <c r="F31" s="61">
        <f>IF(A31="","",VLOOKUP(A31,Entrants!$B$4:$M$102,12))</f>
        <v>0.0046875</v>
      </c>
      <c r="G31" s="61">
        <f t="shared" si="0"/>
        <v>0.012118055555555556</v>
      </c>
      <c r="H31" s="61"/>
      <c r="I31" s="8">
        <v>27</v>
      </c>
      <c r="J31" s="10" t="s">
        <v>112</v>
      </c>
      <c r="K31" s="9">
        <v>0.01709490740740741</v>
      </c>
      <c r="L31" s="9">
        <v>0.003472222222222222</v>
      </c>
      <c r="M31" s="9">
        <v>0.013622685185185187</v>
      </c>
      <c r="N31" s="9"/>
      <c r="O31" s="9"/>
    </row>
    <row r="32" spans="1:15" ht="15">
      <c r="A32" s="59">
        <v>11</v>
      </c>
      <c r="B32" s="59" t="str">
        <f>IF(A32="","",VLOOKUP(A32,Entrants!$B$4:$D$102,3))</f>
        <v>MM</v>
      </c>
      <c r="C32" s="8">
        <f t="shared" si="1"/>
        <v>28</v>
      </c>
      <c r="D32" s="58" t="str">
        <f>IF(A32="","",VLOOKUP(A32,Entrants!$B$4:$C$102,2))</f>
        <v>Clarke, Julie</v>
      </c>
      <c r="E32" s="61">
        <v>0.016840277777777777</v>
      </c>
      <c r="F32" s="61">
        <f>IF(A32="","",VLOOKUP(A32,Entrants!$B$4:$M$102,12))</f>
        <v>0.005729166666666667</v>
      </c>
      <c r="G32" s="61">
        <f t="shared" si="0"/>
        <v>0.01111111111111111</v>
      </c>
      <c r="H32" s="61"/>
      <c r="I32" s="8">
        <v>28</v>
      </c>
      <c r="J32" s="10" t="s">
        <v>160</v>
      </c>
      <c r="K32" s="9">
        <v>0.016377314814814813</v>
      </c>
      <c r="L32" s="9">
        <v>0.0026041666666666665</v>
      </c>
      <c r="M32" s="9">
        <v>0.013773148148148147</v>
      </c>
      <c r="N32" s="9"/>
      <c r="O32" s="9"/>
    </row>
    <row r="33" spans="1:15" ht="15">
      <c r="A33" s="59">
        <v>39</v>
      </c>
      <c r="B33" s="59" t="str">
        <f>IF(A33="","",VLOOKUP(A33,Entrants!$B$4:$D$102,3))</f>
        <v>HH</v>
      </c>
      <c r="C33" s="8">
        <f t="shared" si="1"/>
        <v>29</v>
      </c>
      <c r="D33" s="58" t="str">
        <f>IF(A33="","",VLOOKUP(A33,Entrants!$B$4:$C$102,2))</f>
        <v>Jennison, Beverley</v>
      </c>
      <c r="E33" s="61">
        <v>0.016863425925925928</v>
      </c>
      <c r="F33" s="61">
        <f>IF(A33="","",VLOOKUP(A33,Entrants!$B$4:$M$102,12))</f>
        <v>0.0020833333333333333</v>
      </c>
      <c r="G33" s="61">
        <f t="shared" si="0"/>
        <v>0.014780092592592595</v>
      </c>
      <c r="H33" s="61"/>
      <c r="I33" s="8">
        <v>29</v>
      </c>
      <c r="J33" s="10" t="s">
        <v>214</v>
      </c>
      <c r="K33" s="9">
        <v>0.015740740740740743</v>
      </c>
      <c r="L33" s="9">
        <v>0.001388888888888889</v>
      </c>
      <c r="M33" s="9">
        <v>0.014351851851851853</v>
      </c>
      <c r="N33" s="9"/>
      <c r="O33" s="9"/>
    </row>
    <row r="34" spans="1:15" ht="15">
      <c r="A34" s="59">
        <v>4</v>
      </c>
      <c r="B34" s="59" t="str">
        <f>IF(A34="","",VLOOKUP(A34,Entrants!$B$4:$D$102,3))</f>
        <v>CC</v>
      </c>
      <c r="C34" s="8">
        <f t="shared" si="1"/>
        <v>30</v>
      </c>
      <c r="D34" s="58" t="str">
        <f>IF(A34="","",VLOOKUP(A34,Entrants!$B$4:$C$102,2))</f>
        <v>Baxter, Phillippa</v>
      </c>
      <c r="E34" s="61">
        <v>0.01709490740740741</v>
      </c>
      <c r="F34" s="61">
        <f>IF(A34="","",VLOOKUP(A34,Entrants!$B$4:$M$102,12))</f>
        <v>0.003472222222222222</v>
      </c>
      <c r="G34" s="61">
        <f t="shared" si="0"/>
        <v>0.013622685185185187</v>
      </c>
      <c r="H34" s="61"/>
      <c r="I34" s="8">
        <v>30</v>
      </c>
      <c r="J34" s="10" t="s">
        <v>163</v>
      </c>
      <c r="K34" s="9">
        <v>0.016145833333333335</v>
      </c>
      <c r="L34" s="9">
        <v>0.001388888888888889</v>
      </c>
      <c r="M34" s="9">
        <v>0.014756944444444446</v>
      </c>
      <c r="N34" s="9"/>
      <c r="O34" s="9"/>
    </row>
    <row r="35" spans="1:15" ht="15">
      <c r="A35" s="59">
        <v>13</v>
      </c>
      <c r="B35" s="59" t="str">
        <f>IF(A35="","",VLOOKUP(A35,Entrants!$B$4:$D$102,3))</f>
        <v>FT</v>
      </c>
      <c r="C35" s="8">
        <f t="shared" si="1"/>
        <v>31</v>
      </c>
      <c r="D35" s="58" t="str">
        <f>IF(A35="","",VLOOKUP(A35,Entrants!$B$4:$C$102,2))</f>
        <v>Cox, Dave</v>
      </c>
      <c r="E35" s="61">
        <v>0.017222222222222222</v>
      </c>
      <c r="F35" s="61">
        <f>IF(A35="","",VLOOKUP(A35,Entrants!$B$4:$M$102,12))</f>
        <v>0.0046875</v>
      </c>
      <c r="G35" s="61">
        <f t="shared" si="0"/>
        <v>0.012534722222222221</v>
      </c>
      <c r="H35" s="61"/>
      <c r="I35" s="8">
        <v>31</v>
      </c>
      <c r="J35" s="10" t="s">
        <v>143</v>
      </c>
      <c r="K35" s="9">
        <v>0.016863425925925928</v>
      </c>
      <c r="L35" s="9">
        <v>0.0020833333333333333</v>
      </c>
      <c r="M35" s="9">
        <v>0.014780092592592595</v>
      </c>
      <c r="N35" s="9"/>
      <c r="O35" s="9"/>
    </row>
    <row r="36" spans="1:15" ht="15">
      <c r="A36" s="59">
        <v>5</v>
      </c>
      <c r="B36" s="59" t="str">
        <f>IF(A36="","",VLOOKUP(A36,Entrants!$B$4:$D$102,3))</f>
        <v>AB</v>
      </c>
      <c r="C36" s="8">
        <f t="shared" si="1"/>
        <v>32</v>
      </c>
      <c r="D36" s="58" t="str">
        <f>IF(A36="","",VLOOKUP(A36,Entrants!$B$4:$C$102,2))</f>
        <v>Bradley, Dave</v>
      </c>
      <c r="E36" s="61">
        <v>0.01806712962962963</v>
      </c>
      <c r="F36" s="61">
        <f>IF(A36="","",VLOOKUP(A36,Entrants!$B$4:$M$102,12))</f>
        <v>0.0050347222222222225</v>
      </c>
      <c r="G36" s="61">
        <f t="shared" si="0"/>
        <v>0.01303240740740741</v>
      </c>
      <c r="H36" s="61"/>
      <c r="I36" s="8">
        <v>32</v>
      </c>
      <c r="J36" s="10" t="s">
        <v>150</v>
      </c>
      <c r="K36" s="9">
        <v>0.016469907407407405</v>
      </c>
      <c r="L36" s="9">
        <v>0.001388888888888889</v>
      </c>
      <c r="M36" s="9">
        <v>0.015081018518518516</v>
      </c>
      <c r="N36" s="9"/>
      <c r="O36" s="9"/>
    </row>
    <row r="37" spans="1:15" ht="15">
      <c r="A37" s="59"/>
      <c r="B37" s="59">
        <f>IF(A37="","",VLOOKUP(A37,Entrants!$B$4:$D$102,3))</f>
      </c>
      <c r="C37" s="8">
        <f t="shared" si="1"/>
        <v>33</v>
      </c>
      <c r="D37" s="58">
        <f>IF(A37="","",VLOOKUP(A37,Entrants!$B$4:$C$102,2))</f>
      </c>
      <c r="E37" s="61"/>
      <c r="F37" s="61">
        <f>IF(A37="","",VLOOKUP(A37,Entrants!$B$4:$M$102,12))</f>
      </c>
      <c r="G37" s="61">
        <f t="shared" si="0"/>
      </c>
      <c r="H37" s="61"/>
      <c r="I37" s="8">
        <v>33</v>
      </c>
      <c r="J37" s="10" t="s">
        <v>15</v>
      </c>
      <c r="K37" s="9"/>
      <c r="L37" s="9" t="s">
        <v>15</v>
      </c>
      <c r="M37" s="9" t="s">
        <v>15</v>
      </c>
      <c r="N37" s="9"/>
      <c r="O37" s="9"/>
    </row>
    <row r="38" spans="1:15" ht="15">
      <c r="A38" s="59"/>
      <c r="B38" s="59">
        <f>IF(A38="","",VLOOKUP(A38,Entrants!$B$4:$D$102,3))</f>
      </c>
      <c r="C38" s="8">
        <f t="shared" si="1"/>
        <v>34</v>
      </c>
      <c r="D38" s="58">
        <f>IF(A38="","",VLOOKUP(A38,Entrants!$B$4:$C$102,2))</f>
      </c>
      <c r="E38" s="61"/>
      <c r="F38" s="61">
        <f>IF(A38="","",VLOOKUP(A38,Entrants!$B$4:$M$102,12))</f>
      </c>
      <c r="G38" s="61">
        <f t="shared" si="0"/>
      </c>
      <c r="H38" s="61"/>
      <c r="I38" s="8">
        <v>34</v>
      </c>
      <c r="J38" s="10" t="s">
        <v>15</v>
      </c>
      <c r="K38" s="9"/>
      <c r="L38" s="9" t="s">
        <v>15</v>
      </c>
      <c r="M38" s="9" t="s">
        <v>15</v>
      </c>
      <c r="N38" s="9"/>
      <c r="O38" s="9"/>
    </row>
    <row r="39" spans="1:15" ht="15">
      <c r="A39" s="59"/>
      <c r="B39" s="59">
        <f>IF(A39="","",VLOOKUP(A39,Entrants!$B$4:$D$102,3))</f>
      </c>
      <c r="C39" s="8">
        <f t="shared" si="1"/>
        <v>35</v>
      </c>
      <c r="D39" s="58">
        <f>IF(A39="","",VLOOKUP(A39,Entrants!$B$4:$C$102,2))</f>
      </c>
      <c r="E39" s="61"/>
      <c r="F39" s="61">
        <f>IF(A39="","",VLOOKUP(A39,Entrants!$B$4:$M$102,12))</f>
      </c>
      <c r="G39" s="61">
        <f t="shared" si="0"/>
      </c>
      <c r="H39" s="61"/>
      <c r="I39" s="8">
        <v>35</v>
      </c>
      <c r="J39" s="10" t="s">
        <v>15</v>
      </c>
      <c r="K39" s="9"/>
      <c r="L39" s="9" t="s">
        <v>15</v>
      </c>
      <c r="M39" s="9" t="s">
        <v>15</v>
      </c>
      <c r="N39" s="9"/>
      <c r="O39" s="9"/>
    </row>
    <row r="40" spans="1:15" ht="15">
      <c r="A40" s="59"/>
      <c r="B40" s="59">
        <f>IF(A40="","",VLOOKUP(A40,Entrants!$B$4:$D$102,3))</f>
      </c>
      <c r="C40" s="8">
        <f t="shared" si="1"/>
        <v>36</v>
      </c>
      <c r="D40" s="58">
        <f>IF(A40="","",VLOOKUP(A40,Entrants!$B$4:$C$102,2))</f>
      </c>
      <c r="E40" s="61"/>
      <c r="F40" s="61">
        <f>IF(A40="","",VLOOKUP(A40,Entrants!$B$4:$M$102,12))</f>
      </c>
      <c r="G40" s="61">
        <f t="shared" si="0"/>
      </c>
      <c r="H40" s="61"/>
      <c r="I40" s="8">
        <v>36</v>
      </c>
      <c r="J40" s="10" t="s">
        <v>15</v>
      </c>
      <c r="K40" s="9"/>
      <c r="L40" s="9" t="s">
        <v>15</v>
      </c>
      <c r="M40" s="9" t="s">
        <v>15</v>
      </c>
      <c r="N40" s="9"/>
      <c r="O40" s="9"/>
    </row>
    <row r="41" spans="1:15" ht="15">
      <c r="A41" s="59"/>
      <c r="B41" s="59">
        <f>IF(A41="","",VLOOKUP(A41,Entrants!$B$4:$D$102,3))</f>
      </c>
      <c r="C41" s="8">
        <f t="shared" si="1"/>
        <v>37</v>
      </c>
      <c r="D41" s="58">
        <f>IF(A41="","",VLOOKUP(A41,Entrants!$B$4:$C$102,2))</f>
      </c>
      <c r="E41" s="61"/>
      <c r="F41" s="61">
        <f>IF(A41="","",VLOOKUP(A41,Entrants!$B$4:$M$102,12))</f>
      </c>
      <c r="G41" s="61">
        <f t="shared" si="0"/>
      </c>
      <c r="H41" s="61"/>
      <c r="I41" s="8">
        <v>37</v>
      </c>
      <c r="J41" s="10" t="s">
        <v>15</v>
      </c>
      <c r="K41" s="9"/>
      <c r="L41" s="9" t="s">
        <v>15</v>
      </c>
      <c r="M41" s="9" t="s">
        <v>15</v>
      </c>
      <c r="N41" s="9"/>
      <c r="O41" s="9"/>
    </row>
    <row r="42" spans="1:15" ht="15">
      <c r="A42" s="59"/>
      <c r="B42" s="59">
        <f>IF(A42="","",VLOOKUP(A42,Entrants!$B$4:$D$102,3))</f>
      </c>
      <c r="C42" s="8">
        <f t="shared" si="1"/>
        <v>38</v>
      </c>
      <c r="D42" s="58">
        <f>IF(A42="","",VLOOKUP(A42,Entrants!$B$4:$C$102,2))</f>
      </c>
      <c r="E42" s="61"/>
      <c r="F42" s="61">
        <f>IF(A42="","",VLOOKUP(A42,Entrants!$B$4:$M$102,12))</f>
      </c>
      <c r="G42" s="61">
        <f t="shared" si="0"/>
      </c>
      <c r="H42" s="61"/>
      <c r="I42" s="8">
        <v>38</v>
      </c>
      <c r="J42" s="10" t="s">
        <v>15</v>
      </c>
      <c r="K42" s="9"/>
      <c r="L42" s="9" t="s">
        <v>15</v>
      </c>
      <c r="M42" s="9" t="s">
        <v>15</v>
      </c>
      <c r="N42" s="9"/>
      <c r="O42" s="9"/>
    </row>
    <row r="43" spans="1:15" ht="15">
      <c r="A43" s="59"/>
      <c r="B43" s="59">
        <f>IF(A43="","",VLOOKUP(A43,Entrants!$B$4:$D$102,3))</f>
      </c>
      <c r="C43" s="8">
        <f t="shared" si="1"/>
        <v>39</v>
      </c>
      <c r="D43" s="58">
        <f>IF(A43="","",VLOOKUP(A43,Entrants!$B$4:$C$102,2))</f>
      </c>
      <c r="E43" s="61"/>
      <c r="F43" s="61">
        <f>IF(A43="","",VLOOKUP(A43,Entrants!$B$4:$M$102,12))</f>
      </c>
      <c r="G43" s="61">
        <f t="shared" si="0"/>
      </c>
      <c r="H43" s="61"/>
      <c r="I43" s="8">
        <v>39</v>
      </c>
      <c r="J43" s="10" t="s">
        <v>15</v>
      </c>
      <c r="K43" s="9"/>
      <c r="L43" s="9" t="s">
        <v>15</v>
      </c>
      <c r="M43" s="9" t="s">
        <v>15</v>
      </c>
      <c r="N43" s="9"/>
      <c r="O43" s="9"/>
    </row>
    <row r="44" spans="1:15" ht="15">
      <c r="A44" s="59"/>
      <c r="B44" s="59">
        <f>IF(A44="","",VLOOKUP(A44,Entrants!$B$4:$D$102,3))</f>
      </c>
      <c r="C44" s="8">
        <f t="shared" si="1"/>
        <v>40</v>
      </c>
      <c r="D44" s="58">
        <f>IF(A44="","",VLOOKUP(A44,Entrants!$B$4:$C$102,2))</f>
      </c>
      <c r="E44" s="61"/>
      <c r="F44" s="61">
        <f>IF(A44="","",VLOOKUP(A44,Entrants!$B$4:$M$102,12))</f>
      </c>
      <c r="G44" s="61">
        <f t="shared" si="0"/>
      </c>
      <c r="H44" s="61"/>
      <c r="I44" s="8">
        <v>40</v>
      </c>
      <c r="J44" s="10" t="s">
        <v>15</v>
      </c>
      <c r="K44" s="9"/>
      <c r="L44" s="9" t="s">
        <v>15</v>
      </c>
      <c r="M44" s="9" t="s">
        <v>15</v>
      </c>
      <c r="N44" s="9"/>
      <c r="O44" s="9"/>
    </row>
    <row r="45" spans="1:15" ht="15">
      <c r="A45" s="59"/>
      <c r="B45" s="59">
        <f>IF(A45="","",VLOOKUP(A45,Entrants!$B$4:$D$102,3))</f>
      </c>
      <c r="C45" s="8">
        <f t="shared" si="1"/>
        <v>41</v>
      </c>
      <c r="D45" s="58">
        <f>IF(A45="","",VLOOKUP(A45,Entrants!$B$4:$C$102,2))</f>
      </c>
      <c r="E45" s="61"/>
      <c r="F45" s="61">
        <f>IF(A45="","",VLOOKUP(A45,Entrants!$B$4:$M$102,12))</f>
      </c>
      <c r="G45" s="61">
        <f t="shared" si="0"/>
      </c>
      <c r="H45" s="61"/>
      <c r="I45" s="8">
        <v>41</v>
      </c>
      <c r="J45" s="10" t="s">
        <v>15</v>
      </c>
      <c r="K45" s="9"/>
      <c r="L45" s="9" t="s">
        <v>15</v>
      </c>
      <c r="M45" s="9" t="s">
        <v>15</v>
      </c>
      <c r="N45" s="9"/>
      <c r="O45" s="9"/>
    </row>
    <row r="46" spans="1:15" ht="15">
      <c r="A46" s="59"/>
      <c r="B46" s="59">
        <f>IF(A46="","",VLOOKUP(A46,Entrants!$B$4:$D$102,3))</f>
      </c>
      <c r="C46" s="8">
        <f t="shared" si="1"/>
        <v>42</v>
      </c>
      <c r="D46" s="58">
        <f>IF(A46="","",VLOOKUP(A46,Entrants!$B$4:$C$102,2))</f>
      </c>
      <c r="E46" s="61"/>
      <c r="F46" s="61">
        <f>IF(A46="","",VLOOKUP(A46,Entrants!$B$4:$M$102,12))</f>
      </c>
      <c r="G46" s="61">
        <f t="shared" si="0"/>
      </c>
      <c r="H46" s="61"/>
      <c r="I46" s="8">
        <v>42</v>
      </c>
      <c r="J46" s="10" t="s">
        <v>15</v>
      </c>
      <c r="K46" s="9"/>
      <c r="L46" s="9" t="s">
        <v>15</v>
      </c>
      <c r="M46" s="9" t="s">
        <v>15</v>
      </c>
      <c r="N46" s="9"/>
      <c r="O46" s="9"/>
    </row>
    <row r="47" spans="1:15" ht="15">
      <c r="A47" s="59"/>
      <c r="B47" s="59">
        <f>IF(A47="","",VLOOKUP(A47,Entrants!$B$4:$D$102,3))</f>
      </c>
      <c r="C47" s="8">
        <f t="shared" si="1"/>
        <v>43</v>
      </c>
      <c r="D47" s="58">
        <f>IF(A47="","",VLOOKUP(A47,Entrants!$B$4:$C$102,2))</f>
      </c>
      <c r="E47" s="61"/>
      <c r="F47" s="61">
        <f>IF(A47="","",VLOOKUP(A47,Entrants!$B$4:$M$102,12))</f>
      </c>
      <c r="G47" s="61">
        <f t="shared" si="0"/>
      </c>
      <c r="H47" s="61"/>
      <c r="I47" s="8">
        <v>43</v>
      </c>
      <c r="J47" s="10" t="s">
        <v>15</v>
      </c>
      <c r="K47" s="9"/>
      <c r="L47" s="9" t="s">
        <v>15</v>
      </c>
      <c r="M47" s="9" t="s">
        <v>15</v>
      </c>
      <c r="N47" s="9"/>
      <c r="O47" s="9"/>
    </row>
    <row r="48" spans="1:15" ht="15">
      <c r="A48" s="59"/>
      <c r="B48" s="59">
        <f>IF(A48="","",VLOOKUP(A48,Entrants!$B$4:$D$102,3))</f>
      </c>
      <c r="C48" s="8">
        <f t="shared" si="1"/>
        <v>44</v>
      </c>
      <c r="D48" s="58">
        <f>IF(A48="","",VLOOKUP(A48,Entrants!$B$4:$C$102,2))</f>
      </c>
      <c r="E48" s="61"/>
      <c r="F48" s="61">
        <f>IF(A48="","",VLOOKUP(A48,Entrants!$B$4:$M$102,12))</f>
      </c>
      <c r="G48" s="61">
        <f t="shared" si="0"/>
      </c>
      <c r="H48" s="61"/>
      <c r="I48" s="8">
        <v>44</v>
      </c>
      <c r="J48" s="10" t="s">
        <v>15</v>
      </c>
      <c r="K48" s="9"/>
      <c r="L48" s="9" t="s">
        <v>15</v>
      </c>
      <c r="M48" s="9" t="s">
        <v>15</v>
      </c>
      <c r="N48" s="9"/>
      <c r="O48" s="9"/>
    </row>
    <row r="49" spans="1:15" ht="15">
      <c r="A49" s="59"/>
      <c r="B49" s="59">
        <f>IF(A49="","",VLOOKUP(A49,Entrants!$B$4:$D$102,3))</f>
      </c>
      <c r="C49" s="8">
        <f t="shared" si="1"/>
        <v>45</v>
      </c>
      <c r="D49" s="58">
        <f>IF(A49="","",VLOOKUP(A49,Entrants!$B$4:$C$102,2))</f>
      </c>
      <c r="E49" s="61"/>
      <c r="F49" s="61">
        <f>IF(A49="","",VLOOKUP(A49,Entrants!$B$4:$M$102,12))</f>
      </c>
      <c r="G49" s="61">
        <f t="shared" si="0"/>
      </c>
      <c r="H49" s="61"/>
      <c r="I49" s="8">
        <v>45</v>
      </c>
      <c r="J49" s="10" t="s">
        <v>15</v>
      </c>
      <c r="K49" s="9"/>
      <c r="L49" s="9" t="s">
        <v>15</v>
      </c>
      <c r="M49" s="9" t="s">
        <v>15</v>
      </c>
      <c r="N49" s="9"/>
      <c r="O49" s="9"/>
    </row>
    <row r="50" spans="1:15" ht="15">
      <c r="A50" s="59"/>
      <c r="B50" s="59">
        <f>IF(A50="","",VLOOKUP(A50,Entrants!$B$4:$D$102,3))</f>
      </c>
      <c r="C50" s="8">
        <f t="shared" si="1"/>
        <v>46</v>
      </c>
      <c r="D50" s="58">
        <f>IF(A50="","",VLOOKUP(A50,Entrants!$B$4:$C$102,2))</f>
      </c>
      <c r="E50" s="61"/>
      <c r="F50" s="61">
        <f>IF(A50="","",VLOOKUP(A50,Entrants!$B$4:$M$102,12))</f>
      </c>
      <c r="G50" s="61">
        <f t="shared" si="0"/>
      </c>
      <c r="H50" s="61"/>
      <c r="I50" s="8">
        <v>46</v>
      </c>
      <c r="J50" s="10" t="s">
        <v>15</v>
      </c>
      <c r="K50" s="9"/>
      <c r="L50" s="9" t="s">
        <v>15</v>
      </c>
      <c r="M50" s="9" t="s">
        <v>15</v>
      </c>
      <c r="N50" s="9"/>
      <c r="O50" s="9"/>
    </row>
    <row r="51" spans="1:15" ht="15">
      <c r="A51" s="59"/>
      <c r="B51" s="59">
        <f>IF(A51="","",VLOOKUP(A51,Entrants!$B$4:$D$102,3))</f>
      </c>
      <c r="C51" s="8">
        <f t="shared" si="1"/>
        <v>47</v>
      </c>
      <c r="D51" s="58">
        <f>IF(A51="","",VLOOKUP(A51,Entrants!$B$4:$C$102,2))</f>
      </c>
      <c r="E51" s="61"/>
      <c r="F51" s="61">
        <f>IF(A51="","",VLOOKUP(A51,Entrants!$B$4:$M$102,12))</f>
      </c>
      <c r="G51" s="61">
        <f t="shared" si="0"/>
      </c>
      <c r="H51" s="61"/>
      <c r="I51" s="8">
        <v>47</v>
      </c>
      <c r="J51" s="10" t="s">
        <v>15</v>
      </c>
      <c r="K51" s="9"/>
      <c r="L51" s="9" t="s">
        <v>15</v>
      </c>
      <c r="M51" s="9" t="s">
        <v>15</v>
      </c>
      <c r="N51" s="9"/>
      <c r="O51" s="9"/>
    </row>
    <row r="52" spans="1:15" ht="15">
      <c r="A52" s="59"/>
      <c r="B52" s="59">
        <f>IF(A52="","",VLOOKUP(A52,Entrants!$B$4:$D$102,3))</f>
      </c>
      <c r="C52" s="8">
        <f t="shared" si="1"/>
        <v>48</v>
      </c>
      <c r="D52" s="58">
        <f>IF(A52="","",VLOOKUP(A52,Entrants!$B$4:$C$102,2))</f>
      </c>
      <c r="E52" s="61"/>
      <c r="F52" s="61">
        <f>IF(A52="","",VLOOKUP(A52,Entrants!$B$4:$M$102,12))</f>
      </c>
      <c r="G52" s="61">
        <f t="shared" si="0"/>
      </c>
      <c r="H52" s="61"/>
      <c r="I52" s="8">
        <v>48</v>
      </c>
      <c r="J52" s="10" t="s">
        <v>15</v>
      </c>
      <c r="K52" s="9"/>
      <c r="L52" s="9" t="s">
        <v>15</v>
      </c>
      <c r="M52" s="9" t="s">
        <v>15</v>
      </c>
      <c r="N52" s="9"/>
      <c r="O52" s="9"/>
    </row>
    <row r="53" spans="1:15" ht="15">
      <c r="A53" s="59"/>
      <c r="B53" s="59">
        <f>IF(A53="","",VLOOKUP(A53,Entrants!$B$4:$D$102,3))</f>
      </c>
      <c r="C53" s="8">
        <f t="shared" si="1"/>
        <v>49</v>
      </c>
      <c r="D53" s="58">
        <f>IF(A53="","",VLOOKUP(A53,Entrants!$B$4:$C$102,2))</f>
      </c>
      <c r="E53" s="61"/>
      <c r="F53" s="61">
        <f>IF(A53="","",VLOOKUP(A53,Entrants!$B$4:$M$102,12))</f>
      </c>
      <c r="G53" s="61">
        <f t="shared" si="0"/>
      </c>
      <c r="H53" s="61"/>
      <c r="I53" s="8">
        <v>49</v>
      </c>
      <c r="J53" s="10" t="s">
        <v>15</v>
      </c>
      <c r="K53" s="9"/>
      <c r="L53" s="9" t="s">
        <v>15</v>
      </c>
      <c r="M53" s="9" t="s">
        <v>15</v>
      </c>
      <c r="N53" s="9"/>
      <c r="O53" s="9"/>
    </row>
    <row r="54" spans="1:15" ht="15">
      <c r="A54" s="59"/>
      <c r="B54" s="59">
        <f>IF(A54="","",VLOOKUP(A54,Entrants!$B$4:$D$102,3))</f>
      </c>
      <c r="C54" s="8">
        <f t="shared" si="1"/>
        <v>50</v>
      </c>
      <c r="D54" s="58">
        <f>IF(A54="","",VLOOKUP(A54,Entrants!$B$4:$C$102,2))</f>
      </c>
      <c r="E54" s="61"/>
      <c r="F54" s="61">
        <f>IF(A54="","",VLOOKUP(A54,Entrants!$B$4:$M$102,12))</f>
      </c>
      <c r="G54" s="61">
        <f t="shared" si="0"/>
      </c>
      <c r="H54" s="61"/>
      <c r="I54" s="8">
        <v>50</v>
      </c>
      <c r="J54" s="10" t="s">
        <v>15</v>
      </c>
      <c r="K54" s="9"/>
      <c r="L54" s="9" t="s">
        <v>15</v>
      </c>
      <c r="M54" s="9" t="s">
        <v>15</v>
      </c>
      <c r="N54" s="64"/>
      <c r="O54" s="64"/>
    </row>
    <row r="55" spans="1:15" ht="15">
      <c r="A55" s="59"/>
      <c r="B55" s="59">
        <f>IF(A55="","",VLOOKUP(A55,Entrants!$B$4:$D$102,3))</f>
      </c>
      <c r="C55" s="8">
        <f t="shared" si="1"/>
        <v>51</v>
      </c>
      <c r="D55" s="58">
        <f>IF(A55="","",VLOOKUP(A55,Entrants!$B$4:$C$102,2))</f>
      </c>
      <c r="E55" s="61"/>
      <c r="F55" s="61">
        <f>IF(A55="","",VLOOKUP(A55,Entrants!$B$4:$M$102,12))</f>
      </c>
      <c r="G55" s="61">
        <f t="shared" si="0"/>
      </c>
      <c r="H55" s="61"/>
      <c r="I55" s="8">
        <v>51</v>
      </c>
      <c r="J55" s="10" t="s">
        <v>15</v>
      </c>
      <c r="K55" s="9"/>
      <c r="L55" s="9" t="s">
        <v>15</v>
      </c>
      <c r="M55" s="9" t="s">
        <v>15</v>
      </c>
      <c r="N55" s="64"/>
      <c r="O55" s="64"/>
    </row>
    <row r="56" spans="1:15" ht="15">
      <c r="A56" s="59"/>
      <c r="B56" s="59">
        <f>IF(A56="","",VLOOKUP(A56,Entrants!$B$4:$D$102,3))</f>
      </c>
      <c r="C56" s="8">
        <f t="shared" si="1"/>
        <v>52</v>
      </c>
      <c r="D56" s="58">
        <f>IF(A56="","",VLOOKUP(A56,Entrants!$B$4:$C$102,2))</f>
      </c>
      <c r="E56" s="61"/>
      <c r="F56" s="61">
        <f>IF(A56="","",VLOOKUP(A56,Entrants!$B$4:$M$102,12))</f>
      </c>
      <c r="G56" s="61">
        <f t="shared" si="0"/>
      </c>
      <c r="H56" s="61"/>
      <c r="I56" s="8">
        <v>52</v>
      </c>
      <c r="J56" s="10" t="s">
        <v>15</v>
      </c>
      <c r="K56" s="9"/>
      <c r="L56" s="9" t="s">
        <v>15</v>
      </c>
      <c r="M56" s="9" t="s">
        <v>15</v>
      </c>
      <c r="N56" s="64"/>
      <c r="O56" s="64"/>
    </row>
    <row r="57" spans="1:15" ht="15">
      <c r="A57" s="59"/>
      <c r="B57" s="59">
        <f>IF(A57="","",VLOOKUP(A57,Entrants!$B$4:$D$102,3))</f>
      </c>
      <c r="C57" s="8">
        <f t="shared" si="1"/>
        <v>53</v>
      </c>
      <c r="D57" s="58">
        <f>IF(A57="","",VLOOKUP(A57,Entrants!$B$4:$C$102,2))</f>
      </c>
      <c r="E57" s="61"/>
      <c r="F57" s="61">
        <f>IF(A57="","",VLOOKUP(A57,Entrants!$B$4:$M$102,12))</f>
      </c>
      <c r="G57" s="61">
        <f t="shared" si="0"/>
      </c>
      <c r="H57" s="61"/>
      <c r="I57" s="8">
        <v>53</v>
      </c>
      <c r="J57" s="10" t="s">
        <v>15</v>
      </c>
      <c r="K57" s="9"/>
      <c r="L57" s="9" t="s">
        <v>15</v>
      </c>
      <c r="M57" s="9" t="s">
        <v>15</v>
      </c>
      <c r="N57" s="64"/>
      <c r="O57" s="64"/>
    </row>
    <row r="58" spans="1:15" ht="15">
      <c r="A58" s="59"/>
      <c r="B58" s="59">
        <f>IF(A58="","",VLOOKUP(A58,Entrants!$B$4:$D$102,3))</f>
      </c>
      <c r="C58" s="59"/>
      <c r="D58" s="58">
        <f>IF(A58="","",VLOOKUP(A58,Entrants!$B$4:$C$102,2))</f>
      </c>
      <c r="E58" s="60"/>
      <c r="F58" s="61">
        <f>IF(A58="","",VLOOKUP(A58,Entrants!$B$4:$M$102,12))</f>
      </c>
      <c r="G58" s="61">
        <f t="shared" si="0"/>
      </c>
      <c r="H58" s="61"/>
      <c r="I58" s="8"/>
      <c r="J58" s="10" t="s">
        <v>15</v>
      </c>
      <c r="K58" s="9"/>
      <c r="L58" s="9" t="s">
        <v>15</v>
      </c>
      <c r="M58" s="9" t="s">
        <v>15</v>
      </c>
      <c r="N58" s="64"/>
      <c r="O58" s="64"/>
    </row>
    <row r="59" spans="1:15" ht="15">
      <c r="A59" s="59"/>
      <c r="B59" s="59">
        <f>IF(A59="","",VLOOKUP(A59,Entrants!$B$4:$D$102,3))</f>
      </c>
      <c r="C59" s="59"/>
      <c r="D59" s="58">
        <f>IF(A59="","",VLOOKUP(A59,Entrants!$B$4:$C$102,2))</f>
      </c>
      <c r="E59" s="60"/>
      <c r="F59" s="61">
        <f>IF(A59="","",VLOOKUP(A59,Entrants!$B$4:$M$102,12))</f>
      </c>
      <c r="G59" s="61">
        <f t="shared" si="0"/>
      </c>
      <c r="H59" s="61"/>
      <c r="I59" s="8"/>
      <c r="J59" s="10" t="s">
        <v>15</v>
      </c>
      <c r="K59" s="9"/>
      <c r="L59" s="9" t="s">
        <v>15</v>
      </c>
      <c r="M59" s="9" t="s">
        <v>15</v>
      </c>
      <c r="N59" s="64"/>
      <c r="O59" s="64"/>
    </row>
    <row r="60" spans="1:15" ht="15">
      <c r="A60" s="59"/>
      <c r="B60" s="59">
        <f>IF(A60="","",VLOOKUP(A60,Entrants!$B$4:$D$102,3))</f>
      </c>
      <c r="C60" s="59"/>
      <c r="D60" s="58">
        <f>IF(A60="","",VLOOKUP(A60,Entrants!$B$4:$C$102,2))</f>
      </c>
      <c r="E60" s="60"/>
      <c r="F60" s="61">
        <f>IF(A60="","",VLOOKUP(A60,Entrants!$B$4:$M$102,12))</f>
      </c>
      <c r="G60" s="61">
        <f t="shared" si="0"/>
      </c>
      <c r="H60" s="61"/>
      <c r="I60" s="8"/>
      <c r="J60" s="10" t="s">
        <v>15</v>
      </c>
      <c r="K60" s="9"/>
      <c r="L60" s="9" t="s">
        <v>15</v>
      </c>
      <c r="M60" s="9" t="s">
        <v>15</v>
      </c>
      <c r="N60" s="64"/>
      <c r="O60" s="64"/>
    </row>
    <row r="61" spans="1:15" ht="15">
      <c r="A61" s="59"/>
      <c r="B61" s="59">
        <f>IF(A61="","",VLOOKUP(A61,Entrants!$B$4:$D$102,3))</f>
      </c>
      <c r="C61" s="59"/>
      <c r="D61" s="58">
        <f>IF(A61="","",VLOOKUP(A61,Entrants!$B$4:$C$102,2))</f>
      </c>
      <c r="E61" s="60"/>
      <c r="F61" s="61">
        <f>IF(A61="","",VLOOKUP(A61,Entrants!$B$4:$M$102,12))</f>
      </c>
      <c r="G61" s="61">
        <f t="shared" si="0"/>
      </c>
      <c r="H61" s="61"/>
      <c r="I61" s="8"/>
      <c r="J61" s="10" t="s">
        <v>15</v>
      </c>
      <c r="K61" s="9"/>
      <c r="L61" s="9" t="s">
        <v>15</v>
      </c>
      <c r="M61" s="9" t="s">
        <v>15</v>
      </c>
      <c r="N61" s="64"/>
      <c r="O61" s="64"/>
    </row>
    <row r="62" spans="1:15" ht="15">
      <c r="A62" s="59"/>
      <c r="B62" s="59">
        <f>IF(A62="","",VLOOKUP(A62,Entrants!$B$4:$D$102,3))</f>
      </c>
      <c r="C62" s="59"/>
      <c r="D62" s="58">
        <f>IF(A62="","",VLOOKUP(A62,Entrants!$B$4:$C$102,2))</f>
      </c>
      <c r="E62" s="60"/>
      <c r="F62" s="61">
        <f>IF(A62="","",VLOOKUP(A62,Entrants!$B$4:$M$102,12))</f>
      </c>
      <c r="G62" s="61">
        <f t="shared" si="0"/>
      </c>
      <c r="H62" s="61"/>
      <c r="I62" s="8"/>
      <c r="J62" s="10" t="s">
        <v>15</v>
      </c>
      <c r="K62" s="9"/>
      <c r="L62" s="9" t="s">
        <v>15</v>
      </c>
      <c r="M62" s="9" t="s">
        <v>15</v>
      </c>
      <c r="N62" s="64"/>
      <c r="O62" s="64"/>
    </row>
    <row r="63" spans="1:15" ht="15">
      <c r="A63" s="59"/>
      <c r="B63" s="59">
        <f>IF(A63="","",VLOOKUP(A63,Entrants!$B$4:$D$102,3))</f>
      </c>
      <c r="C63" s="59"/>
      <c r="D63" s="58">
        <f>IF(A63="","",VLOOKUP(A63,Entrants!$B$4:$C$102,2))</f>
      </c>
      <c r="E63" s="60"/>
      <c r="F63" s="61">
        <f>IF(A63="","",VLOOKUP(A63,Entrants!$B$4:$M$102,12))</f>
      </c>
      <c r="G63" s="61">
        <f t="shared" si="0"/>
      </c>
      <c r="H63" s="61"/>
      <c r="I63" s="8"/>
      <c r="J63" s="10" t="s">
        <v>15</v>
      </c>
      <c r="K63" s="9"/>
      <c r="L63" s="9" t="s">
        <v>15</v>
      </c>
      <c r="M63" s="9" t="s">
        <v>15</v>
      </c>
      <c r="N63" s="64"/>
      <c r="O63" s="64"/>
    </row>
    <row r="64" spans="1:15" ht="15">
      <c r="A64" s="59"/>
      <c r="B64" s="59">
        <f>IF(A64="","",VLOOKUP(A64,Entrants!$B$4:$D$102,3))</f>
      </c>
      <c r="C64" s="59"/>
      <c r="D64" s="58">
        <f>IF(A64="","",VLOOKUP(A64,Entrants!$B$4:$C$102,2))</f>
      </c>
      <c r="E64" s="60"/>
      <c r="F64" s="61">
        <f>IF(A64="","",VLOOKUP(A64,Entrants!$B$4:$M$102,12))</f>
      </c>
      <c r="G64" s="61">
        <f t="shared" si="0"/>
      </c>
      <c r="H64" s="61"/>
      <c r="I64" s="8"/>
      <c r="J64" s="10" t="s">
        <v>15</v>
      </c>
      <c r="K64" s="9"/>
      <c r="L64" s="9" t="s">
        <v>15</v>
      </c>
      <c r="M64" s="9" t="s">
        <v>15</v>
      </c>
      <c r="N64" s="64"/>
      <c r="O64" s="64"/>
    </row>
    <row r="65" spans="1:15" ht="15">
      <c r="A65" s="59"/>
      <c r="B65" s="59">
        <f>IF(A65="","",VLOOKUP(A65,Entrants!$B$4:$D$102,3))</f>
      </c>
      <c r="C65" s="59"/>
      <c r="D65" s="58">
        <f>IF(A65="","",VLOOKUP(A65,Entrants!$B$4:$C$102,2))</f>
      </c>
      <c r="E65" s="60"/>
      <c r="F65" s="61">
        <f>IF(A65="","",VLOOKUP(A65,Entrants!$B$4:$M$102,12))</f>
      </c>
      <c r="G65" s="61">
        <f t="shared" si="0"/>
      </c>
      <c r="H65" s="61"/>
      <c r="I65" s="8"/>
      <c r="J65" s="10" t="s">
        <v>15</v>
      </c>
      <c r="K65" s="9"/>
      <c r="L65" s="9" t="s">
        <v>15</v>
      </c>
      <c r="M65" s="9" t="s">
        <v>15</v>
      </c>
      <c r="N65" s="64"/>
      <c r="O65" s="64"/>
    </row>
    <row r="66" spans="1:15" ht="15">
      <c r="A66" s="59"/>
      <c r="B66" s="59">
        <f>IF(A66="","",VLOOKUP(A66,Entrants!$B$4:$D$102,3))</f>
      </c>
      <c r="C66" s="59"/>
      <c r="D66" s="58">
        <f>IF(A66="","",VLOOKUP(A66,Entrants!$B$4:$C$102,2))</f>
      </c>
      <c r="E66" s="60"/>
      <c r="F66" s="61">
        <f>IF(A66="","",VLOOKUP(A66,Entrants!$B$4:$M$102,12))</f>
      </c>
      <c r="G66" s="61">
        <f t="shared" si="0"/>
      </c>
      <c r="H66" s="61"/>
      <c r="I66" s="8"/>
      <c r="J66" s="10" t="s">
        <v>15</v>
      </c>
      <c r="K66" s="9"/>
      <c r="L66" s="9" t="s">
        <v>15</v>
      </c>
      <c r="M66" s="9" t="s">
        <v>15</v>
      </c>
      <c r="N66" s="64"/>
      <c r="O66" s="64"/>
    </row>
    <row r="67" spans="1:15" ht="15">
      <c r="A67" s="59"/>
      <c r="B67" s="59">
        <f>IF(A67="","",VLOOKUP(A67,Entrants!$B$4:$D$102,3))</f>
      </c>
      <c r="C67" s="59"/>
      <c r="D67" s="58">
        <f>IF(A67="","",VLOOKUP(A67,Entrants!$B$4:$C$102,2))</f>
      </c>
      <c r="E67" s="60"/>
      <c r="F67" s="61">
        <f>IF(A67="","",VLOOKUP(A67,Entrants!$B$4:$M$102,12))</f>
      </c>
      <c r="G67" s="61">
        <f t="shared" si="0"/>
      </c>
      <c r="H67" s="61"/>
      <c r="I67" s="8"/>
      <c r="J67" s="10" t="s">
        <v>15</v>
      </c>
      <c r="K67" s="9"/>
      <c r="L67" s="9" t="s">
        <v>15</v>
      </c>
      <c r="M67" s="9" t="s">
        <v>15</v>
      </c>
      <c r="N67" s="64"/>
      <c r="O67" s="64"/>
    </row>
    <row r="68" spans="1:15" ht="15">
      <c r="A68" s="59"/>
      <c r="B68" s="59">
        <f>IF(A68="","",VLOOKUP(A68,Entrants!$B$4:$D$102,3))</f>
      </c>
      <c r="C68" s="59"/>
      <c r="D68" s="58">
        <f>IF(A68="","",VLOOKUP(A68,Entrants!$B$4:$C$102,2))</f>
      </c>
      <c r="E68" s="60"/>
      <c r="F68" s="61">
        <f>IF(A68="","",VLOOKUP(A68,Entrants!$B$4:$M$102,12))</f>
      </c>
      <c r="G68" s="61">
        <f t="shared" si="0"/>
      </c>
      <c r="H68" s="61"/>
      <c r="I68" s="8"/>
      <c r="J68" s="10" t="s">
        <v>15</v>
      </c>
      <c r="K68" s="9"/>
      <c r="L68" s="9" t="s">
        <v>15</v>
      </c>
      <c r="M68" s="9" t="s">
        <v>15</v>
      </c>
      <c r="N68" s="64"/>
      <c r="O68" s="64"/>
    </row>
    <row r="69" spans="1:15" ht="15">
      <c r="A69" s="59"/>
      <c r="B69" s="59">
        <f>IF(A69="","",VLOOKUP(A69,Entrants!$B$4:$D$102,3))</f>
      </c>
      <c r="C69" s="59"/>
      <c r="D69" s="58">
        <f>IF(A69="","",VLOOKUP(A69,Entrants!$B$4:$C$102,2))</f>
      </c>
      <c r="E69" s="60"/>
      <c r="F69" s="61">
        <f>IF(A69="","",VLOOKUP(A69,Entrants!$B$4:$M$102,12))</f>
      </c>
      <c r="G69" s="61">
        <f t="shared" si="0"/>
      </c>
      <c r="H69" s="61"/>
      <c r="I69" s="8"/>
      <c r="J69" s="10" t="s">
        <v>15</v>
      </c>
      <c r="K69" s="9"/>
      <c r="L69" s="9" t="s">
        <v>15</v>
      </c>
      <c r="M69" s="9" t="s">
        <v>15</v>
      </c>
      <c r="N69" s="64"/>
      <c r="O69" s="64"/>
    </row>
    <row r="70" spans="1:15" ht="15">
      <c r="A70" s="59"/>
      <c r="B70" s="59">
        <f>IF(A70="","",VLOOKUP(A70,Entrants!$B$4:$D$102,3))</f>
      </c>
      <c r="C70" s="59"/>
      <c r="D70" s="58">
        <f>IF(A70="","",VLOOKUP(A70,Entrants!$B$4:$C$102,2))</f>
      </c>
      <c r="E70" s="60"/>
      <c r="F70" s="61">
        <f>IF(A70="","",VLOOKUP(A70,Entrants!$B$4:$M$102,12))</f>
      </c>
      <c r="G70" s="61">
        <f aca="true" t="shared" si="2" ref="G70:G84">IF(D70="","",E70-F70)</f>
      </c>
      <c r="H70" s="61"/>
      <c r="I70" s="8"/>
      <c r="J70" s="10" t="s">
        <v>15</v>
      </c>
      <c r="K70" s="9"/>
      <c r="L70" s="9" t="s">
        <v>15</v>
      </c>
      <c r="M70" s="9" t="s">
        <v>15</v>
      </c>
      <c r="N70" s="64"/>
      <c r="O70" s="64"/>
    </row>
    <row r="71" spans="1:15" ht="15">
      <c r="A71" s="59"/>
      <c r="B71" s="59">
        <f>IF(A71="","",VLOOKUP(A71,Entrants!$B$4:$D$102,3))</f>
      </c>
      <c r="C71" s="59"/>
      <c r="D71" s="58">
        <f>IF(A71="","",VLOOKUP(A71,Entrants!$B$4:$C$102,2))</f>
      </c>
      <c r="E71" s="60"/>
      <c r="F71" s="61">
        <f>IF(A71="","",VLOOKUP(A71,Entrants!$B$4:$M$102,12))</f>
      </c>
      <c r="G71" s="61">
        <f t="shared" si="2"/>
      </c>
      <c r="H71" s="61"/>
      <c r="I71" s="8"/>
      <c r="J71" s="10" t="s">
        <v>15</v>
      </c>
      <c r="K71" s="9"/>
      <c r="L71" s="9" t="s">
        <v>15</v>
      </c>
      <c r="M71" s="9" t="s">
        <v>15</v>
      </c>
      <c r="N71" s="64"/>
      <c r="O71" s="64"/>
    </row>
    <row r="72" spans="1:15" ht="15">
      <c r="A72" s="59"/>
      <c r="B72" s="59">
        <f>IF(A72="","",VLOOKUP(A72,Entrants!$B$4:$D$102,3))</f>
      </c>
      <c r="C72" s="59"/>
      <c r="D72" s="58">
        <f>IF(A72="","",VLOOKUP(A72,Entrants!$B$4:$C$102,2))</f>
      </c>
      <c r="E72" s="60"/>
      <c r="F72" s="61">
        <f>IF(A72="","",VLOOKUP(A72,Entrants!$B$4:$M$102,12))</f>
      </c>
      <c r="G72" s="61">
        <f t="shared" si="2"/>
      </c>
      <c r="H72" s="61"/>
      <c r="I72" s="8"/>
      <c r="J72" s="10" t="s">
        <v>15</v>
      </c>
      <c r="K72" s="9"/>
      <c r="L72" s="9" t="s">
        <v>15</v>
      </c>
      <c r="M72" s="9" t="s">
        <v>15</v>
      </c>
      <c r="N72" s="64"/>
      <c r="O72" s="64"/>
    </row>
    <row r="73" spans="1:15" ht="15">
      <c r="A73" s="59"/>
      <c r="B73" s="59">
        <f>IF(A73="","",VLOOKUP(A73,Entrants!$B$4:$D$102,3))</f>
      </c>
      <c r="C73" s="59"/>
      <c r="D73" s="58">
        <f>IF(A73="","",VLOOKUP(A73,Entrants!$B$4:$C$102,2))</f>
      </c>
      <c r="E73" s="60"/>
      <c r="F73" s="61">
        <f>IF(A73="","",VLOOKUP(A73,Entrants!$B$4:$M$102,12))</f>
      </c>
      <c r="G73" s="61">
        <f t="shared" si="2"/>
      </c>
      <c r="H73" s="61"/>
      <c r="I73" s="8"/>
      <c r="J73" s="10" t="s">
        <v>15</v>
      </c>
      <c r="K73" s="9"/>
      <c r="L73" s="9" t="s">
        <v>15</v>
      </c>
      <c r="M73" s="9" t="s">
        <v>15</v>
      </c>
      <c r="N73" s="64"/>
      <c r="O73" s="64"/>
    </row>
    <row r="74" spans="1:15" ht="15">
      <c r="A74" s="59"/>
      <c r="B74" s="59">
        <f>IF(A74="","",VLOOKUP(A74,Entrants!$B$4:$D$102,3))</f>
      </c>
      <c r="C74" s="59"/>
      <c r="D74" s="58">
        <f>IF(A74="","",VLOOKUP(A74,Entrants!$B$4:$C$102,2))</f>
      </c>
      <c r="E74" s="60"/>
      <c r="F74" s="61">
        <f>IF(A74="","",VLOOKUP(A74,Entrants!$B$4:$M$102,12))</f>
      </c>
      <c r="G74" s="61">
        <f t="shared" si="2"/>
      </c>
      <c r="H74" s="61"/>
      <c r="I74" s="8"/>
      <c r="J74" s="10" t="s">
        <v>15</v>
      </c>
      <c r="K74" s="9"/>
      <c r="L74" s="9" t="s">
        <v>15</v>
      </c>
      <c r="M74" s="9" t="s">
        <v>15</v>
      </c>
      <c r="N74" s="64"/>
      <c r="O74" s="64"/>
    </row>
    <row r="75" spans="1:15" ht="15">
      <c r="A75" s="59"/>
      <c r="B75" s="59">
        <f>IF(A75="","",VLOOKUP(A75,Entrants!$B$4:$D$102,3))</f>
      </c>
      <c r="C75" s="59"/>
      <c r="D75" s="58">
        <f>IF(A75="","",VLOOKUP(A75,Entrants!$B$4:$C$102,2))</f>
      </c>
      <c r="E75" s="60"/>
      <c r="F75" s="61">
        <f>IF(A75="","",VLOOKUP(A75,Entrants!$B$4:$M$102,12))</f>
      </c>
      <c r="G75" s="61">
        <f t="shared" si="2"/>
      </c>
      <c r="H75" s="61"/>
      <c r="I75" s="8"/>
      <c r="J75" s="10" t="s">
        <v>15</v>
      </c>
      <c r="K75" s="9"/>
      <c r="L75" s="9" t="s">
        <v>15</v>
      </c>
      <c r="M75" s="9" t="s">
        <v>15</v>
      </c>
      <c r="N75" s="64"/>
      <c r="O75" s="64"/>
    </row>
    <row r="76" spans="1:15" ht="15">
      <c r="A76" s="59"/>
      <c r="B76" s="59">
        <f>IF(A76="","",VLOOKUP(A76,Entrants!$B$4:$D$102,3))</f>
      </c>
      <c r="C76" s="59"/>
      <c r="D76" s="58">
        <f>IF(A76="","",VLOOKUP(A76,Entrants!$B$4:$C$102,2))</f>
      </c>
      <c r="E76" s="60"/>
      <c r="F76" s="61">
        <f>IF(A76="","",VLOOKUP(A76,Entrants!$B$4:$M$102,12))</f>
      </c>
      <c r="G76" s="61">
        <f t="shared" si="2"/>
      </c>
      <c r="H76" s="61"/>
      <c r="I76" s="8"/>
      <c r="J76" s="10" t="s">
        <v>15</v>
      </c>
      <c r="K76" s="9"/>
      <c r="L76" s="9" t="s">
        <v>15</v>
      </c>
      <c r="M76" s="9" t="s">
        <v>15</v>
      </c>
      <c r="N76" s="64"/>
      <c r="O76" s="64"/>
    </row>
    <row r="77" spans="1:15" ht="15">
      <c r="A77" s="59"/>
      <c r="B77" s="59">
        <f>IF(A77="","",VLOOKUP(A77,Entrants!$B$4:$D$102,3))</f>
      </c>
      <c r="C77" s="59"/>
      <c r="D77" s="58">
        <f>IF(A77="","",VLOOKUP(A77,Entrants!$B$4:$C$102,2))</f>
      </c>
      <c r="E77" s="60"/>
      <c r="F77" s="61">
        <f>IF(A77="","",VLOOKUP(A77,Entrants!$B$4:$M$102,12))</f>
      </c>
      <c r="G77" s="61">
        <f t="shared" si="2"/>
      </c>
      <c r="H77" s="61"/>
      <c r="I77" s="8"/>
      <c r="J77" s="10" t="s">
        <v>15</v>
      </c>
      <c r="K77" s="9"/>
      <c r="L77" s="9" t="s">
        <v>15</v>
      </c>
      <c r="M77" s="9" t="s">
        <v>15</v>
      </c>
      <c r="N77" s="64"/>
      <c r="O77" s="64"/>
    </row>
    <row r="78" spans="1:15" ht="15">
      <c r="A78" s="59"/>
      <c r="B78" s="59">
        <f>IF(A78="","",VLOOKUP(A78,Entrants!$B$4:$D$102,3))</f>
      </c>
      <c r="C78" s="59"/>
      <c r="D78" s="58">
        <f>IF(A78="","",VLOOKUP(A78,Entrants!$B$4:$C$102,2))</f>
      </c>
      <c r="E78" s="60"/>
      <c r="F78" s="61">
        <f>IF(A78="","",VLOOKUP(A78,Entrants!$B$4:$M$102,12))</f>
      </c>
      <c r="G78" s="61">
        <f t="shared" si="2"/>
      </c>
      <c r="H78" s="61"/>
      <c r="I78" s="8"/>
      <c r="J78" s="10" t="s">
        <v>15</v>
      </c>
      <c r="K78" s="9"/>
      <c r="L78" s="9" t="s">
        <v>15</v>
      </c>
      <c r="M78" s="9" t="s">
        <v>15</v>
      </c>
      <c r="N78" s="64"/>
      <c r="O78" s="64"/>
    </row>
    <row r="79" spans="1:15" ht="15">
      <c r="A79" s="59"/>
      <c r="B79" s="59">
        <f>IF(A79="","",VLOOKUP(A79,Entrants!$B$4:$D$102,3))</f>
      </c>
      <c r="C79" s="59"/>
      <c r="D79" s="58">
        <f>IF(A79="","",VLOOKUP(A79,Entrants!$B$4:$C$102,2))</f>
      </c>
      <c r="E79" s="60"/>
      <c r="F79" s="61">
        <f>IF(A79="","",VLOOKUP(A79,Entrants!$B$4:$M$102,12))</f>
      </c>
      <c r="G79" s="61">
        <f t="shared" si="2"/>
      </c>
      <c r="H79" s="61"/>
      <c r="I79" s="8"/>
      <c r="J79" s="10" t="s">
        <v>15</v>
      </c>
      <c r="K79" s="9"/>
      <c r="L79" s="9" t="s">
        <v>15</v>
      </c>
      <c r="M79" s="9" t="s">
        <v>15</v>
      </c>
      <c r="N79" s="64"/>
      <c r="O79" s="64"/>
    </row>
    <row r="80" spans="2:13" ht="15">
      <c r="B80" s="59">
        <f>IF(A80="","",VLOOKUP(A80,Entrants!$B$4:$D$102,3))</f>
      </c>
      <c r="C80" s="59"/>
      <c r="D80" s="11">
        <f>IF(A80="","",VLOOKUP(A80,Entrants!$B$4:$C$85,2))</f>
      </c>
      <c r="F80" s="61">
        <f>IF(A80="","",VLOOKUP(A80,Entrants!$B$4:$M$102,12))</f>
      </c>
      <c r="G80" s="61">
        <f t="shared" si="2"/>
      </c>
      <c r="I80" s="8"/>
      <c r="J80" s="10" t="s">
        <v>15</v>
      </c>
      <c r="K80" s="9"/>
      <c r="L80" s="9" t="s">
        <v>15</v>
      </c>
      <c r="M80" s="9" t="s">
        <v>15</v>
      </c>
    </row>
    <row r="81" spans="2:13" ht="15">
      <c r="B81" s="59">
        <f>IF(A81="","",VLOOKUP(A81,Entrants!$B$4:$D$102,3))</f>
      </c>
      <c r="C81" s="59"/>
      <c r="D81" s="11">
        <f>IF(A81="","",VLOOKUP(A81,Entrants!$B$4:$C$85,2))</f>
      </c>
      <c r="F81" s="61">
        <f>IF(A81="","",VLOOKUP(A81,Entrants!$B$4:$M$102,12))</f>
      </c>
      <c r="G81" s="61">
        <f t="shared" si="2"/>
      </c>
      <c r="I81" s="8"/>
      <c r="J81" s="10" t="s">
        <v>15</v>
      </c>
      <c r="K81" s="9"/>
      <c r="L81" s="9" t="s">
        <v>15</v>
      </c>
      <c r="M81" s="9" t="s">
        <v>15</v>
      </c>
    </row>
    <row r="82" spans="2:13" ht="15">
      <c r="B82" s="59">
        <f>IF(A82="","",VLOOKUP(A82,Entrants!$B$4:$D$102,3))</f>
      </c>
      <c r="C82" s="59"/>
      <c r="D82" s="11">
        <f>IF(A82="","",VLOOKUP(A82,Entrants!$B$4:$C$85,2))</f>
      </c>
      <c r="F82" s="61">
        <f>IF(A82="","",VLOOKUP(A82,Entrants!$B$4:$M$102,12))</f>
      </c>
      <c r="G82" s="61">
        <f t="shared" si="2"/>
      </c>
      <c r="I82" s="8"/>
      <c r="J82" s="10" t="s">
        <v>15</v>
      </c>
      <c r="K82" s="9"/>
      <c r="L82" s="9" t="s">
        <v>15</v>
      </c>
      <c r="M82" s="9" t="s">
        <v>15</v>
      </c>
    </row>
    <row r="83" spans="2:13" ht="15">
      <c r="B83" s="59">
        <f>IF(A83="","",VLOOKUP(A83,Entrants!$B$4:$D$102,3))</f>
      </c>
      <c r="C83" s="59"/>
      <c r="D83" s="11">
        <f>IF(A83="","",VLOOKUP(A83,Entrants!$B$4:$C$85,2))</f>
      </c>
      <c r="F83" s="61">
        <f>IF(A83="","",VLOOKUP(A83,Entrants!$B$4:$M$102,12))</f>
      </c>
      <c r="G83" s="61">
        <f t="shared" si="2"/>
      </c>
      <c r="I83" s="8"/>
      <c r="J83" s="10" t="s">
        <v>15</v>
      </c>
      <c r="K83" s="9"/>
      <c r="L83" s="9" t="s">
        <v>15</v>
      </c>
      <c r="M83" s="9" t="s">
        <v>15</v>
      </c>
    </row>
    <row r="84" spans="2:13" ht="15">
      <c r="B84" s="59">
        <f>IF(A84="","",VLOOKUP(A84,Entrants!$B$4:$D$102,3))</f>
      </c>
      <c r="C84" s="59"/>
      <c r="D84" s="11">
        <f>IF(A84="","",VLOOKUP(A84,Entrants!$B$4:$C$85,2))</f>
      </c>
      <c r="F84" s="61">
        <f>IF(A84="","",VLOOKUP(A84,Entrants!$B$4:$M$102,12))</f>
      </c>
      <c r="G84" s="61">
        <f t="shared" si="2"/>
      </c>
      <c r="I84" s="8"/>
      <c r="J84" s="10" t="s">
        <v>15</v>
      </c>
      <c r="K84" s="9"/>
      <c r="L84" s="9" t="s">
        <v>15</v>
      </c>
      <c r="M84" s="9" t="s">
        <v>15</v>
      </c>
    </row>
    <row r="85" spans="4:10" ht="12.75">
      <c r="D85" s="11">
        <f>IF(A85="","",VLOOKUP(A85,Entrants!$B$4:$C$85,2))</f>
      </c>
    </row>
    <row r="86" spans="4:10" ht="12.75">
      <c r="D86" s="11">
        <f>IF(A86="","",VLOOKUP(A86,Entrants!$B$4:$C$85,2))</f>
      </c>
    </row>
    <row r="87" spans="4:10" ht="12.75">
      <c r="D87" s="11">
        <f>IF(A87="","",VLOOKUP(A87,Entrants!$B$4:$C$85,2))</f>
      </c>
    </row>
    <row r="88" spans="4:10" ht="12.75">
      <c r="D88" s="11">
        <f>IF(A88="","",VLOOKUP(A88,Entrants!$B$4:$C$85,2))</f>
      </c>
    </row>
    <row r="89" spans="4:10" ht="12.75">
      <c r="D89" s="11">
        <f>IF(A89="","",VLOOKUP(A89,Entrants!$B$4:$C$85,2))</f>
      </c>
    </row>
    <row r="90" spans="4:10" ht="12.75">
      <c r="D90" s="11">
        <f>IF(A90="","",VLOOKUP(A90,Entrants!$B$4:$C$85,2))</f>
      </c>
    </row>
  </sheetData>
  <sheetProtection/>
  <mergeCells count="1">
    <mergeCell ref="J2:L2"/>
  </mergeCells>
  <printOptions/>
  <pageMargins left="0.5118110236220472" right="1.5748031496062993" top="0.3937007874015748" bottom="0.5511811023622047" header="0.3937007874015748" footer="0.5118110236220472"/>
  <pageSetup fitToHeight="1" fitToWidth="1" horizontalDpi="300" verticalDpi="300" orientation="landscape" paperSize="9" scale="3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O90"/>
  <sheetViews>
    <sheetView zoomScale="75" zoomScaleNormal="75" zoomScalePageLayoutView="0" workbookViewId="0" topLeftCell="F1">
      <selection activeCell="H29" sqref="H29"/>
    </sheetView>
  </sheetViews>
  <sheetFormatPr defaultColWidth="9.140625" defaultRowHeight="12.75"/>
  <cols>
    <col min="1" max="2" width="10.7109375" style="2" customWidth="1"/>
    <col min="3" max="3" width="10.7109375" style="0" customWidth="1"/>
    <col min="4" max="4" width="25.7109375" style="0" customWidth="1"/>
    <col min="5" max="5" width="15.7109375" style="2" customWidth="1"/>
    <col min="6" max="8" width="15.7109375" style="0" customWidth="1"/>
    <col min="9" max="9" width="10.7109375" style="0" customWidth="1"/>
    <col min="10" max="10" width="25.7109375" style="0" customWidth="1"/>
    <col min="11" max="13" width="15.7109375" style="2" customWidth="1"/>
    <col min="14" max="14" width="13.140625" style="0" bestFit="1" customWidth="1"/>
    <col min="15" max="15" width="10.00390625" style="0" bestFit="1" customWidth="1"/>
  </cols>
  <sheetData>
    <row r="1" spans="1:13" ht="20.25" customHeight="1">
      <c r="A1" s="7" t="s">
        <v>107</v>
      </c>
      <c r="B1" s="74"/>
      <c r="C1" s="7"/>
      <c r="D1" s="7"/>
      <c r="E1" s="74"/>
      <c r="F1" s="7"/>
      <c r="G1" s="7"/>
      <c r="H1" s="7"/>
      <c r="I1" s="5"/>
      <c r="J1" s="7"/>
      <c r="L1" s="1"/>
      <c r="M1" s="1"/>
    </row>
    <row r="2" spans="1:13" ht="20.25" customHeight="1">
      <c r="A2" s="74"/>
      <c r="B2" s="74"/>
      <c r="C2" s="7"/>
      <c r="D2" s="7"/>
      <c r="E2" s="74"/>
      <c r="F2" s="7"/>
      <c r="G2" s="7"/>
      <c r="H2" s="7"/>
      <c r="I2" s="5"/>
      <c r="J2" s="157" t="s">
        <v>92</v>
      </c>
      <c r="K2" s="157"/>
      <c r="L2" s="157"/>
      <c r="M2" s="1"/>
    </row>
    <row r="3" spans="1:13" ht="15" customHeight="1">
      <c r="A3" s="67" t="s">
        <v>8</v>
      </c>
      <c r="B3" s="67" t="s">
        <v>72</v>
      </c>
      <c r="C3" s="68"/>
      <c r="D3" s="69"/>
      <c r="E3" s="68"/>
      <c r="F3" s="68"/>
      <c r="G3" s="68"/>
      <c r="H3" s="68"/>
      <c r="I3" s="68"/>
      <c r="J3" s="68"/>
      <c r="K3" s="68"/>
      <c r="L3" s="68"/>
      <c r="M3" s="68"/>
    </row>
    <row r="4" spans="1:15" ht="15" customHeight="1">
      <c r="A4" s="67" t="s">
        <v>9</v>
      </c>
      <c r="B4" s="67" t="s">
        <v>73</v>
      </c>
      <c r="C4" s="67" t="s">
        <v>10</v>
      </c>
      <c r="D4" s="70" t="s">
        <v>11</v>
      </c>
      <c r="E4" s="67" t="s">
        <v>12</v>
      </c>
      <c r="F4" s="67" t="s">
        <v>13</v>
      </c>
      <c r="G4" s="67" t="s">
        <v>14</v>
      </c>
      <c r="H4" s="68"/>
      <c r="I4" s="67" t="s">
        <v>10</v>
      </c>
      <c r="J4" s="70" t="s">
        <v>11</v>
      </c>
      <c r="K4" s="67" t="s">
        <v>12</v>
      </c>
      <c r="L4" s="67" t="s">
        <v>13</v>
      </c>
      <c r="M4" s="67" t="s">
        <v>14</v>
      </c>
      <c r="N4" s="1"/>
      <c r="O4" s="1"/>
    </row>
    <row r="5" spans="1:15" ht="15">
      <c r="A5" s="59">
        <v>36</v>
      </c>
      <c r="B5" s="59" t="str">
        <f>IF(A5="","",VLOOKUP(A5,Entrants!$B$4:$D$102,3))</f>
        <v>TB</v>
      </c>
      <c r="C5" s="59">
        <v>1</v>
      </c>
      <c r="D5" s="58" t="str">
        <f>IF(A5="","",VLOOKUP(A5,Entrants!$B$4:$D$102,2))</f>
        <v>Hunter, Susanne</v>
      </c>
      <c r="E5" s="61">
        <v>0.01611111111111111</v>
      </c>
      <c r="F5" s="61">
        <f>IF(A5="","",VLOOKUP(A5,Entrants!$B$4:$N$102,13))</f>
        <v>0.004166666666666667</v>
      </c>
      <c r="G5" s="61">
        <f>IF(D5="","",E5-F5)</f>
        <v>0.011944444444444445</v>
      </c>
      <c r="H5" s="61"/>
      <c r="I5" s="8">
        <v>1</v>
      </c>
      <c r="J5" s="10" t="s">
        <v>125</v>
      </c>
      <c r="K5" s="9">
        <v>0.016342592592592593</v>
      </c>
      <c r="L5" s="9">
        <v>0.0067708333333333336</v>
      </c>
      <c r="M5" s="9">
        <v>0.009571759259259259</v>
      </c>
      <c r="N5" s="9"/>
      <c r="O5" s="9"/>
    </row>
    <row r="6" spans="1:15" ht="15">
      <c r="A6" s="59">
        <v>6</v>
      </c>
      <c r="B6" s="59" t="str">
        <f>IF(A6="","",VLOOKUP(A6,Entrants!$B$4:$D$102,3))</f>
        <v>TB</v>
      </c>
      <c r="C6" s="8">
        <f>+C5+1</f>
        <v>2</v>
      </c>
      <c r="D6" s="58" t="str">
        <f>IF(A6="","",VLOOKUP(A6,Entrants!$B$4:$C$102,2))</f>
        <v>Brown, Peter</v>
      </c>
      <c r="E6" s="61">
        <v>0.01611111111111111</v>
      </c>
      <c r="F6" s="61">
        <f>IF(A6="","",VLOOKUP(A6,Entrants!$B$4:$N$102,13))</f>
        <v>0.0062499999999999995</v>
      </c>
      <c r="G6" s="61">
        <f aca="true" t="shared" si="0" ref="G6:G69">IF(D6="","",E6-F6)</f>
        <v>0.009861111111111112</v>
      </c>
      <c r="H6" s="61"/>
      <c r="I6" s="8">
        <v>2</v>
      </c>
      <c r="J6" s="10" t="s">
        <v>109</v>
      </c>
      <c r="K6" s="9">
        <v>0.016400462962962964</v>
      </c>
      <c r="L6" s="9">
        <v>0.0067708333333333336</v>
      </c>
      <c r="M6" s="9">
        <v>0.00962962962962963</v>
      </c>
      <c r="N6" s="9"/>
      <c r="O6" s="9"/>
    </row>
    <row r="7" spans="1:15" ht="15">
      <c r="A7" s="59">
        <v>42</v>
      </c>
      <c r="B7" s="59" t="str">
        <f>IF(A7="","",VLOOKUP(A7,Entrants!$B$4:$D$102,3))</f>
        <v>TB</v>
      </c>
      <c r="C7" s="8">
        <f aca="true" t="shared" si="1" ref="C7:C61">+C6+1</f>
        <v>3</v>
      </c>
      <c r="D7" s="58" t="str">
        <f>IF(A7="","",VLOOKUP(A7,Entrants!$B$4:$C$102,2))</f>
        <v>Lemin, Julie</v>
      </c>
      <c r="E7" s="61">
        <v>0.016261574074074074</v>
      </c>
      <c r="F7" s="61">
        <f>IF(A7="","",VLOOKUP(A7,Entrants!$B$4:$N$102,13))</f>
        <v>0.003645833333333333</v>
      </c>
      <c r="G7" s="61">
        <f t="shared" si="0"/>
        <v>0.012615740740740742</v>
      </c>
      <c r="H7" s="61"/>
      <c r="I7" s="8">
        <v>3</v>
      </c>
      <c r="J7" s="10" t="s">
        <v>114</v>
      </c>
      <c r="K7" s="9">
        <v>0.01611111111111111</v>
      </c>
      <c r="L7" s="9">
        <v>0.0062499999999999995</v>
      </c>
      <c r="M7" s="9">
        <v>0.009861111111111112</v>
      </c>
      <c r="N7" s="9"/>
      <c r="O7" s="9"/>
    </row>
    <row r="8" spans="1:15" ht="15">
      <c r="A8" s="59">
        <v>70</v>
      </c>
      <c r="B8" s="59" t="str">
        <f>IF(A8="","",VLOOKUP(A8,Entrants!$B$4:$D$102,3))</f>
        <v>AB</v>
      </c>
      <c r="C8" s="8">
        <f t="shared" si="1"/>
        <v>4</v>
      </c>
      <c r="D8" s="58" t="str">
        <f>IF(A8="","",VLOOKUP(A8,Entrants!$B$4:$C$102,2))</f>
        <v>Smith, Dale</v>
      </c>
      <c r="E8" s="61">
        <v>0.016319444444444445</v>
      </c>
      <c r="F8" s="61">
        <f>IF(A8="","",VLOOKUP(A8,Entrants!$B$4:$N$102,13))</f>
        <v>0.006076388888888889</v>
      </c>
      <c r="G8" s="61">
        <f t="shared" si="0"/>
        <v>0.010243055555555557</v>
      </c>
      <c r="H8" s="61"/>
      <c r="I8" s="8">
        <v>4</v>
      </c>
      <c r="J8" s="10" t="s">
        <v>167</v>
      </c>
      <c r="K8" s="9">
        <v>0.016319444444444445</v>
      </c>
      <c r="L8" s="9">
        <v>0.006076388888888889</v>
      </c>
      <c r="M8" s="9">
        <v>0.010243055555555557</v>
      </c>
      <c r="N8" s="9"/>
      <c r="O8" s="9"/>
    </row>
    <row r="9" spans="1:15" ht="15">
      <c r="A9" s="59">
        <v>17</v>
      </c>
      <c r="B9" s="59" t="str">
        <f>IF(A9="","",VLOOKUP(A9,Entrants!$B$4:$D$102,3))</f>
        <v>RD</v>
      </c>
      <c r="C9" s="8">
        <f t="shared" si="1"/>
        <v>5</v>
      </c>
      <c r="D9" s="58" t="str">
        <f>IF(A9="","",VLOOKUP(A9,Entrants!$B$4:$C$102,2))</f>
        <v>Dodd, Sam</v>
      </c>
      <c r="E9" s="61">
        <v>0.016342592592592593</v>
      </c>
      <c r="F9" s="61">
        <f>IF(A9="","",VLOOKUP(A9,Entrants!$B$4:$N$102,13))</f>
        <v>0.0067708333333333336</v>
      </c>
      <c r="G9" s="61">
        <f t="shared" si="0"/>
        <v>0.009571759259259259</v>
      </c>
      <c r="H9" s="61"/>
      <c r="I9" s="8">
        <v>5</v>
      </c>
      <c r="J9" s="10" t="s">
        <v>242</v>
      </c>
      <c r="K9" s="9">
        <v>0.0166087962962963</v>
      </c>
      <c r="L9" s="9">
        <v>0.0062499999999999995</v>
      </c>
      <c r="M9" s="9">
        <v>0.0103587962962963</v>
      </c>
      <c r="N9" s="9"/>
      <c r="O9" s="9"/>
    </row>
    <row r="10" spans="1:15" ht="15">
      <c r="A10" s="59">
        <v>61</v>
      </c>
      <c r="B10" s="59" t="str">
        <f>IF(A10="","",VLOOKUP(A10,Entrants!$B$4:$D$102,3))</f>
        <v>FT</v>
      </c>
      <c r="C10" s="8">
        <f t="shared" si="1"/>
        <v>6</v>
      </c>
      <c r="D10" s="58" t="str">
        <f>IF(A10="","",VLOOKUP(A10,Entrants!$B$4:$C$102,2))</f>
        <v>Rawlinson, Louise</v>
      </c>
      <c r="E10" s="61">
        <v>0.01636574074074074</v>
      </c>
      <c r="F10" s="61">
        <f>IF(A10="","",VLOOKUP(A10,Entrants!$B$4:$N$102,13))</f>
        <v>0.0026041666666666665</v>
      </c>
      <c r="G10" s="61">
        <f t="shared" si="0"/>
        <v>0.013761574074074074</v>
      </c>
      <c r="H10" s="61"/>
      <c r="I10" s="8">
        <v>6</v>
      </c>
      <c r="J10" s="10" t="s">
        <v>138</v>
      </c>
      <c r="K10" s="9">
        <v>0.016574074074074074</v>
      </c>
      <c r="L10" s="9">
        <v>0.005902777777777778</v>
      </c>
      <c r="M10" s="9">
        <v>0.010671296296296297</v>
      </c>
      <c r="N10" s="9"/>
      <c r="O10" s="9"/>
    </row>
    <row r="11" spans="1:15" ht="15">
      <c r="A11" s="59">
        <v>66</v>
      </c>
      <c r="B11" s="59" t="str">
        <f>IF(A11="","",VLOOKUP(A11,Entrants!$B$4:$D$102,3))</f>
        <v>AB</v>
      </c>
      <c r="C11" s="8">
        <f t="shared" si="1"/>
        <v>7</v>
      </c>
      <c r="D11" s="58" t="str">
        <f>IF(A11="","",VLOOKUP(A11,Entrants!$B$4:$C$102,2))</f>
        <v>Scott, Andrea</v>
      </c>
      <c r="E11" s="61">
        <v>0.01636574074074074</v>
      </c>
      <c r="F11" s="61">
        <f>IF(A11="","",VLOOKUP(A11,Entrants!$B$4:$N$102,13))</f>
        <v>0.001736111111111111</v>
      </c>
      <c r="G11" s="61">
        <f t="shared" si="0"/>
        <v>0.014629629629629628</v>
      </c>
      <c r="H11" s="61"/>
      <c r="I11" s="8">
        <v>7</v>
      </c>
      <c r="J11" s="10" t="s">
        <v>117</v>
      </c>
      <c r="K11" s="9">
        <v>0.01659722222222222</v>
      </c>
      <c r="L11" s="9">
        <v>0.005902777777777778</v>
      </c>
      <c r="M11" s="9">
        <v>0.010694444444444444</v>
      </c>
      <c r="N11" s="9"/>
      <c r="O11" s="9"/>
    </row>
    <row r="12" spans="1:15" ht="15">
      <c r="A12" s="59">
        <v>1</v>
      </c>
      <c r="B12" s="59" t="str">
        <f>IF(A12="","",VLOOKUP(A12,Entrants!$B$4:$D$102,3))</f>
        <v>MR</v>
      </c>
      <c r="C12" s="8">
        <f t="shared" si="1"/>
        <v>8</v>
      </c>
      <c r="D12" s="58" t="str">
        <f>IF(A12="","",VLOOKUP(A12,Entrants!$B$4:$C$102,2))</f>
        <v>Barkley, Robby</v>
      </c>
      <c r="E12" s="61">
        <v>0.016400462962962964</v>
      </c>
      <c r="F12" s="61">
        <f>IF(A12="","",VLOOKUP(A12,Entrants!$B$4:$N$102,13))</f>
        <v>0.0067708333333333336</v>
      </c>
      <c r="G12" s="61">
        <f t="shared" si="0"/>
        <v>0.00962962962962963</v>
      </c>
      <c r="H12" s="61"/>
      <c r="I12" s="8">
        <v>8</v>
      </c>
      <c r="J12" s="10" t="s">
        <v>168</v>
      </c>
      <c r="K12" s="9">
        <v>0.01678240740740741</v>
      </c>
      <c r="L12" s="9">
        <v>0.006076388888888889</v>
      </c>
      <c r="M12" s="9">
        <v>0.010706018518518521</v>
      </c>
      <c r="N12" s="9"/>
      <c r="O12" s="9"/>
    </row>
    <row r="13" spans="1:15" ht="15">
      <c r="A13" s="59">
        <v>51</v>
      </c>
      <c r="B13" s="59" t="str">
        <f>IF(A13="","",VLOOKUP(A13,Entrants!$B$4:$D$102,3))</f>
        <v>MM</v>
      </c>
      <c r="C13" s="8">
        <f t="shared" si="1"/>
        <v>9</v>
      </c>
      <c r="D13" s="58" t="str">
        <f>IF(A13="","",VLOOKUP(A13,Entrants!$B$4:$C$102,2))</f>
        <v>McCabe, Terry</v>
      </c>
      <c r="E13" s="61">
        <v>0.016400462962962964</v>
      </c>
      <c r="F13" s="61">
        <f>IF(A13="","",VLOOKUP(A13,Entrants!$B$4:$N$102,13))</f>
        <v>0.004861111111111111</v>
      </c>
      <c r="G13" s="61">
        <f t="shared" si="0"/>
        <v>0.011539351851851853</v>
      </c>
      <c r="H13" s="61"/>
      <c r="I13" s="8">
        <v>9</v>
      </c>
      <c r="J13" s="10" t="s">
        <v>132</v>
      </c>
      <c r="K13" s="9">
        <v>0.016631944444444446</v>
      </c>
      <c r="L13" s="9">
        <v>0.005381944444444445</v>
      </c>
      <c r="M13" s="9">
        <v>0.01125</v>
      </c>
      <c r="N13" s="9"/>
      <c r="O13" s="9"/>
    </row>
    <row r="14" spans="1:15" ht="15">
      <c r="A14" s="59">
        <v>53</v>
      </c>
      <c r="B14" s="59" t="str">
        <f>IF(A14="","",VLOOKUP(A14,Entrants!$B$4:$D$102,3))</f>
        <v>FT</v>
      </c>
      <c r="C14" s="8">
        <f t="shared" si="1"/>
        <v>10</v>
      </c>
      <c r="D14" s="58" t="str">
        <f>IF(A14="","",VLOOKUP(A14,Entrants!$B$4:$C$102,2))</f>
        <v>Morris, Helen</v>
      </c>
      <c r="E14" s="61">
        <v>0.01642361111111111</v>
      </c>
      <c r="F14" s="61">
        <f>IF(A14="","",VLOOKUP(A14,Entrants!$B$4:$N$102,13))</f>
        <v>0.004340277777777778</v>
      </c>
      <c r="G14" s="61">
        <f t="shared" si="0"/>
        <v>0.012083333333333333</v>
      </c>
      <c r="H14" s="61"/>
      <c r="I14" s="8">
        <v>10</v>
      </c>
      <c r="J14" s="10" t="s">
        <v>118</v>
      </c>
      <c r="K14" s="9">
        <v>0.016481481481481482</v>
      </c>
      <c r="L14" s="9">
        <v>0.0050347222222222225</v>
      </c>
      <c r="M14" s="9">
        <v>0.01144675925925926</v>
      </c>
      <c r="N14" s="9"/>
      <c r="O14" s="9"/>
    </row>
    <row r="15" spans="1:15" ht="15">
      <c r="A15" s="59">
        <v>23</v>
      </c>
      <c r="B15" s="59" t="str">
        <f>IF(A15="","",VLOOKUP(A15,Entrants!$B$4:$D$102,3))</f>
        <v>FT</v>
      </c>
      <c r="C15" s="8">
        <f t="shared" si="1"/>
        <v>11</v>
      </c>
      <c r="D15" s="58" t="str">
        <f>IF(A15="","",VLOOKUP(A15,Entrants!$B$4:$C$102,2))</f>
        <v>Freeman, Kevin</v>
      </c>
      <c r="E15" s="61">
        <v>0.01644675925925926</v>
      </c>
      <c r="F15" s="61">
        <f>IF(A15="","",VLOOKUP(A15,Entrants!$B$4:$N$102,13))</f>
        <v>0.004513888888888889</v>
      </c>
      <c r="G15" s="61">
        <f t="shared" si="0"/>
        <v>0.011932870370370371</v>
      </c>
      <c r="H15" s="61"/>
      <c r="I15" s="8">
        <v>11</v>
      </c>
      <c r="J15" s="10" t="s">
        <v>113</v>
      </c>
      <c r="K15" s="9">
        <v>0.01650462962962963</v>
      </c>
      <c r="L15" s="9">
        <v>0.0050347222222222225</v>
      </c>
      <c r="M15" s="9">
        <v>0.011469907407407408</v>
      </c>
      <c r="N15" s="9"/>
      <c r="O15" s="9"/>
    </row>
    <row r="16" spans="1:15" ht="15">
      <c r="A16" s="59">
        <v>4</v>
      </c>
      <c r="B16" s="59" t="str">
        <f>IF(A16="","",VLOOKUP(A16,Entrants!$B$4:$D$102,3))</f>
        <v>CC</v>
      </c>
      <c r="C16" s="8">
        <f t="shared" si="1"/>
        <v>12</v>
      </c>
      <c r="D16" s="58" t="str">
        <f>IF(A16="","",VLOOKUP(A16,Entrants!$B$4:$C$102,2))</f>
        <v>Baxter, Phillippa</v>
      </c>
      <c r="E16" s="61">
        <v>0.016469907407407405</v>
      </c>
      <c r="F16" s="61">
        <f>IF(A16="","",VLOOKUP(A16,Entrants!$B$4:$N$102,13))</f>
        <v>0.003298611111111111</v>
      </c>
      <c r="G16" s="61">
        <f t="shared" si="0"/>
        <v>0.013171296296296294</v>
      </c>
      <c r="H16" s="61"/>
      <c r="I16" s="8">
        <v>12</v>
      </c>
      <c r="J16" s="10" t="s">
        <v>154</v>
      </c>
      <c r="K16" s="9">
        <v>0.016400462962962964</v>
      </c>
      <c r="L16" s="9">
        <v>0.004861111111111111</v>
      </c>
      <c r="M16" s="9">
        <v>0.011539351851851853</v>
      </c>
      <c r="N16" s="9"/>
      <c r="O16" s="9"/>
    </row>
    <row r="17" spans="1:15" ht="15">
      <c r="A17" s="59">
        <v>32</v>
      </c>
      <c r="B17" s="59" t="str">
        <f>IF(A17="","",VLOOKUP(A17,Entrants!$B$4:$D$102,3))</f>
        <v>RD</v>
      </c>
      <c r="C17" s="8">
        <f t="shared" si="1"/>
        <v>13</v>
      </c>
      <c r="D17" s="58" t="str">
        <f>IF(A17="","",VLOOKUP(A17,Entrants!$B$4:$C$102,2))</f>
        <v>Herron, Aynsley</v>
      </c>
      <c r="E17" s="61">
        <v>0.016481481481481482</v>
      </c>
      <c r="F17" s="61">
        <f>IF(A17="","",VLOOKUP(A17,Entrants!$B$4:$N$102,13))</f>
        <v>0.0031249999999999997</v>
      </c>
      <c r="G17" s="61">
        <f t="shared" si="0"/>
        <v>0.013356481481481483</v>
      </c>
      <c r="H17" s="61"/>
      <c r="I17" s="8">
        <v>13</v>
      </c>
      <c r="J17" s="10" t="s">
        <v>170</v>
      </c>
      <c r="K17" s="9">
        <v>0.01693287037037037</v>
      </c>
      <c r="L17" s="9">
        <v>0.005381944444444445</v>
      </c>
      <c r="M17" s="9">
        <v>0.011550925925925923</v>
      </c>
      <c r="N17" s="9"/>
      <c r="O17" s="9"/>
    </row>
    <row r="18" spans="1:15" ht="15">
      <c r="A18" s="59">
        <v>10</v>
      </c>
      <c r="B18" s="59" t="str">
        <f>IF(A18="","",VLOOKUP(A18,Entrants!$B$4:$D$102,3))</f>
        <v>RR</v>
      </c>
      <c r="C18" s="8">
        <f t="shared" si="1"/>
        <v>14</v>
      </c>
      <c r="D18" s="58" t="str">
        <f>IF(A18="","",VLOOKUP(A18,Entrants!$B$4:$C$102,2))</f>
        <v>Christopher, Heather</v>
      </c>
      <c r="E18" s="61">
        <v>0.016481481481481482</v>
      </c>
      <c r="F18" s="61">
        <f>IF(A18="","",VLOOKUP(A18,Entrants!$B$4:$N$102,13))</f>
        <v>0.0050347222222222225</v>
      </c>
      <c r="G18" s="61">
        <f t="shared" si="0"/>
        <v>0.01144675925925926</v>
      </c>
      <c r="H18" s="61"/>
      <c r="I18" s="8">
        <v>14</v>
      </c>
      <c r="J18" s="10" t="s">
        <v>216</v>
      </c>
      <c r="K18" s="9">
        <v>0.016689814814814817</v>
      </c>
      <c r="L18" s="9">
        <v>0.0050347222222222225</v>
      </c>
      <c r="M18" s="9">
        <v>0.011655092592592595</v>
      </c>
      <c r="N18" s="9"/>
      <c r="O18" s="9"/>
    </row>
    <row r="19" spans="1:15" ht="15">
      <c r="A19" s="59">
        <v>5</v>
      </c>
      <c r="B19" s="59" t="str">
        <f>IF(A19="","",VLOOKUP(A19,Entrants!$B$4:$D$102,3))</f>
        <v>AB</v>
      </c>
      <c r="C19" s="8">
        <f t="shared" si="1"/>
        <v>15</v>
      </c>
      <c r="D19" s="58" t="str">
        <f>IF(A19="","",VLOOKUP(A19,Entrants!$B$4:$C$102,2))</f>
        <v>Bradley, Dave</v>
      </c>
      <c r="E19" s="61">
        <v>0.01650462962962963</v>
      </c>
      <c r="F19" s="61">
        <f>IF(A19="","",VLOOKUP(A19,Entrants!$B$4:$N$102,13))</f>
        <v>0.0050347222222222225</v>
      </c>
      <c r="G19" s="61">
        <f t="shared" si="0"/>
        <v>0.011469907407407408</v>
      </c>
      <c r="H19" s="61"/>
      <c r="I19" s="8">
        <v>15</v>
      </c>
      <c r="J19" s="10" t="s">
        <v>130</v>
      </c>
      <c r="K19" s="9">
        <v>0.01644675925925926</v>
      </c>
      <c r="L19" s="9">
        <v>0.004513888888888889</v>
      </c>
      <c r="M19" s="9">
        <v>0.011932870370370371</v>
      </c>
      <c r="N19" s="9"/>
      <c r="O19" s="9"/>
    </row>
    <row r="20" spans="1:15" ht="15">
      <c r="A20" s="59">
        <v>57</v>
      </c>
      <c r="B20" s="59" t="str">
        <f>IF(A20="","",VLOOKUP(A20,Entrants!$B$4:$D$102,3))</f>
        <v>SS</v>
      </c>
      <c r="C20" s="8">
        <f t="shared" si="1"/>
        <v>16</v>
      </c>
      <c r="D20" s="58" t="str">
        <f>IF(A20="","",VLOOKUP(A20,Entrants!$B$4:$C$102,2))</f>
        <v>Phillips, Dawn</v>
      </c>
      <c r="E20" s="61">
        <v>0.01650462962962963</v>
      </c>
      <c r="F20" s="61">
        <f>IF(A20="","",VLOOKUP(A20,Entrants!$B$4:$N$102,13))</f>
        <v>0.0020833333333333333</v>
      </c>
      <c r="G20" s="61">
        <f t="shared" si="0"/>
        <v>0.014421296296296297</v>
      </c>
      <c r="H20" s="61"/>
      <c r="I20" s="8">
        <v>16</v>
      </c>
      <c r="J20" s="10" t="s">
        <v>140</v>
      </c>
      <c r="K20" s="9">
        <v>0.01611111111111111</v>
      </c>
      <c r="L20" s="9">
        <v>0.004166666666666667</v>
      </c>
      <c r="M20" s="9">
        <v>0.011944444444444445</v>
      </c>
      <c r="N20" s="9"/>
      <c r="O20" s="9"/>
    </row>
    <row r="21" spans="1:15" ht="15">
      <c r="A21" s="59">
        <v>79</v>
      </c>
      <c r="B21" s="59">
        <f>IF(A21="","",VLOOKUP(A21,Entrants!$B$4:$D$102,3))</f>
        <v>0</v>
      </c>
      <c r="C21" s="8">
        <f t="shared" si="1"/>
        <v>17</v>
      </c>
      <c r="D21" s="58" t="str">
        <f>IF(A21="","",VLOOKUP(A21,Entrants!$B$4:$C$102,2))</f>
        <v>Young, Kath</v>
      </c>
      <c r="E21" s="61">
        <v>0.01653935185185185</v>
      </c>
      <c r="F21" s="61">
        <f>IF(A21="","",VLOOKUP(A21,Entrants!$B$4:$N$102,13))</f>
        <v>0.003993055555555556</v>
      </c>
      <c r="G21" s="61">
        <f t="shared" si="0"/>
        <v>0.012546296296296295</v>
      </c>
      <c r="H21" s="61"/>
      <c r="I21" s="8">
        <v>17</v>
      </c>
      <c r="J21" s="10" t="s">
        <v>111</v>
      </c>
      <c r="K21" s="9">
        <v>0.01664351851851852</v>
      </c>
      <c r="L21" s="9">
        <v>0.0046875</v>
      </c>
      <c r="M21" s="9">
        <v>0.011956018518518519</v>
      </c>
      <c r="N21" s="9"/>
      <c r="O21" s="9"/>
    </row>
    <row r="22" spans="1:15" ht="15">
      <c r="A22" s="59">
        <v>46</v>
      </c>
      <c r="B22" s="59" t="str">
        <f>IF(A22="","",VLOOKUP(A22,Entrants!$B$4:$D$102,3))</f>
        <v>RR</v>
      </c>
      <c r="C22" s="8">
        <f t="shared" si="1"/>
        <v>18</v>
      </c>
      <c r="D22" s="58" t="str">
        <f>IF(A22="","",VLOOKUP(A22,Entrants!$B$4:$C$102,2))</f>
        <v>Lonsdale, Davina</v>
      </c>
      <c r="E22" s="61">
        <v>0.016550925925925924</v>
      </c>
      <c r="F22" s="61">
        <f>IF(A22="","",VLOOKUP(A22,Entrants!$B$4:$N$102,13))</f>
        <v>0.002951388888888889</v>
      </c>
      <c r="G22" s="61">
        <f t="shared" si="0"/>
        <v>0.013599537037037035</v>
      </c>
      <c r="H22" s="61"/>
      <c r="I22" s="8">
        <v>18</v>
      </c>
      <c r="J22" s="10" t="s">
        <v>151</v>
      </c>
      <c r="K22" s="9">
        <v>0.016909722222222225</v>
      </c>
      <c r="L22" s="9">
        <v>0.004861111111111111</v>
      </c>
      <c r="M22" s="9">
        <v>0.012048611111111114</v>
      </c>
      <c r="N22" s="9"/>
      <c r="O22" s="9"/>
    </row>
    <row r="23" spans="1:15" ht="15">
      <c r="A23" s="59">
        <v>47</v>
      </c>
      <c r="B23" s="59" t="str">
        <f>IF(A23="","",VLOOKUP(A23,Entrants!$B$4:$D$102,3))</f>
        <v>TB</v>
      </c>
      <c r="C23" s="8">
        <f t="shared" si="1"/>
        <v>19</v>
      </c>
      <c r="D23" s="58" t="str">
        <f>IF(A23="","",VLOOKUP(A23,Entrants!$B$4:$C$102,2))</f>
        <v>Lowes, Alison</v>
      </c>
      <c r="E23" s="61">
        <v>0.0165625</v>
      </c>
      <c r="F23" s="61">
        <f>IF(A23="","",VLOOKUP(A23,Entrants!$B$4:$N$102,13))</f>
        <v>0.001388888888888889</v>
      </c>
      <c r="G23" s="61">
        <f t="shared" si="0"/>
        <v>0.015173611111111112</v>
      </c>
      <c r="H23" s="61"/>
      <c r="I23" s="8">
        <v>19</v>
      </c>
      <c r="J23" s="10" t="s">
        <v>155</v>
      </c>
      <c r="K23" s="9">
        <v>0.01642361111111111</v>
      </c>
      <c r="L23" s="9">
        <v>0.004340277777777778</v>
      </c>
      <c r="M23" s="9">
        <v>0.012083333333333333</v>
      </c>
      <c r="N23" s="9"/>
      <c r="O23" s="9"/>
    </row>
    <row r="24" spans="1:15" ht="15">
      <c r="A24" s="59">
        <v>34</v>
      </c>
      <c r="B24" s="59" t="str">
        <f>IF(A24="","",VLOOKUP(A24,Entrants!$B$4:$D$102,3))</f>
        <v>HT</v>
      </c>
      <c r="C24" s="8">
        <f t="shared" si="1"/>
        <v>20</v>
      </c>
      <c r="D24" s="58" t="str">
        <f>IF(A24="","",VLOOKUP(A24,Entrants!$B$4:$C$102,2))</f>
        <v>Holmback, Peter</v>
      </c>
      <c r="E24" s="61">
        <v>0.016574074074074074</v>
      </c>
      <c r="F24" s="61">
        <f>IF(A24="","",VLOOKUP(A24,Entrants!$B$4:$N$102,13))</f>
        <v>0.005902777777777778</v>
      </c>
      <c r="G24" s="61">
        <f t="shared" si="0"/>
        <v>0.010671296296296297</v>
      </c>
      <c r="H24" s="61"/>
      <c r="I24" s="8">
        <v>20</v>
      </c>
      <c r="J24" s="10" t="s">
        <v>156</v>
      </c>
      <c r="K24" s="9">
        <v>0.016666666666666666</v>
      </c>
      <c r="L24" s="9">
        <v>0.004340277777777778</v>
      </c>
      <c r="M24" s="9">
        <v>0.012326388888888888</v>
      </c>
      <c r="N24" s="9"/>
      <c r="O24" s="9"/>
    </row>
    <row r="25" spans="1:15" ht="15">
      <c r="A25" s="59">
        <v>9</v>
      </c>
      <c r="B25" s="59" t="str">
        <f>IF(A25="","",VLOOKUP(A25,Entrants!$B$4:$D$102,3))</f>
        <v>CC</v>
      </c>
      <c r="C25" s="8">
        <f t="shared" si="1"/>
        <v>21</v>
      </c>
      <c r="D25" s="58" t="str">
        <f>IF(A25="","",VLOOKUP(A25,Entrants!$B$4:$C$102,2))</f>
        <v>Cairns, Steve</v>
      </c>
      <c r="E25" s="61">
        <v>0.01659722222222222</v>
      </c>
      <c r="F25" s="61">
        <f>IF(A25="","",VLOOKUP(A25,Entrants!$B$4:$N$102,13))</f>
        <v>0.005902777777777778</v>
      </c>
      <c r="G25" s="61">
        <f t="shared" si="0"/>
        <v>0.010694444444444444</v>
      </c>
      <c r="H25" s="61"/>
      <c r="I25" s="8">
        <v>21</v>
      </c>
      <c r="J25" s="10" t="s">
        <v>237</v>
      </c>
      <c r="K25" s="9">
        <v>0.01685185185185185</v>
      </c>
      <c r="L25" s="9">
        <v>0.004340277777777778</v>
      </c>
      <c r="M25" s="9">
        <v>0.012511574074074073</v>
      </c>
      <c r="N25" s="9"/>
      <c r="O25" s="9"/>
    </row>
    <row r="26" spans="1:15" ht="15">
      <c r="A26" s="59">
        <v>85</v>
      </c>
      <c r="B26" s="59">
        <f>IF(A26="","",VLOOKUP(A26,Entrants!$B$4:$D$102,3))</f>
        <v>0</v>
      </c>
      <c r="C26" s="8">
        <f t="shared" si="1"/>
        <v>22</v>
      </c>
      <c r="D26" s="58" t="str">
        <f>IF(A26="","",VLOOKUP(A26,Entrants!$B$4:$C$102,2))</f>
        <v>Jackson, Mattie</v>
      </c>
      <c r="E26" s="61">
        <v>0.0166087962962963</v>
      </c>
      <c r="F26" s="61">
        <f>IF(A26="","",VLOOKUP(A26,Entrants!$B$4:$N$102,13))</f>
        <v>0.0062499999999999995</v>
      </c>
      <c r="G26" s="61">
        <f t="shared" si="0"/>
        <v>0.0103587962962963</v>
      </c>
      <c r="H26" s="61"/>
      <c r="I26" s="8">
        <v>22</v>
      </c>
      <c r="J26" s="10" t="s">
        <v>121</v>
      </c>
      <c r="K26" s="9">
        <v>0.01704861111111111</v>
      </c>
      <c r="L26" s="9">
        <v>0.004513888888888889</v>
      </c>
      <c r="M26" s="9">
        <v>0.012534722222222221</v>
      </c>
      <c r="N26" s="9"/>
      <c r="O26" s="9"/>
    </row>
    <row r="27" spans="1:15" ht="15">
      <c r="A27" s="59">
        <v>25</v>
      </c>
      <c r="B27" s="59" t="str">
        <f>IF(A27="","",VLOOKUP(A27,Entrants!$B$4:$D$102,3))</f>
        <v>RR</v>
      </c>
      <c r="C27" s="8">
        <f t="shared" si="1"/>
        <v>23</v>
      </c>
      <c r="D27" s="58" t="str">
        <f>IF(A27="","",VLOOKUP(A27,Entrants!$B$4:$C$102,2))</f>
        <v>Gillespie, Steve</v>
      </c>
      <c r="E27" s="61">
        <v>0.016631944444444446</v>
      </c>
      <c r="F27" s="61">
        <f>IF(A27="","",VLOOKUP(A27,Entrants!$B$4:$N$102,13))</f>
        <v>0.005381944444444445</v>
      </c>
      <c r="G27" s="61">
        <f t="shared" si="0"/>
        <v>0.01125</v>
      </c>
      <c r="H27" s="61"/>
      <c r="I27" s="8">
        <v>23</v>
      </c>
      <c r="J27" s="10" t="s">
        <v>235</v>
      </c>
      <c r="K27" s="9">
        <v>0.01653935185185185</v>
      </c>
      <c r="L27" s="9">
        <v>0.003993055555555556</v>
      </c>
      <c r="M27" s="9">
        <v>0.012546296296296295</v>
      </c>
      <c r="N27" s="9"/>
      <c r="O27" s="9"/>
    </row>
    <row r="28" spans="1:15" ht="15">
      <c r="A28" s="59">
        <v>3</v>
      </c>
      <c r="B28" s="59" t="str">
        <f>IF(A28="","",VLOOKUP(A28,Entrants!$B$4:$D$102,3))</f>
        <v>RR</v>
      </c>
      <c r="C28" s="8">
        <f t="shared" si="1"/>
        <v>24</v>
      </c>
      <c r="D28" s="58" t="str">
        <f>IF(A28="","",VLOOKUP(A28,Entrants!$B$4:$C$102,2))</f>
        <v>Baxter, Ian</v>
      </c>
      <c r="E28" s="61">
        <v>0.01664351851851852</v>
      </c>
      <c r="F28" s="61">
        <f>IF(A28="","",VLOOKUP(A28,Entrants!$B$4:$N$102,13))</f>
        <v>0.0046875</v>
      </c>
      <c r="G28" s="61">
        <f t="shared" si="0"/>
        <v>0.011956018518518519</v>
      </c>
      <c r="H28" s="61"/>
      <c r="I28" s="8">
        <v>24</v>
      </c>
      <c r="J28" s="10" t="s">
        <v>145</v>
      </c>
      <c r="K28" s="9">
        <v>0.016261574074074074</v>
      </c>
      <c r="L28" s="9">
        <v>0.003645833333333333</v>
      </c>
      <c r="M28" s="9">
        <v>0.012615740740740742</v>
      </c>
      <c r="N28" s="9"/>
      <c r="O28" s="9"/>
    </row>
    <row r="29" spans="1:15" ht="15">
      <c r="A29" s="59">
        <v>56</v>
      </c>
      <c r="B29" s="59" t="str">
        <f>IF(A29="","",VLOOKUP(A29,Entrants!$B$4:$D$102,3))</f>
        <v>CC</v>
      </c>
      <c r="C29" s="8">
        <f t="shared" si="1"/>
        <v>25</v>
      </c>
      <c r="D29" s="58" t="str">
        <f>IF(A29="","",VLOOKUP(A29,Entrants!$B$4:$C$102,2))</f>
        <v>Palmer, Dawn</v>
      </c>
      <c r="E29" s="61">
        <v>0.016666666666666666</v>
      </c>
      <c r="F29" s="61">
        <f>IF(A29="","",VLOOKUP(A29,Entrants!$B$4:$N$102,13))</f>
        <v>0.004340277777777778</v>
      </c>
      <c r="G29" s="61">
        <f t="shared" si="0"/>
        <v>0.012326388888888888</v>
      </c>
      <c r="H29" s="61"/>
      <c r="I29" s="8">
        <v>25</v>
      </c>
      <c r="J29" s="10" t="s">
        <v>174</v>
      </c>
      <c r="K29" s="9">
        <v>0.017326388888888888</v>
      </c>
      <c r="L29" s="9">
        <v>0.004513888888888889</v>
      </c>
      <c r="M29" s="9">
        <v>0.012812499999999998</v>
      </c>
      <c r="N29" s="9"/>
      <c r="O29" s="9"/>
    </row>
    <row r="30" spans="1:15" ht="15">
      <c r="A30" s="59">
        <v>54</v>
      </c>
      <c r="B30" s="59" t="str">
        <f>IF(A30="","",VLOOKUP(A30,Entrants!$B$4:$D$102,3))</f>
        <v>MM</v>
      </c>
      <c r="C30" s="8">
        <f t="shared" si="1"/>
        <v>26</v>
      </c>
      <c r="D30" s="58" t="str">
        <f>IF(A30="","",VLOOKUP(A30,Entrants!$B$4:$C$102,2))</f>
        <v>Nicholson, Mark</v>
      </c>
      <c r="E30" s="61">
        <v>0.016689814814814817</v>
      </c>
      <c r="F30" s="61">
        <f>IF(A30="","",VLOOKUP(A30,Entrants!$B$4:$N$102,13))</f>
        <v>0.0050347222222222225</v>
      </c>
      <c r="G30" s="61">
        <f t="shared" si="0"/>
        <v>0.011655092592592595</v>
      </c>
      <c r="H30" s="61"/>
      <c r="I30" s="8">
        <v>26</v>
      </c>
      <c r="J30" s="10" t="s">
        <v>153</v>
      </c>
      <c r="K30" s="9">
        <v>0.016724537037037034</v>
      </c>
      <c r="L30" s="9">
        <v>0.0038194444444444443</v>
      </c>
      <c r="M30" s="9">
        <v>0.01290509259259259</v>
      </c>
      <c r="N30" s="9"/>
      <c r="O30" s="9"/>
    </row>
    <row r="31" spans="1:15" ht="15">
      <c r="A31" s="59">
        <v>50</v>
      </c>
      <c r="B31" s="59" t="str">
        <f>IF(A31="","",VLOOKUP(A31,Entrants!$B$4:$D$102,3))</f>
        <v>TB</v>
      </c>
      <c r="C31" s="8">
        <f t="shared" si="1"/>
        <v>27</v>
      </c>
      <c r="D31" s="58" t="str">
        <f>IF(A31="","",VLOOKUP(A31,Entrants!$B$4:$C$102,2))</f>
        <v>Masterman, Hayley</v>
      </c>
      <c r="E31" s="61">
        <v>0.016724537037037034</v>
      </c>
      <c r="F31" s="61">
        <f>IF(A31="","",VLOOKUP(A31,Entrants!$B$4:$N$102,13))</f>
        <v>0.0038194444444444443</v>
      </c>
      <c r="G31" s="61">
        <f t="shared" si="0"/>
        <v>0.01290509259259259</v>
      </c>
      <c r="H31" s="61"/>
      <c r="I31" s="8">
        <v>27</v>
      </c>
      <c r="J31" s="10" t="s">
        <v>181</v>
      </c>
      <c r="K31" s="9">
        <v>0.016770833333333332</v>
      </c>
      <c r="L31" s="9">
        <v>0.0038194444444444443</v>
      </c>
      <c r="M31" s="9">
        <v>0.012951388888888887</v>
      </c>
      <c r="N31" s="9"/>
      <c r="O31" s="9"/>
    </row>
    <row r="32" spans="1:15" ht="15">
      <c r="A32" s="59">
        <v>63</v>
      </c>
      <c r="B32" s="59" t="str">
        <f>IF(A32="","",VLOOKUP(A32,Entrants!$B$4:$D$102,3))</f>
        <v>MR</v>
      </c>
      <c r="C32" s="8">
        <f t="shared" si="1"/>
        <v>28</v>
      </c>
      <c r="D32" s="58" t="str">
        <f>IF(A32="","",VLOOKUP(A32,Entrants!$B$4:$C$102,2))</f>
        <v>Riches, Claire</v>
      </c>
      <c r="E32" s="61">
        <v>0.016770833333333332</v>
      </c>
      <c r="F32" s="61">
        <f>IF(A32="","",VLOOKUP(A32,Entrants!$B$4:$N$102,13))</f>
        <v>0.0038194444444444443</v>
      </c>
      <c r="G32" s="61">
        <f t="shared" si="0"/>
        <v>0.012951388888888887</v>
      </c>
      <c r="H32" s="61"/>
      <c r="I32" s="8">
        <v>28</v>
      </c>
      <c r="J32" s="10" t="s">
        <v>112</v>
      </c>
      <c r="K32" s="9">
        <v>0.016469907407407405</v>
      </c>
      <c r="L32" s="9">
        <v>0.003298611111111111</v>
      </c>
      <c r="M32" s="9">
        <v>0.013171296296296294</v>
      </c>
      <c r="N32" s="9"/>
      <c r="O32" s="9"/>
    </row>
    <row r="33" spans="1:15" ht="15">
      <c r="A33" s="59">
        <v>71</v>
      </c>
      <c r="B33" s="59" t="str">
        <f>IF(A33="","",VLOOKUP(A33,Entrants!$B$4:$D$102,3))</f>
        <v>MR</v>
      </c>
      <c r="C33" s="8">
        <f t="shared" si="1"/>
        <v>29</v>
      </c>
      <c r="D33" s="58" t="str">
        <f>IF(A33="","",VLOOKUP(A33,Entrants!$B$4:$C$102,2))</f>
        <v>Stewart, Graeme</v>
      </c>
      <c r="E33" s="61">
        <v>0.01678240740740741</v>
      </c>
      <c r="F33" s="61">
        <f>IF(A33="","",VLOOKUP(A33,Entrants!$B$4:$N$102,13))</f>
        <v>0.006076388888888889</v>
      </c>
      <c r="G33" s="61">
        <f t="shared" si="0"/>
        <v>0.010706018518518521</v>
      </c>
      <c r="H33" s="61"/>
      <c r="I33" s="8">
        <v>29</v>
      </c>
      <c r="J33" s="10" t="s">
        <v>123</v>
      </c>
      <c r="K33" s="9">
        <v>0.017638888888888888</v>
      </c>
      <c r="L33" s="9">
        <v>0.004340277777777778</v>
      </c>
      <c r="M33" s="9">
        <v>0.01329861111111111</v>
      </c>
      <c r="N33" s="9"/>
      <c r="O33" s="9"/>
    </row>
    <row r="34" spans="1:15" ht="15">
      <c r="A34" s="59">
        <v>81</v>
      </c>
      <c r="B34" s="59">
        <f>IF(A34="","",VLOOKUP(A34,Entrants!$B$4:$D$102,3))</f>
        <v>0</v>
      </c>
      <c r="C34" s="8">
        <f t="shared" si="1"/>
        <v>30</v>
      </c>
      <c r="D34" s="58" t="str">
        <f>IF(A34="","",VLOOKUP(A34,Entrants!$B$4:$C$102,2))</f>
        <v>Kenny, Alan</v>
      </c>
      <c r="E34" s="61">
        <v>0.01685185185185185</v>
      </c>
      <c r="F34" s="61">
        <f>IF(A34="","",VLOOKUP(A34,Entrants!$B$4:$N$102,13))</f>
        <v>0.004340277777777778</v>
      </c>
      <c r="G34" s="61">
        <f t="shared" si="0"/>
        <v>0.012511574074074073</v>
      </c>
      <c r="H34" s="61"/>
      <c r="I34" s="8">
        <v>30</v>
      </c>
      <c r="J34" s="10" t="s">
        <v>137</v>
      </c>
      <c r="K34" s="9">
        <v>0.016481481481481482</v>
      </c>
      <c r="L34" s="9">
        <v>0.0031249999999999997</v>
      </c>
      <c r="M34" s="9">
        <v>0.013356481481481483</v>
      </c>
      <c r="N34" s="9"/>
      <c r="O34" s="9"/>
    </row>
    <row r="35" spans="1:15" ht="15">
      <c r="A35" s="59">
        <v>48</v>
      </c>
      <c r="B35" s="59" t="str">
        <f>IF(A35="","",VLOOKUP(A35,Entrants!$B$4:$D$102,3))</f>
        <v>RD</v>
      </c>
      <c r="C35" s="8">
        <f t="shared" si="1"/>
        <v>31</v>
      </c>
      <c r="D35" s="58" t="str">
        <f>IF(A35="","",VLOOKUP(A35,Entrants!$B$4:$C$102,2))</f>
        <v>Mallon, John</v>
      </c>
      <c r="E35" s="61">
        <v>0.016909722222222225</v>
      </c>
      <c r="F35" s="61">
        <f>IF(A35="","",VLOOKUP(A35,Entrants!$B$4:$N$102,13))</f>
        <v>0.004861111111111111</v>
      </c>
      <c r="G35" s="61">
        <f t="shared" si="0"/>
        <v>0.012048611111111114</v>
      </c>
      <c r="H35" s="61"/>
      <c r="I35" s="8">
        <v>31</v>
      </c>
      <c r="J35" s="10" t="s">
        <v>166</v>
      </c>
      <c r="K35" s="9">
        <v>0.016967592592592593</v>
      </c>
      <c r="L35" s="9">
        <v>0.003472222222222222</v>
      </c>
      <c r="M35" s="9">
        <v>0.013495370370370371</v>
      </c>
      <c r="N35" s="9"/>
      <c r="O35" s="9"/>
    </row>
    <row r="36" spans="1:15" ht="15">
      <c r="A36" s="59">
        <v>73</v>
      </c>
      <c r="B36" s="59" t="str">
        <f>IF(A36="","",VLOOKUP(A36,Entrants!$B$4:$D$102,3))</f>
        <v>GT</v>
      </c>
      <c r="C36" s="8">
        <f t="shared" si="1"/>
        <v>32</v>
      </c>
      <c r="D36" s="58" t="str">
        <f>IF(A36="","",VLOOKUP(A36,Entrants!$B$4:$C$102,2))</f>
        <v>Storey, Calum</v>
      </c>
      <c r="E36" s="61">
        <v>0.01693287037037037</v>
      </c>
      <c r="F36" s="61">
        <f>IF(A36="","",VLOOKUP(A36,Entrants!$B$4:$N$102,13))</f>
        <v>0.005381944444444445</v>
      </c>
      <c r="G36" s="61">
        <f t="shared" si="0"/>
        <v>0.011550925925925923</v>
      </c>
      <c r="H36" s="61"/>
      <c r="I36" s="8">
        <v>32</v>
      </c>
      <c r="J36" s="10" t="s">
        <v>149</v>
      </c>
      <c r="K36" s="9">
        <v>0.016550925925925924</v>
      </c>
      <c r="L36" s="9">
        <v>0.002951388888888889</v>
      </c>
      <c r="M36" s="9">
        <v>0.013599537037037035</v>
      </c>
      <c r="N36" s="9"/>
      <c r="O36" s="9"/>
    </row>
    <row r="37" spans="1:15" ht="15">
      <c r="A37" s="59">
        <v>69</v>
      </c>
      <c r="B37" s="59" t="str">
        <f>IF(A37="","",VLOOKUP(A37,Entrants!$B$4:$D$102,3))</f>
        <v>RR</v>
      </c>
      <c r="C37" s="8">
        <f t="shared" si="1"/>
        <v>33</v>
      </c>
      <c r="D37" s="58" t="str">
        <f>IF(A37="","",VLOOKUP(A37,Entrants!$B$4:$C$102,2))</f>
        <v>Shillinglaw, Richard</v>
      </c>
      <c r="E37" s="61">
        <v>0.016967592592592593</v>
      </c>
      <c r="F37" s="61">
        <f>IF(A37="","",VLOOKUP(A37,Entrants!$B$4:$N$102,13))</f>
        <v>0.003472222222222222</v>
      </c>
      <c r="G37" s="61">
        <f t="shared" si="0"/>
        <v>0.013495370370370371</v>
      </c>
      <c r="H37" s="61"/>
      <c r="I37" s="8">
        <v>33</v>
      </c>
      <c r="J37" s="10" t="s">
        <v>160</v>
      </c>
      <c r="K37" s="9">
        <v>0.01636574074074074</v>
      </c>
      <c r="L37" s="9">
        <v>0.0026041666666666665</v>
      </c>
      <c r="M37" s="9">
        <v>0.013761574074074074</v>
      </c>
      <c r="N37" s="9"/>
      <c r="O37" s="9"/>
    </row>
    <row r="38" spans="1:15" ht="15">
      <c r="A38" s="59">
        <v>13</v>
      </c>
      <c r="B38" s="59" t="str">
        <f>IF(A38="","",VLOOKUP(A38,Entrants!$B$4:$D$102,3))</f>
        <v>FT</v>
      </c>
      <c r="C38" s="8">
        <f t="shared" si="1"/>
        <v>34</v>
      </c>
      <c r="D38" s="58" t="str">
        <f>IF(A38="","",VLOOKUP(A38,Entrants!$B$4:$C$102,2))</f>
        <v>Cox, Dave</v>
      </c>
      <c r="E38" s="61">
        <v>0.01704861111111111</v>
      </c>
      <c r="F38" s="61">
        <f>IF(A38="","",VLOOKUP(A38,Entrants!$B$4:$N$102,13))</f>
        <v>0.004513888888888889</v>
      </c>
      <c r="G38" s="61">
        <f t="shared" si="0"/>
        <v>0.012534722222222221</v>
      </c>
      <c r="H38" s="61"/>
      <c r="I38" s="8">
        <v>34</v>
      </c>
      <c r="J38" s="10" t="s">
        <v>214</v>
      </c>
      <c r="K38" s="9">
        <v>0.01650462962962963</v>
      </c>
      <c r="L38" s="9">
        <v>0.0020833333333333333</v>
      </c>
      <c r="M38" s="9">
        <v>0.014421296296296297</v>
      </c>
      <c r="N38" s="9"/>
      <c r="O38" s="9"/>
    </row>
    <row r="39" spans="1:15" ht="15">
      <c r="A39" s="59">
        <v>67</v>
      </c>
      <c r="B39" s="59" t="str">
        <f>IF(A39="","",VLOOKUP(A39,Entrants!$B$4:$D$102,3))</f>
        <v>CC</v>
      </c>
      <c r="C39" s="8">
        <f t="shared" si="1"/>
        <v>35</v>
      </c>
      <c r="D39" s="58" t="str">
        <f>IF(A39="","",VLOOKUP(A39,Entrants!$B$4:$C$102,2))</f>
        <v>Seccombe, Colin</v>
      </c>
      <c r="E39" s="61">
        <v>0.017118055555555556</v>
      </c>
      <c r="F39" s="61">
        <f>IF(A39="","",VLOOKUP(A39,Entrants!$B$4:$N$102,13))</f>
        <v>0.0024305555555555556</v>
      </c>
      <c r="G39" s="61">
        <f t="shared" si="0"/>
        <v>0.014687500000000001</v>
      </c>
      <c r="H39" s="61"/>
      <c r="I39" s="8">
        <v>35</v>
      </c>
      <c r="J39" s="10" t="s">
        <v>163</v>
      </c>
      <c r="K39" s="9">
        <v>0.01636574074074074</v>
      </c>
      <c r="L39" s="9">
        <v>0.001736111111111111</v>
      </c>
      <c r="M39" s="9">
        <v>0.014629629629629628</v>
      </c>
      <c r="N39" s="9"/>
      <c r="O39" s="9"/>
    </row>
    <row r="40" spans="1:15" ht="15">
      <c r="A40" s="59">
        <v>77</v>
      </c>
      <c r="B40" s="59" t="str">
        <f>IF(A40="","",VLOOKUP(A40,Entrants!$B$4:$D$102,3))</f>
        <v>AB</v>
      </c>
      <c r="C40" s="8">
        <f t="shared" si="1"/>
        <v>36</v>
      </c>
      <c r="D40" s="58" t="str">
        <f>IF(A40="","",VLOOKUP(A40,Entrants!$B$4:$C$102,2))</f>
        <v>Walker, Steve</v>
      </c>
      <c r="E40" s="61">
        <v>0.017326388888888888</v>
      </c>
      <c r="F40" s="61">
        <f>IF(A40="","",VLOOKUP(A40,Entrants!$B$4:$N$102,13))</f>
        <v>0.004513888888888889</v>
      </c>
      <c r="G40" s="61">
        <f t="shared" si="0"/>
        <v>0.012812499999999998</v>
      </c>
      <c r="H40" s="61"/>
      <c r="I40" s="8">
        <v>36</v>
      </c>
      <c r="J40" s="10" t="s">
        <v>164</v>
      </c>
      <c r="K40" s="9">
        <v>0.017118055555555556</v>
      </c>
      <c r="L40" s="9">
        <v>0.0024305555555555556</v>
      </c>
      <c r="M40" s="9">
        <v>0.014687500000000001</v>
      </c>
      <c r="N40" s="9"/>
      <c r="O40" s="9"/>
    </row>
    <row r="41" spans="1:15" ht="15">
      <c r="A41" s="59">
        <v>15</v>
      </c>
      <c r="B41" s="59" t="str">
        <f>IF(A41="","",VLOOKUP(A41,Entrants!$B$4:$D$102,3))</f>
        <v>GT</v>
      </c>
      <c r="C41" s="8">
        <f t="shared" si="1"/>
        <v>37</v>
      </c>
      <c r="D41" s="58" t="str">
        <f>IF(A41="","",VLOOKUP(A41,Entrants!$B$4:$C$102,2))</f>
        <v>Dickinson, Ralph</v>
      </c>
      <c r="E41" s="61">
        <v>0.017638888888888888</v>
      </c>
      <c r="F41" s="61">
        <f>IF(A41="","",VLOOKUP(A41,Entrants!$B$4:$N$102,13))</f>
        <v>0.004340277777777778</v>
      </c>
      <c r="G41" s="61">
        <f t="shared" si="0"/>
        <v>0.01329861111111111</v>
      </c>
      <c r="H41" s="61"/>
      <c r="I41" s="8">
        <v>37</v>
      </c>
      <c r="J41" s="10" t="s">
        <v>110</v>
      </c>
      <c r="K41" s="9">
        <v>0.01765046296296296</v>
      </c>
      <c r="L41" s="9">
        <v>0.002951388888888889</v>
      </c>
      <c r="M41" s="9">
        <v>0.014699074074074073</v>
      </c>
      <c r="N41" s="9"/>
      <c r="O41" s="9"/>
    </row>
    <row r="42" spans="1:15" ht="15">
      <c r="A42" s="59">
        <v>2</v>
      </c>
      <c r="B42" s="59" t="str">
        <f>IF(A42="","",VLOOKUP(A42,Entrants!$B$4:$D$102,3))</f>
        <v>HT</v>
      </c>
      <c r="C42" s="8">
        <f t="shared" si="1"/>
        <v>38</v>
      </c>
      <c r="D42" s="58" t="str">
        <f>IF(A42="","",VLOOKUP(A42,Entrants!$B$4:$C$102,2))</f>
        <v>Barrass, Heather</v>
      </c>
      <c r="E42" s="61">
        <v>0.01765046296296296</v>
      </c>
      <c r="F42" s="61">
        <f>IF(A42="","",VLOOKUP(A42,Entrants!$B$4:$N$102,13))</f>
        <v>0.002951388888888889</v>
      </c>
      <c r="G42" s="61">
        <f t="shared" si="0"/>
        <v>0.014699074074074073</v>
      </c>
      <c r="H42" s="61"/>
      <c r="I42" s="8">
        <v>38</v>
      </c>
      <c r="J42" s="10" t="s">
        <v>150</v>
      </c>
      <c r="K42" s="9">
        <v>0.0165625</v>
      </c>
      <c r="L42" s="9">
        <v>0.001388888888888889</v>
      </c>
      <c r="M42" s="9">
        <v>0.015173611111111112</v>
      </c>
      <c r="N42" s="9"/>
      <c r="O42" s="9"/>
    </row>
    <row r="43" spans="1:15" ht="15">
      <c r="A43" s="59"/>
      <c r="B43" s="59">
        <f>IF(A43="","",VLOOKUP(A43,Entrants!$B$4:$D$102,3))</f>
      </c>
      <c r="C43" s="8">
        <f t="shared" si="1"/>
        <v>39</v>
      </c>
      <c r="D43" s="58">
        <f>IF(A43="","",VLOOKUP(A43,Entrants!$B$4:$C$102,2))</f>
      </c>
      <c r="E43" s="61"/>
      <c r="F43" s="61">
        <f>IF(A43="","",VLOOKUP(A43,Entrants!$B$4:$N$102,13))</f>
      </c>
      <c r="G43" s="61">
        <f t="shared" si="0"/>
      </c>
      <c r="H43" s="61"/>
      <c r="I43" s="8">
        <v>39</v>
      </c>
      <c r="J43" s="10" t="s">
        <v>15</v>
      </c>
      <c r="K43" s="9"/>
      <c r="L43" s="9" t="s">
        <v>15</v>
      </c>
      <c r="M43" s="9" t="s">
        <v>15</v>
      </c>
      <c r="N43" s="9"/>
      <c r="O43" s="9"/>
    </row>
    <row r="44" spans="1:15" ht="15">
      <c r="A44" s="59"/>
      <c r="B44" s="59">
        <f>IF(A44="","",VLOOKUP(A44,Entrants!$B$4:$D$102,3))</f>
      </c>
      <c r="C44" s="8">
        <f t="shared" si="1"/>
        <v>40</v>
      </c>
      <c r="D44" s="58">
        <f>IF(A44="","",VLOOKUP(A44,Entrants!$B$4:$C$102,2))</f>
      </c>
      <c r="E44" s="61"/>
      <c r="F44" s="61">
        <f>IF(A44="","",VLOOKUP(A44,Entrants!$B$4:$N$102,13))</f>
      </c>
      <c r="G44" s="61">
        <f t="shared" si="0"/>
      </c>
      <c r="H44" s="61"/>
      <c r="I44" s="8">
        <v>40</v>
      </c>
      <c r="J44" s="10" t="s">
        <v>15</v>
      </c>
      <c r="K44" s="9"/>
      <c r="L44" s="9" t="s">
        <v>15</v>
      </c>
      <c r="M44" s="9" t="s">
        <v>15</v>
      </c>
      <c r="N44" s="9"/>
      <c r="O44" s="9"/>
    </row>
    <row r="45" spans="1:15" ht="15">
      <c r="A45" s="59"/>
      <c r="B45" s="59">
        <f>IF(A45="","",VLOOKUP(A45,Entrants!$B$4:$D$102,3))</f>
      </c>
      <c r="C45" s="8">
        <f t="shared" si="1"/>
        <v>41</v>
      </c>
      <c r="D45" s="58">
        <f>IF(A45="","",VLOOKUP(A45,Entrants!$B$4:$C$102,2))</f>
      </c>
      <c r="E45" s="61"/>
      <c r="F45" s="61">
        <f>IF(A45="","",VLOOKUP(A45,Entrants!$B$4:$N$102,13))</f>
      </c>
      <c r="G45" s="61">
        <f t="shared" si="0"/>
      </c>
      <c r="H45" s="61"/>
      <c r="I45" s="8">
        <v>41</v>
      </c>
      <c r="J45" s="10" t="s">
        <v>15</v>
      </c>
      <c r="K45" s="9"/>
      <c r="L45" s="9" t="s">
        <v>15</v>
      </c>
      <c r="M45" s="9" t="s">
        <v>15</v>
      </c>
      <c r="N45" s="9"/>
      <c r="O45" s="9"/>
    </row>
    <row r="46" spans="1:15" ht="15">
      <c r="A46" s="59"/>
      <c r="B46" s="59">
        <f>IF(A46="","",VLOOKUP(A46,Entrants!$B$4:$D$102,3))</f>
      </c>
      <c r="C46" s="8">
        <f t="shared" si="1"/>
        <v>42</v>
      </c>
      <c r="D46" s="58">
        <f>IF(A46="","",VLOOKUP(A46,Entrants!$B$4:$C$102,2))</f>
      </c>
      <c r="E46" s="61"/>
      <c r="F46" s="61">
        <f>IF(A46="","",VLOOKUP(A46,Entrants!$B$4:$N$102,13))</f>
      </c>
      <c r="G46" s="61">
        <f t="shared" si="0"/>
      </c>
      <c r="H46" s="61"/>
      <c r="I46" s="8">
        <v>42</v>
      </c>
      <c r="J46" s="10" t="s">
        <v>15</v>
      </c>
      <c r="K46" s="9"/>
      <c r="L46" s="9" t="s">
        <v>15</v>
      </c>
      <c r="M46" s="9" t="s">
        <v>15</v>
      </c>
      <c r="N46" s="9"/>
      <c r="O46" s="9"/>
    </row>
    <row r="47" spans="1:15" ht="15">
      <c r="A47" s="59"/>
      <c r="B47" s="59">
        <f>IF(A47="","",VLOOKUP(A47,Entrants!$B$4:$D$102,3))</f>
      </c>
      <c r="C47" s="8">
        <f t="shared" si="1"/>
        <v>43</v>
      </c>
      <c r="D47" s="58">
        <f>IF(A47="","",VLOOKUP(A47,Entrants!$B$4:$C$102,2))</f>
      </c>
      <c r="E47" s="61"/>
      <c r="F47" s="61">
        <f>IF(A47="","",VLOOKUP(A47,Entrants!$B$4:$N$102,13))</f>
      </c>
      <c r="G47" s="61">
        <f t="shared" si="0"/>
      </c>
      <c r="H47" s="61"/>
      <c r="I47" s="8">
        <v>43</v>
      </c>
      <c r="J47" s="10" t="s">
        <v>15</v>
      </c>
      <c r="K47" s="9"/>
      <c r="L47" s="9" t="s">
        <v>15</v>
      </c>
      <c r="M47" s="9" t="s">
        <v>15</v>
      </c>
      <c r="N47" s="9"/>
      <c r="O47" s="9"/>
    </row>
    <row r="48" spans="1:15" ht="15">
      <c r="A48" s="59"/>
      <c r="B48" s="59">
        <f>IF(A48="","",VLOOKUP(A48,Entrants!$B$4:$D$102,3))</f>
      </c>
      <c r="C48" s="8">
        <f t="shared" si="1"/>
        <v>44</v>
      </c>
      <c r="D48" s="58">
        <f>IF(A48="","",VLOOKUP(A48,Entrants!$B$4:$C$102,2))</f>
      </c>
      <c r="E48" s="61"/>
      <c r="F48" s="61">
        <f>IF(A48="","",VLOOKUP(A48,Entrants!$B$4:$N$102,13))</f>
      </c>
      <c r="G48" s="61">
        <f t="shared" si="0"/>
      </c>
      <c r="H48" s="61"/>
      <c r="I48" s="8">
        <v>44</v>
      </c>
      <c r="J48" s="10" t="s">
        <v>15</v>
      </c>
      <c r="K48" s="9"/>
      <c r="L48" s="9" t="s">
        <v>15</v>
      </c>
      <c r="M48" s="9" t="s">
        <v>15</v>
      </c>
      <c r="N48" s="9"/>
      <c r="O48" s="9"/>
    </row>
    <row r="49" spans="1:15" ht="15">
      <c r="A49" s="59"/>
      <c r="B49" s="59">
        <f>IF(A49="","",VLOOKUP(A49,Entrants!$B$4:$D$102,3))</f>
      </c>
      <c r="C49" s="8">
        <f t="shared" si="1"/>
        <v>45</v>
      </c>
      <c r="D49" s="58">
        <f>IF(A49="","",VLOOKUP(A49,Entrants!$B$4:$C$102,2))</f>
      </c>
      <c r="E49" s="61"/>
      <c r="F49" s="61">
        <f>IF(A49="","",VLOOKUP(A49,Entrants!$B$4:$N$102,13))</f>
      </c>
      <c r="G49" s="61">
        <f t="shared" si="0"/>
      </c>
      <c r="H49" s="61"/>
      <c r="I49" s="8">
        <v>45</v>
      </c>
      <c r="J49" s="10" t="s">
        <v>15</v>
      </c>
      <c r="K49" s="9"/>
      <c r="L49" s="9" t="s">
        <v>15</v>
      </c>
      <c r="M49" s="9" t="s">
        <v>15</v>
      </c>
      <c r="N49" s="9"/>
      <c r="O49" s="9"/>
    </row>
    <row r="50" spans="1:15" ht="15">
      <c r="A50" s="59"/>
      <c r="B50" s="59">
        <f>IF(A50="","",VLOOKUP(A50,Entrants!$B$4:$D$102,3))</f>
      </c>
      <c r="C50" s="8">
        <f t="shared" si="1"/>
        <v>46</v>
      </c>
      <c r="D50" s="58">
        <f>IF(A50="","",VLOOKUP(A50,Entrants!$B$4:$C$102,2))</f>
      </c>
      <c r="E50" s="61"/>
      <c r="F50" s="61">
        <f>IF(A50="","",VLOOKUP(A50,Entrants!$B$4:$N$102,13))</f>
      </c>
      <c r="G50" s="61">
        <f t="shared" si="0"/>
      </c>
      <c r="H50" s="61"/>
      <c r="I50" s="8">
        <v>46</v>
      </c>
      <c r="J50" s="10" t="s">
        <v>15</v>
      </c>
      <c r="K50" s="9"/>
      <c r="L50" s="9" t="s">
        <v>15</v>
      </c>
      <c r="M50" s="9" t="s">
        <v>15</v>
      </c>
      <c r="N50" s="9"/>
      <c r="O50" s="9"/>
    </row>
    <row r="51" spans="1:15" ht="15">
      <c r="A51" s="59"/>
      <c r="B51" s="59">
        <f>IF(A51="","",VLOOKUP(A51,Entrants!$B$4:$D$102,3))</f>
      </c>
      <c r="C51" s="8">
        <f t="shared" si="1"/>
        <v>47</v>
      </c>
      <c r="D51" s="58">
        <f>IF(A51="","",VLOOKUP(A51,Entrants!$B$4:$C$102,2))</f>
      </c>
      <c r="E51" s="61"/>
      <c r="F51" s="61">
        <f>IF(A51="","",VLOOKUP(A51,Entrants!$B$4:$N$102,13))</f>
      </c>
      <c r="G51" s="61">
        <f t="shared" si="0"/>
      </c>
      <c r="H51" s="61"/>
      <c r="I51" s="8">
        <v>47</v>
      </c>
      <c r="J51" s="10" t="s">
        <v>15</v>
      </c>
      <c r="K51" s="9"/>
      <c r="L51" s="9" t="s">
        <v>15</v>
      </c>
      <c r="M51" s="9" t="s">
        <v>15</v>
      </c>
      <c r="N51" s="9"/>
      <c r="O51" s="9"/>
    </row>
    <row r="52" spans="1:15" ht="15">
      <c r="A52" s="59"/>
      <c r="B52" s="59">
        <f>IF(A52="","",VLOOKUP(A52,Entrants!$B$4:$D$102,3))</f>
      </c>
      <c r="C52" s="8">
        <f t="shared" si="1"/>
        <v>48</v>
      </c>
      <c r="D52" s="58">
        <f>IF(A52="","",VLOOKUP(A52,Entrants!$B$4:$C$102,2))</f>
      </c>
      <c r="E52" s="61"/>
      <c r="F52" s="61">
        <f>IF(A52="","",VLOOKUP(A52,Entrants!$B$4:$N$102,13))</f>
      </c>
      <c r="G52" s="61">
        <f t="shared" si="0"/>
      </c>
      <c r="H52" s="61"/>
      <c r="I52" s="8">
        <v>48</v>
      </c>
      <c r="J52" s="10" t="s">
        <v>15</v>
      </c>
      <c r="K52" s="9"/>
      <c r="L52" s="9" t="s">
        <v>15</v>
      </c>
      <c r="M52" s="9" t="s">
        <v>15</v>
      </c>
      <c r="N52" s="9"/>
      <c r="O52" s="9"/>
    </row>
    <row r="53" spans="1:15" ht="15">
      <c r="A53" s="59"/>
      <c r="B53" s="59">
        <f>IF(A53="","",VLOOKUP(A53,Entrants!$B$4:$D$102,3))</f>
      </c>
      <c r="C53" s="8">
        <f t="shared" si="1"/>
        <v>49</v>
      </c>
      <c r="D53" s="58">
        <f>IF(A53="","",VLOOKUP(A53,Entrants!$B$4:$C$102,2))</f>
      </c>
      <c r="E53" s="61"/>
      <c r="F53" s="61">
        <f>IF(A53="","",VLOOKUP(A53,Entrants!$B$4:$N$102,13))</f>
      </c>
      <c r="G53" s="61">
        <f t="shared" si="0"/>
      </c>
      <c r="H53" s="61"/>
      <c r="I53" s="8">
        <v>49</v>
      </c>
      <c r="J53" s="10" t="s">
        <v>15</v>
      </c>
      <c r="K53" s="9"/>
      <c r="L53" s="9" t="s">
        <v>15</v>
      </c>
      <c r="M53" s="9" t="s">
        <v>15</v>
      </c>
      <c r="N53" s="9"/>
      <c r="O53" s="9"/>
    </row>
    <row r="54" spans="1:15" ht="15">
      <c r="A54" s="59"/>
      <c r="B54" s="59">
        <f>IF(A54="","",VLOOKUP(A54,Entrants!$B$4:$D$102,3))</f>
      </c>
      <c r="C54" s="8">
        <f t="shared" si="1"/>
        <v>50</v>
      </c>
      <c r="D54" s="58">
        <f>IF(A54="","",VLOOKUP(A54,Entrants!$B$4:$C$102,2))</f>
      </c>
      <c r="E54" s="61"/>
      <c r="F54" s="61">
        <f>IF(A54="","",VLOOKUP(A54,Entrants!$B$4:$N$102,13))</f>
      </c>
      <c r="G54" s="61">
        <f t="shared" si="0"/>
      </c>
      <c r="H54" s="61"/>
      <c r="I54" s="8">
        <v>50</v>
      </c>
      <c r="J54" s="10" t="s">
        <v>15</v>
      </c>
      <c r="K54" s="9"/>
      <c r="L54" s="9" t="s">
        <v>15</v>
      </c>
      <c r="M54" s="9" t="s">
        <v>15</v>
      </c>
      <c r="N54" s="9"/>
      <c r="O54" s="9"/>
    </row>
    <row r="55" spans="1:15" ht="15">
      <c r="A55" s="59"/>
      <c r="B55" s="59">
        <f>IF(A55="","",VLOOKUP(A55,Entrants!$B$4:$D$102,3))</f>
      </c>
      <c r="C55" s="8">
        <f t="shared" si="1"/>
        <v>51</v>
      </c>
      <c r="D55" s="58">
        <f>IF(A55="","",VLOOKUP(A55,Entrants!$B$4:$C$102,2))</f>
      </c>
      <c r="E55" s="61"/>
      <c r="F55" s="61">
        <f>IF(A55="","",VLOOKUP(A55,Entrants!$B$4:$N$102,13))</f>
      </c>
      <c r="G55" s="61">
        <f t="shared" si="0"/>
      </c>
      <c r="H55" s="61"/>
      <c r="I55" s="8">
        <v>51</v>
      </c>
      <c r="J55" s="10" t="s">
        <v>15</v>
      </c>
      <c r="K55" s="9"/>
      <c r="L55" s="9" t="s">
        <v>15</v>
      </c>
      <c r="M55" s="9" t="s">
        <v>15</v>
      </c>
      <c r="N55" s="64"/>
      <c r="O55" s="64"/>
    </row>
    <row r="56" spans="1:15" ht="15">
      <c r="A56" s="59"/>
      <c r="B56" s="59">
        <f>IF(A56="","",VLOOKUP(A56,Entrants!$B$4:$D$102,3))</f>
      </c>
      <c r="C56" s="8">
        <f t="shared" si="1"/>
        <v>52</v>
      </c>
      <c r="D56" s="58">
        <f>IF(A56="","",VLOOKUP(A56,Entrants!$B$4:$C$102,2))</f>
      </c>
      <c r="E56" s="61"/>
      <c r="F56" s="61">
        <f>IF(A56="","",VLOOKUP(A56,Entrants!$B$4:$N$102,13))</f>
      </c>
      <c r="G56" s="61">
        <f t="shared" si="0"/>
      </c>
      <c r="H56" s="61"/>
      <c r="I56" s="8">
        <v>52</v>
      </c>
      <c r="J56" s="10" t="s">
        <v>15</v>
      </c>
      <c r="K56" s="9"/>
      <c r="L56" s="9" t="s">
        <v>15</v>
      </c>
      <c r="M56" s="9" t="s">
        <v>15</v>
      </c>
      <c r="N56" s="64"/>
      <c r="O56" s="64"/>
    </row>
    <row r="57" spans="1:15" ht="15">
      <c r="A57" s="59"/>
      <c r="B57" s="59">
        <f>IF(A57="","",VLOOKUP(A57,Entrants!$B$4:$D$102,3))</f>
      </c>
      <c r="C57" s="8">
        <f t="shared" si="1"/>
        <v>53</v>
      </c>
      <c r="D57" s="58">
        <f>IF(A57="","",VLOOKUP(A57,Entrants!$B$4:$C$102,2))</f>
      </c>
      <c r="E57" s="61"/>
      <c r="F57" s="61">
        <f>IF(A57="","",VLOOKUP(A57,Entrants!$B$4:$N$102,13))</f>
      </c>
      <c r="G57" s="61">
        <f t="shared" si="0"/>
      </c>
      <c r="H57" s="61"/>
      <c r="I57" s="8">
        <v>53</v>
      </c>
      <c r="J57" s="10" t="s">
        <v>15</v>
      </c>
      <c r="K57" s="9"/>
      <c r="L57" s="9" t="s">
        <v>15</v>
      </c>
      <c r="M57" s="9" t="s">
        <v>15</v>
      </c>
      <c r="N57" s="64"/>
      <c r="O57" s="64"/>
    </row>
    <row r="58" spans="1:15" ht="15">
      <c r="A58" s="59"/>
      <c r="B58" s="59">
        <f>IF(A58="","",VLOOKUP(A58,Entrants!$B$4:$D$102,3))</f>
      </c>
      <c r="C58" s="8">
        <f t="shared" si="1"/>
        <v>54</v>
      </c>
      <c r="D58" s="58">
        <f>IF(A58="","",VLOOKUP(A58,Entrants!$B$4:$C$102,2))</f>
      </c>
      <c r="E58" s="61"/>
      <c r="F58" s="61">
        <f>IF(A58="","",VLOOKUP(A58,Entrants!$B$4:$N$102,13))</f>
      </c>
      <c r="G58" s="61">
        <f t="shared" si="0"/>
      </c>
      <c r="H58" s="61"/>
      <c r="I58" s="8">
        <v>54</v>
      </c>
      <c r="J58" s="10" t="s">
        <v>15</v>
      </c>
      <c r="K58" s="9"/>
      <c r="L58" s="9" t="s">
        <v>15</v>
      </c>
      <c r="M58" s="9" t="s">
        <v>15</v>
      </c>
      <c r="N58" s="64"/>
      <c r="O58" s="64"/>
    </row>
    <row r="59" spans="1:15" ht="15">
      <c r="A59" s="59"/>
      <c r="B59" s="59">
        <f>IF(A59="","",VLOOKUP(A59,Entrants!$B$4:$D$102,3))</f>
      </c>
      <c r="C59" s="8">
        <f t="shared" si="1"/>
        <v>55</v>
      </c>
      <c r="D59" s="58">
        <f>IF(A59="","",VLOOKUP(A59,Entrants!$B$4:$C$102,2))</f>
      </c>
      <c r="E59" s="61"/>
      <c r="F59" s="61">
        <f>IF(A59="","",VLOOKUP(A59,Entrants!$B$4:$N$102,13))</f>
      </c>
      <c r="G59" s="61">
        <f t="shared" si="0"/>
      </c>
      <c r="H59" s="61"/>
      <c r="I59" s="8">
        <v>55</v>
      </c>
      <c r="J59" s="10" t="s">
        <v>15</v>
      </c>
      <c r="K59" s="9"/>
      <c r="L59" s="9" t="s">
        <v>15</v>
      </c>
      <c r="M59" s="9" t="s">
        <v>15</v>
      </c>
      <c r="N59" s="64"/>
      <c r="O59" s="64"/>
    </row>
    <row r="60" spans="1:15" ht="15">
      <c r="A60" s="59"/>
      <c r="B60" s="59">
        <f>IF(A60="","",VLOOKUP(A60,Entrants!$B$4:$D$102,3))</f>
      </c>
      <c r="C60" s="8">
        <f t="shared" si="1"/>
        <v>56</v>
      </c>
      <c r="D60" s="58">
        <f>IF(A60="","",VLOOKUP(A60,Entrants!$B$4:$C$102,2))</f>
      </c>
      <c r="E60" s="61"/>
      <c r="F60" s="61">
        <f>IF(A60="","",VLOOKUP(A60,Entrants!$B$4:$N$102,13))</f>
      </c>
      <c r="G60" s="61">
        <f t="shared" si="0"/>
      </c>
      <c r="H60" s="61"/>
      <c r="I60" s="8">
        <v>56</v>
      </c>
      <c r="J60" s="10" t="s">
        <v>15</v>
      </c>
      <c r="K60" s="9"/>
      <c r="L60" s="9" t="s">
        <v>15</v>
      </c>
      <c r="M60" s="9" t="s">
        <v>15</v>
      </c>
      <c r="N60" s="64"/>
      <c r="O60" s="64"/>
    </row>
    <row r="61" spans="1:15" ht="15">
      <c r="A61" s="59"/>
      <c r="B61" s="59">
        <f>IF(A61="","",VLOOKUP(A61,Entrants!$B$4:$D$102,3))</f>
      </c>
      <c r="C61" s="8">
        <f t="shared" si="1"/>
        <v>57</v>
      </c>
      <c r="D61" s="58">
        <f>IF(A61="","",VLOOKUP(A61,Entrants!$B$4:$C$102,2))</f>
      </c>
      <c r="E61" s="61"/>
      <c r="F61" s="61">
        <f>IF(A61="","",VLOOKUP(A61,Entrants!$B$4:$N$102,13))</f>
      </c>
      <c r="G61" s="61">
        <f t="shared" si="0"/>
      </c>
      <c r="H61" s="61"/>
      <c r="I61" s="8">
        <v>57</v>
      </c>
      <c r="J61" s="10" t="s">
        <v>15</v>
      </c>
      <c r="K61" s="9"/>
      <c r="L61" s="9" t="s">
        <v>15</v>
      </c>
      <c r="M61" s="9" t="s">
        <v>15</v>
      </c>
      <c r="N61" s="64"/>
      <c r="O61" s="64"/>
    </row>
    <row r="62" spans="1:15" ht="15">
      <c r="A62" s="59"/>
      <c r="B62" s="59">
        <f>IF(A62="","",VLOOKUP(A62,Entrants!$B$4:$D$102,3))</f>
      </c>
      <c r="C62" s="59"/>
      <c r="D62" s="58">
        <f>IF(A62="","",VLOOKUP(A62,Entrants!$B$4:$C$102,2))</f>
      </c>
      <c r="E62" s="61"/>
      <c r="F62" s="61">
        <f>IF(A62="","",VLOOKUP(A62,Entrants!$B$4:$N$102,13))</f>
      </c>
      <c r="G62" s="61">
        <f t="shared" si="0"/>
      </c>
      <c r="H62" s="61"/>
      <c r="I62" s="8">
        <v>58</v>
      </c>
      <c r="J62" s="10" t="s">
        <v>15</v>
      </c>
      <c r="K62" s="9"/>
      <c r="L62" s="9" t="s">
        <v>15</v>
      </c>
      <c r="M62" s="9" t="s">
        <v>15</v>
      </c>
      <c r="N62" s="64"/>
      <c r="O62" s="64"/>
    </row>
    <row r="63" spans="1:15" ht="15">
      <c r="A63" s="59"/>
      <c r="B63" s="59">
        <f>IF(A63="","",VLOOKUP(A63,Entrants!$B$4:$D$102,3))</f>
      </c>
      <c r="C63" s="59"/>
      <c r="D63" s="58">
        <f>IF(A63="","",VLOOKUP(A63,Entrants!$B$4:$C$102,2))</f>
      </c>
      <c r="E63" s="61"/>
      <c r="F63" s="61">
        <f>IF(A63="","",VLOOKUP(A63,Entrants!$B$4:$N$102,13))</f>
      </c>
      <c r="G63" s="61">
        <f t="shared" si="0"/>
      </c>
      <c r="H63" s="61"/>
      <c r="I63" s="8">
        <v>59</v>
      </c>
      <c r="J63" s="10" t="s">
        <v>15</v>
      </c>
      <c r="K63" s="9"/>
      <c r="L63" s="9" t="s">
        <v>15</v>
      </c>
      <c r="M63" s="9" t="s">
        <v>15</v>
      </c>
      <c r="N63" s="64"/>
      <c r="O63" s="64"/>
    </row>
    <row r="64" spans="1:15" ht="15">
      <c r="A64" s="59"/>
      <c r="B64" s="59">
        <f>IF(A64="","",VLOOKUP(A64,Entrants!$B$4:$D$102,3))</f>
      </c>
      <c r="C64" s="59"/>
      <c r="D64" s="58">
        <f>IF(A64="","",VLOOKUP(A64,Entrants!$B$4:$C$102,2))</f>
      </c>
      <c r="E64" s="61"/>
      <c r="F64" s="61">
        <f>IF(A64="","",VLOOKUP(A64,Entrants!$B$4:$N$102,13))</f>
      </c>
      <c r="G64" s="61">
        <f t="shared" si="0"/>
      </c>
      <c r="H64" s="61"/>
      <c r="I64" s="8">
        <v>60</v>
      </c>
      <c r="J64" s="10" t="s">
        <v>15</v>
      </c>
      <c r="K64" s="9"/>
      <c r="L64" s="9" t="s">
        <v>15</v>
      </c>
      <c r="M64" s="9" t="s">
        <v>15</v>
      </c>
      <c r="N64" s="64"/>
      <c r="O64" s="64"/>
    </row>
    <row r="65" spans="1:15" ht="15">
      <c r="A65" s="59"/>
      <c r="B65" s="59">
        <f>IF(A65="","",VLOOKUP(A65,Entrants!$B$4:$D$102,3))</f>
      </c>
      <c r="C65" s="59"/>
      <c r="D65" s="58">
        <f>IF(A65="","",VLOOKUP(A65,Entrants!$B$4:$C$102,2))</f>
      </c>
      <c r="E65" s="61"/>
      <c r="F65" s="61">
        <f>IF(A65="","",VLOOKUP(A65,Entrants!$B$4:$N$102,13))</f>
      </c>
      <c r="G65" s="61">
        <f t="shared" si="0"/>
      </c>
      <c r="H65" s="61"/>
      <c r="I65" s="8">
        <v>61</v>
      </c>
      <c r="J65" s="10" t="s">
        <v>15</v>
      </c>
      <c r="K65" s="9"/>
      <c r="L65" s="9" t="s">
        <v>15</v>
      </c>
      <c r="M65" s="9" t="s">
        <v>15</v>
      </c>
      <c r="N65" s="64"/>
      <c r="O65" s="64"/>
    </row>
    <row r="66" spans="1:15" ht="15">
      <c r="A66" s="59"/>
      <c r="B66" s="59">
        <f>IF(A66="","",VLOOKUP(A66,Entrants!$B$4:$D$102,3))</f>
      </c>
      <c r="C66" s="59"/>
      <c r="D66" s="58">
        <f>IF(A66="","",VLOOKUP(A66,Entrants!$B$4:$C$102,2))</f>
      </c>
      <c r="E66" s="61"/>
      <c r="F66" s="61">
        <f>IF(A66="","",VLOOKUP(A66,Entrants!$B$4:$N$102,13))</f>
      </c>
      <c r="G66" s="61">
        <f t="shared" si="0"/>
      </c>
      <c r="H66" s="61"/>
      <c r="I66" s="8">
        <v>62</v>
      </c>
      <c r="J66" s="10" t="s">
        <v>15</v>
      </c>
      <c r="K66" s="9"/>
      <c r="L66" s="9" t="s">
        <v>15</v>
      </c>
      <c r="M66" s="9" t="s">
        <v>15</v>
      </c>
      <c r="N66" s="64"/>
      <c r="O66" s="64"/>
    </row>
    <row r="67" spans="1:15" ht="15">
      <c r="A67" s="59"/>
      <c r="B67" s="59">
        <f>IF(A67="","",VLOOKUP(A67,Entrants!$B$4:$D$102,3))</f>
      </c>
      <c r="C67" s="59"/>
      <c r="D67" s="58">
        <f>IF(A67="","",VLOOKUP(A67,Entrants!$B$4:$C$102,2))</f>
      </c>
      <c r="E67" s="61"/>
      <c r="F67" s="61">
        <f>IF(A67="","",VLOOKUP(A67,Entrants!$B$4:$N$102,13))</f>
      </c>
      <c r="G67" s="61">
        <f t="shared" si="0"/>
      </c>
      <c r="H67" s="61"/>
      <c r="I67" s="8">
        <v>63</v>
      </c>
      <c r="J67" s="10" t="s">
        <v>15</v>
      </c>
      <c r="K67" s="9"/>
      <c r="L67" s="9" t="s">
        <v>15</v>
      </c>
      <c r="M67" s="9" t="s">
        <v>15</v>
      </c>
      <c r="N67" s="64"/>
      <c r="O67" s="64"/>
    </row>
    <row r="68" spans="1:15" ht="15">
      <c r="A68" s="59"/>
      <c r="B68" s="59">
        <f>IF(A68="","",VLOOKUP(A68,Entrants!$B$4:$D$102,3))</f>
      </c>
      <c r="C68" s="59"/>
      <c r="D68" s="58">
        <f>IF(A68="","",VLOOKUP(A68,Entrants!$B$4:$C$102,2))</f>
      </c>
      <c r="E68" s="61"/>
      <c r="F68" s="61">
        <f>IF(A68="","",VLOOKUP(A68,Entrants!$B$4:$N$102,13))</f>
      </c>
      <c r="G68" s="61">
        <f t="shared" si="0"/>
      </c>
      <c r="H68" s="61"/>
      <c r="I68" s="8">
        <v>64</v>
      </c>
      <c r="J68" s="10" t="s">
        <v>15</v>
      </c>
      <c r="K68" s="9"/>
      <c r="L68" s="9" t="s">
        <v>15</v>
      </c>
      <c r="M68" s="9" t="s">
        <v>15</v>
      </c>
      <c r="N68" s="64"/>
      <c r="O68" s="64"/>
    </row>
    <row r="69" spans="1:15" ht="15">
      <c r="A69" s="59"/>
      <c r="B69" s="59">
        <f>IF(A69="","",VLOOKUP(A69,Entrants!$B$4:$D$102,3))</f>
      </c>
      <c r="C69" s="59"/>
      <c r="D69" s="58">
        <f>IF(A69="","",VLOOKUP(A69,Entrants!$B$4:$C$102,2))</f>
      </c>
      <c r="E69" s="61"/>
      <c r="F69" s="61">
        <f>IF(A69="","",VLOOKUP(A69,Entrants!$B$4:$N$102,13))</f>
      </c>
      <c r="G69" s="61">
        <f t="shared" si="0"/>
      </c>
      <c r="H69" s="61"/>
      <c r="I69" s="8">
        <v>65</v>
      </c>
      <c r="J69" s="10" t="s">
        <v>15</v>
      </c>
      <c r="K69" s="9"/>
      <c r="L69" s="9" t="s">
        <v>15</v>
      </c>
      <c r="M69" s="9" t="s">
        <v>15</v>
      </c>
      <c r="N69" s="64"/>
      <c r="O69" s="64"/>
    </row>
    <row r="70" spans="1:15" ht="15">
      <c r="A70" s="59"/>
      <c r="B70" s="59">
        <f>IF(A70="","",VLOOKUP(A70,Entrants!$B$4:$D$102,3))</f>
      </c>
      <c r="C70" s="59"/>
      <c r="D70" s="58">
        <f>IF(A70="","",VLOOKUP(A70,Entrants!$B$4:$C$102,2))</f>
      </c>
      <c r="E70" s="61"/>
      <c r="F70" s="61">
        <f>IF(A70="","",VLOOKUP(A70,Entrants!$B$4:$N$102,13))</f>
      </c>
      <c r="G70" s="61">
        <f aca="true" t="shared" si="2" ref="G70:G84">IF(D70="","",E70-F70)</f>
      </c>
      <c r="H70" s="61"/>
      <c r="I70" s="8">
        <v>66</v>
      </c>
      <c r="J70" s="10" t="s">
        <v>15</v>
      </c>
      <c r="K70" s="9"/>
      <c r="L70" s="9" t="s">
        <v>15</v>
      </c>
      <c r="M70" s="9" t="s">
        <v>15</v>
      </c>
      <c r="N70" s="64"/>
      <c r="O70" s="64"/>
    </row>
    <row r="71" spans="1:15" ht="15">
      <c r="A71" s="59"/>
      <c r="B71" s="59">
        <f>IF(A71="","",VLOOKUP(A71,Entrants!$B$4:$D$102,3))</f>
      </c>
      <c r="C71" s="59"/>
      <c r="D71" s="58">
        <f>IF(A71="","",VLOOKUP(A71,Entrants!$B$4:$C$102,2))</f>
      </c>
      <c r="E71" s="61"/>
      <c r="F71" s="61">
        <f>IF(A71="","",VLOOKUP(A71,Entrants!$B$4:$N$102,13))</f>
      </c>
      <c r="G71" s="61">
        <f t="shared" si="2"/>
      </c>
      <c r="H71" s="61"/>
      <c r="I71" s="8">
        <v>67</v>
      </c>
      <c r="J71" s="10" t="s">
        <v>15</v>
      </c>
      <c r="K71" s="9"/>
      <c r="L71" s="9" t="s">
        <v>15</v>
      </c>
      <c r="M71" s="9" t="s">
        <v>15</v>
      </c>
      <c r="N71" s="64"/>
      <c r="O71" s="64"/>
    </row>
    <row r="72" spans="1:15" ht="15">
      <c r="A72" s="59"/>
      <c r="B72" s="59">
        <f>IF(A72="","",VLOOKUP(A72,Entrants!$B$4:$D$102,3))</f>
      </c>
      <c r="C72" s="59"/>
      <c r="D72" s="58">
        <f>IF(A72="","",VLOOKUP(A72,Entrants!$B$4:$C$102,2))</f>
      </c>
      <c r="E72" s="61"/>
      <c r="F72" s="61">
        <f>IF(A72="","",VLOOKUP(A72,Entrants!$B$4:$N$102,13))</f>
      </c>
      <c r="G72" s="61">
        <f t="shared" si="2"/>
      </c>
      <c r="H72" s="61"/>
      <c r="I72" s="8">
        <v>68</v>
      </c>
      <c r="J72" s="10" t="s">
        <v>15</v>
      </c>
      <c r="K72" s="9"/>
      <c r="L72" s="9" t="s">
        <v>15</v>
      </c>
      <c r="M72" s="9" t="s">
        <v>15</v>
      </c>
      <c r="N72" s="64"/>
      <c r="O72" s="64"/>
    </row>
    <row r="73" spans="1:15" ht="15">
      <c r="A73" s="59"/>
      <c r="B73" s="59">
        <f>IF(A73="","",VLOOKUP(A73,Entrants!$B$4:$D$102,3))</f>
      </c>
      <c r="C73" s="59"/>
      <c r="D73" s="58">
        <f>IF(A73="","",VLOOKUP(A73,Entrants!$B$4:$C$102,2))</f>
      </c>
      <c r="E73" s="61"/>
      <c r="F73" s="61">
        <f>IF(A73="","",VLOOKUP(A73,Entrants!$B$4:$N$102,13))</f>
      </c>
      <c r="G73" s="61">
        <f t="shared" si="2"/>
      </c>
      <c r="H73" s="61"/>
      <c r="I73" s="8">
        <v>69</v>
      </c>
      <c r="J73" s="10" t="s">
        <v>15</v>
      </c>
      <c r="K73" s="9"/>
      <c r="L73" s="9" t="s">
        <v>15</v>
      </c>
      <c r="M73" s="9" t="s">
        <v>15</v>
      </c>
      <c r="N73" s="64"/>
      <c r="O73" s="64"/>
    </row>
    <row r="74" spans="1:15" ht="15">
      <c r="A74" s="59"/>
      <c r="B74" s="59">
        <f>IF(A74="","",VLOOKUP(A74,Entrants!$B$4:$D$102,3))</f>
      </c>
      <c r="C74" s="59"/>
      <c r="D74" s="58">
        <f>IF(A74="","",VLOOKUP(A74,Entrants!$B$4:$C$102,2))</f>
      </c>
      <c r="E74" s="61"/>
      <c r="F74" s="61">
        <f>IF(A74="","",VLOOKUP(A74,Entrants!$B$4:$N$102,13))</f>
      </c>
      <c r="G74" s="61">
        <f t="shared" si="2"/>
      </c>
      <c r="H74" s="61"/>
      <c r="I74" s="8">
        <v>70</v>
      </c>
      <c r="J74" s="10" t="s">
        <v>15</v>
      </c>
      <c r="K74" s="9"/>
      <c r="L74" s="9" t="s">
        <v>15</v>
      </c>
      <c r="M74" s="9" t="s">
        <v>15</v>
      </c>
      <c r="N74" s="64"/>
      <c r="O74" s="64"/>
    </row>
    <row r="75" spans="1:15" ht="15">
      <c r="A75" s="59"/>
      <c r="B75" s="59">
        <f>IF(A75="","",VLOOKUP(A75,Entrants!$B$4:$D$102,3))</f>
      </c>
      <c r="C75" s="59"/>
      <c r="D75" s="58">
        <f>IF(A75="","",VLOOKUP(A75,Entrants!$B$4:$C$102,2))</f>
      </c>
      <c r="E75" s="61"/>
      <c r="F75" s="61">
        <f>IF(A75="","",VLOOKUP(A75,Entrants!$B$4:$N$102,13))</f>
      </c>
      <c r="G75" s="61">
        <f t="shared" si="2"/>
      </c>
      <c r="H75" s="61"/>
      <c r="I75" s="8">
        <v>71</v>
      </c>
      <c r="J75" s="10" t="s">
        <v>15</v>
      </c>
      <c r="K75" s="9"/>
      <c r="L75" s="9" t="s">
        <v>15</v>
      </c>
      <c r="M75" s="9" t="s">
        <v>15</v>
      </c>
      <c r="N75" s="64"/>
      <c r="O75" s="64"/>
    </row>
    <row r="76" spans="1:15" ht="15">
      <c r="A76" s="59"/>
      <c r="B76" s="59">
        <f>IF(A76="","",VLOOKUP(A76,Entrants!$B$4:$D$102,3))</f>
      </c>
      <c r="C76" s="59"/>
      <c r="D76" s="58">
        <f>IF(A76="","",VLOOKUP(A76,Entrants!$B$4:$C$102,2))</f>
      </c>
      <c r="E76" s="61"/>
      <c r="F76" s="61">
        <f>IF(A76="","",VLOOKUP(A76,Entrants!$B$4:$N$102,13))</f>
      </c>
      <c r="G76" s="61">
        <f t="shared" si="2"/>
      </c>
      <c r="H76" s="61"/>
      <c r="I76" s="8">
        <v>72</v>
      </c>
      <c r="J76" s="10" t="s">
        <v>15</v>
      </c>
      <c r="K76" s="9"/>
      <c r="L76" s="9" t="s">
        <v>15</v>
      </c>
      <c r="M76" s="9" t="s">
        <v>15</v>
      </c>
      <c r="N76" s="64"/>
      <c r="O76" s="64"/>
    </row>
    <row r="77" spans="1:15" ht="15">
      <c r="A77" s="59"/>
      <c r="B77" s="59">
        <f>IF(A77="","",VLOOKUP(A77,Entrants!$B$4:$D$102,3))</f>
      </c>
      <c r="C77" s="59"/>
      <c r="D77" s="58">
        <f>IF(A77="","",VLOOKUP(A77,Entrants!$B$4:$C$102,2))</f>
      </c>
      <c r="E77" s="61"/>
      <c r="F77" s="61">
        <f>IF(A77="","",VLOOKUP(A77,Entrants!$B$4:$N$102,13))</f>
      </c>
      <c r="G77" s="61">
        <f t="shared" si="2"/>
      </c>
      <c r="H77" s="61"/>
      <c r="I77" s="8">
        <v>73</v>
      </c>
      <c r="J77" s="10" t="s">
        <v>15</v>
      </c>
      <c r="K77" s="9"/>
      <c r="L77" s="9" t="s">
        <v>15</v>
      </c>
      <c r="M77" s="9" t="s">
        <v>15</v>
      </c>
      <c r="N77" s="64"/>
      <c r="O77" s="64"/>
    </row>
    <row r="78" spans="1:15" ht="15">
      <c r="A78" s="59"/>
      <c r="B78" s="59">
        <f>IF(A78="","",VLOOKUP(A78,Entrants!$B$4:$D$102,3))</f>
      </c>
      <c r="C78" s="59"/>
      <c r="D78" s="58">
        <f>IF(A78="","",VLOOKUP(A78,Entrants!$B$4:$C$102,2))</f>
      </c>
      <c r="E78" s="61"/>
      <c r="F78" s="61">
        <f>IF(A78="","",VLOOKUP(A78,Entrants!$B$4:$N$102,13))</f>
      </c>
      <c r="G78" s="61">
        <f t="shared" si="2"/>
      </c>
      <c r="H78" s="61"/>
      <c r="I78" s="8">
        <v>74</v>
      </c>
      <c r="J78" s="10" t="s">
        <v>15</v>
      </c>
      <c r="K78" s="9"/>
      <c r="L78" s="9" t="s">
        <v>15</v>
      </c>
      <c r="M78" s="9" t="s">
        <v>15</v>
      </c>
      <c r="N78" s="64"/>
      <c r="O78" s="64"/>
    </row>
    <row r="79" spans="1:15" ht="15">
      <c r="A79" s="59"/>
      <c r="B79" s="59">
        <f>IF(A79="","",VLOOKUP(A79,Entrants!$B$4:$D$102,3))</f>
      </c>
      <c r="C79" s="59"/>
      <c r="D79" s="58">
        <f>IF(A79="","",VLOOKUP(A79,Entrants!$B$4:$C$102,2))</f>
      </c>
      <c r="E79" s="61"/>
      <c r="F79" s="61">
        <f>IF(A79="","",VLOOKUP(A79,Entrants!$B$4:$N$102,13))</f>
      </c>
      <c r="G79" s="61">
        <f t="shared" si="2"/>
      </c>
      <c r="H79" s="61"/>
      <c r="I79" s="8">
        <v>75</v>
      </c>
      <c r="J79" s="10" t="s">
        <v>15</v>
      </c>
      <c r="K79" s="9"/>
      <c r="L79" s="9" t="s">
        <v>15</v>
      </c>
      <c r="M79" s="9" t="s">
        <v>15</v>
      </c>
      <c r="N79" s="64"/>
      <c r="O79" s="64"/>
    </row>
    <row r="80" spans="2:13" ht="15">
      <c r="B80" s="59">
        <f>IF(A80="","",VLOOKUP(A80,Entrants!$B$4:$D$102,3))</f>
      </c>
      <c r="C80" s="59"/>
      <c r="D80" s="11">
        <f>IF(A80="","",VLOOKUP(A80,Entrants!$B$4:$C$85,2))</f>
      </c>
      <c r="E80" s="4"/>
      <c r="F80" s="61">
        <f>IF(A80="","",VLOOKUP(A80,Entrants!$B$4:$N$102,13))</f>
      </c>
      <c r="G80" s="61">
        <f t="shared" si="2"/>
      </c>
      <c r="I80" s="8">
        <v>76</v>
      </c>
      <c r="J80" s="10" t="s">
        <v>15</v>
      </c>
      <c r="K80" s="9"/>
      <c r="L80" s="9" t="s">
        <v>15</v>
      </c>
      <c r="M80" s="9" t="s">
        <v>15</v>
      </c>
    </row>
    <row r="81" spans="2:13" ht="15">
      <c r="B81" s="59">
        <f>IF(A81="","",VLOOKUP(A81,Entrants!$B$4:$D$102,3))</f>
      </c>
      <c r="C81" s="59"/>
      <c r="D81" s="11">
        <f>IF(A81="","",VLOOKUP(A81,Entrants!$B$4:$C$85,2))</f>
      </c>
      <c r="E81" s="4"/>
      <c r="F81" s="61">
        <f>IF(A81="","",VLOOKUP(A81,Entrants!$B$4:$N$102,13))</f>
      </c>
      <c r="G81" s="61">
        <f t="shared" si="2"/>
      </c>
      <c r="I81" s="8">
        <v>77</v>
      </c>
      <c r="J81" s="10" t="s">
        <v>15</v>
      </c>
      <c r="K81" s="9"/>
      <c r="L81" s="9" t="s">
        <v>15</v>
      </c>
      <c r="M81" s="9" t="s">
        <v>15</v>
      </c>
    </row>
    <row r="82" spans="2:13" ht="15">
      <c r="B82" s="59">
        <f>IF(A82="","",VLOOKUP(A82,Entrants!$B$4:$D$102,3))</f>
      </c>
      <c r="C82" s="59"/>
      <c r="D82" s="11">
        <f>IF(A82="","",VLOOKUP(A82,Entrants!$B$4:$C$85,2))</f>
      </c>
      <c r="E82" s="4"/>
      <c r="F82" s="61">
        <f>IF(A82="","",VLOOKUP(A82,Entrants!$B$4:$N$102,13))</f>
      </c>
      <c r="G82" s="61">
        <f t="shared" si="2"/>
      </c>
      <c r="I82" s="8">
        <v>78</v>
      </c>
      <c r="J82" s="10" t="s">
        <v>15</v>
      </c>
      <c r="K82" s="9"/>
      <c r="L82" s="9" t="s">
        <v>15</v>
      </c>
      <c r="M82" s="9" t="s">
        <v>15</v>
      </c>
    </row>
    <row r="83" spans="2:13" ht="15">
      <c r="B83" s="59">
        <f>IF(A83="","",VLOOKUP(A83,Entrants!$B$4:$D$102,3))</f>
      </c>
      <c r="C83" s="59"/>
      <c r="D83" s="11">
        <f>IF(A83="","",VLOOKUP(A83,Entrants!$B$4:$C$85,2))</f>
      </c>
      <c r="E83" s="4"/>
      <c r="F83" s="61">
        <f>IF(A83="","",VLOOKUP(A83,Entrants!$B$4:$N$102,13))</f>
      </c>
      <c r="G83" s="61">
        <f t="shared" si="2"/>
      </c>
      <c r="I83" s="8">
        <v>79</v>
      </c>
      <c r="J83" s="10" t="s">
        <v>15</v>
      </c>
      <c r="K83" s="9"/>
      <c r="L83" s="9" t="s">
        <v>15</v>
      </c>
      <c r="M83" s="9" t="s">
        <v>15</v>
      </c>
    </row>
    <row r="84" spans="2:13" ht="15">
      <c r="B84" s="59">
        <f>IF(A84="","",VLOOKUP(A84,Entrants!$B$4:$D$102,3))</f>
      </c>
      <c r="C84" s="59"/>
      <c r="D84" s="11">
        <f>IF(A84="","",VLOOKUP(A84,Entrants!$B$4:$C$85,2))</f>
      </c>
      <c r="E84" s="4"/>
      <c r="F84" s="61">
        <f>IF(A84="","",VLOOKUP(A84,Entrants!$B$4:$N$102,13))</f>
      </c>
      <c r="G84" s="61">
        <f t="shared" si="2"/>
      </c>
      <c r="I84" s="8">
        <v>80</v>
      </c>
      <c r="J84" s="10" t="s">
        <v>15</v>
      </c>
      <c r="K84" s="9"/>
      <c r="L84" s="9" t="s">
        <v>15</v>
      </c>
      <c r="M84" s="9" t="s">
        <v>15</v>
      </c>
    </row>
    <row r="85" spans="3:10" ht="15">
      <c r="C85" s="59"/>
      <c r="D85" s="11">
        <f>IF(A85="","",VLOOKUP(A85,Entrants!$B$4:$C$85,2))</f>
      </c>
    </row>
    <row r="86" spans="3:10" ht="15">
      <c r="C86" s="59"/>
      <c r="D86" s="11">
        <f>IF(A86="","",VLOOKUP(A86,Entrants!$B$4:$C$85,2))</f>
      </c>
    </row>
    <row r="87" spans="3:10" ht="15">
      <c r="C87" s="59"/>
      <c r="D87" s="11">
        <f>IF(A87="","",VLOOKUP(A87,Entrants!$B$4:$C$85,2))</f>
      </c>
    </row>
    <row r="88" spans="3:10" ht="15">
      <c r="C88" s="59"/>
      <c r="D88" s="11">
        <f>IF(A88="","",VLOOKUP(A88,Entrants!$B$4:$C$85,2))</f>
      </c>
    </row>
    <row r="89" spans="3:10" ht="15">
      <c r="C89" s="59"/>
      <c r="D89" s="11">
        <f>IF(A89="","",VLOOKUP(A89,Entrants!$B$4:$C$85,2))</f>
      </c>
    </row>
    <row r="90" spans="3:10" ht="15">
      <c r="C90" s="59"/>
      <c r="D90" s="11">
        <f>IF(A90="","",VLOOKUP(A90,Entrants!$B$4:$C$85,2))</f>
      </c>
    </row>
  </sheetData>
  <sheetProtection/>
  <mergeCells count="1">
    <mergeCell ref="J2:L2"/>
  </mergeCells>
  <printOptions/>
  <pageMargins left="0.75" right="0.75" top="0.54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Walker</dc:creator>
  <cp:keywords/>
  <dc:description/>
  <cp:lastModifiedBy>Steve</cp:lastModifiedBy>
  <cp:lastPrinted>2011-09-14T20:37:49Z</cp:lastPrinted>
  <dcterms:created xsi:type="dcterms:W3CDTF">2000-11-08T21:42:09Z</dcterms:created>
  <dcterms:modified xsi:type="dcterms:W3CDTF">2011-09-29T15:49:20Z</dcterms:modified>
  <cp:category/>
  <cp:version/>
  <cp:contentType/>
  <cp:contentStatus/>
</cp:coreProperties>
</file>