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2435" tabRatio="802" activeTab="7"/>
  </bookViews>
  <sheets>
    <sheet name="TEAMS" sheetId="1" r:id="rId1"/>
    <sheet name="TEAM result" sheetId="2" r:id="rId2"/>
    <sheet name="Entrants" sheetId="3" r:id="rId3"/>
    <sheet name="RESULT 1" sheetId="4" r:id="rId4"/>
    <sheet name="RESULT 2" sheetId="5" r:id="rId5"/>
    <sheet name="RESULT 3" sheetId="6" r:id="rId6"/>
    <sheet name="RESULT 4" sheetId="7" r:id="rId7"/>
    <sheet name="RESULT 5" sheetId="8" r:id="rId8"/>
    <sheet name="Final" sheetId="9" r:id="rId9"/>
    <sheet name="Sheet1" sheetId="10" r:id="rId10"/>
  </sheets>
  <definedNames>
    <definedName name="_xlnm.Print_Area" localSheetId="8">'Final'!$A$3:$Q$117</definedName>
  </definedNames>
  <calcPr fullCalcOnLoad="1"/>
</workbook>
</file>

<file path=xl/sharedStrings.xml><?xml version="1.0" encoding="utf-8"?>
<sst xmlns="http://schemas.openxmlformats.org/spreadsheetml/2006/main" count="1278" uniqueCount="252">
  <si>
    <t>LEAGUE.</t>
  </si>
  <si>
    <t>RACE  1</t>
  </si>
  <si>
    <t>RACE  2</t>
  </si>
  <si>
    <t>RACE  3</t>
  </si>
  <si>
    <t>RACE  4</t>
  </si>
  <si>
    <t>RACE  5</t>
  </si>
  <si>
    <t>TOTAL</t>
  </si>
  <si>
    <t>RACE</t>
  </si>
  <si>
    <t>NO.</t>
  </si>
  <si>
    <t>POS.</t>
  </si>
  <si>
    <t>NAME</t>
  </si>
  <si>
    <t>CLOCK TIME</t>
  </si>
  <si>
    <t>HANDICAP</t>
  </si>
  <si>
    <t>ACTUAL</t>
  </si>
  <si>
    <t/>
  </si>
  <si>
    <r>
      <t>POS</t>
    </r>
    <r>
      <rPr>
        <b/>
        <vertAlign val="superscript"/>
        <sz val="10"/>
        <rFont val="Arial"/>
        <family val="2"/>
      </rPr>
      <t>n</t>
    </r>
    <r>
      <rPr>
        <b/>
        <sz val="10"/>
        <rFont val="Arial"/>
        <family val="2"/>
      </rPr>
      <t>.</t>
    </r>
  </si>
  <si>
    <t>Total Points</t>
  </si>
  <si>
    <t>Race No.</t>
  </si>
  <si>
    <t>Race 1</t>
  </si>
  <si>
    <t>Race 2</t>
  </si>
  <si>
    <t>Race 3</t>
  </si>
  <si>
    <t>Race 4</t>
  </si>
  <si>
    <t>Race 5</t>
  </si>
  <si>
    <t>Best Time</t>
  </si>
  <si>
    <t>POSN</t>
  </si>
  <si>
    <t>POSITION</t>
  </si>
  <si>
    <t>Name</t>
  </si>
  <si>
    <t>Team Code</t>
  </si>
  <si>
    <t>TEAM</t>
  </si>
  <si>
    <t>CODE</t>
  </si>
  <si>
    <t>Handicap</t>
  </si>
  <si>
    <t>Fastest Times</t>
  </si>
  <si>
    <t>McCABES MAFIA (MM)</t>
  </si>
  <si>
    <t>R n R (RR)</t>
  </si>
  <si>
    <t>RUN DMC (RD)</t>
  </si>
  <si>
    <t>POINTS</t>
  </si>
  <si>
    <t>Baxter, Ian</t>
  </si>
  <si>
    <t>Bradley, Dave</t>
  </si>
  <si>
    <t>Christopher, Heather</t>
  </si>
  <si>
    <t>Dickinson, Ralph</t>
  </si>
  <si>
    <t>Dobby, Steve</t>
  </si>
  <si>
    <t>French, Jon</t>
  </si>
  <si>
    <t>French, Steven</t>
  </si>
  <si>
    <t>Gaughan, Martin</t>
  </si>
  <si>
    <t>Gillespie, Steve</t>
  </si>
  <si>
    <t>Grieves, Andrew</t>
  </si>
  <si>
    <t>Herron, Aynsley</t>
  </si>
  <si>
    <t>Holland, Tony</t>
  </si>
  <si>
    <t>Ingram, Ron</t>
  </si>
  <si>
    <t>Jansen, Jake</t>
  </si>
  <si>
    <t>Johnson, Ewa</t>
  </si>
  <si>
    <t>Lemin, Julie</t>
  </si>
  <si>
    <t>Lonsdale, Davina</t>
  </si>
  <si>
    <t>Lowes, Alison</t>
  </si>
  <si>
    <t>Maylia, Peter</t>
  </si>
  <si>
    <t>McCabe, Terry</t>
  </si>
  <si>
    <t>Morris, Helen</t>
  </si>
  <si>
    <t>Nicholson, Mark</t>
  </si>
  <si>
    <t>Ponton, Mark</t>
  </si>
  <si>
    <t>Potts, David</t>
  </si>
  <si>
    <t>Roberts, Dave</t>
  </si>
  <si>
    <t>Shillinglaw, Richard</t>
  </si>
  <si>
    <t>Stewart, Graeme</t>
  </si>
  <si>
    <t>Storey, Calum</t>
  </si>
  <si>
    <t>Young, Cath</t>
  </si>
  <si>
    <t>Herron, Leanne</t>
  </si>
  <si>
    <t>AY UP ME DUCK (AD)</t>
  </si>
  <si>
    <t>HOT TOTTIE (HT)</t>
  </si>
  <si>
    <t>Mallon, John</t>
  </si>
  <si>
    <t>MP FREE RUNNERS (MP)</t>
  </si>
  <si>
    <t>Calverley, Claire</t>
  </si>
  <si>
    <t>Davies, Leanne</t>
  </si>
  <si>
    <t>Rochester, Sue</t>
  </si>
  <si>
    <t>Wright, Deborah</t>
  </si>
  <si>
    <t>Browning, Sue</t>
  </si>
  <si>
    <t>Barrett, Lauren</t>
  </si>
  <si>
    <t>TIME</t>
  </si>
  <si>
    <t>Munro, Lynn</t>
  </si>
  <si>
    <t>GIRLS ARE LOUD (GAL)</t>
  </si>
  <si>
    <t>Knight, Paul</t>
  </si>
  <si>
    <t>No.</t>
  </si>
  <si>
    <t>Raithby, Hayley</t>
  </si>
  <si>
    <t>Mason, Claire</t>
  </si>
  <si>
    <t>ALISONS ACES (AA)</t>
  </si>
  <si>
    <t>Frazer, Joe</t>
  </si>
  <si>
    <t>Craddock, Anne</t>
  </si>
  <si>
    <t>Darbyshire, Mal</t>
  </si>
  <si>
    <t>Masterman, Jake</t>
  </si>
  <si>
    <t>McGarry, David</t>
  </si>
  <si>
    <t>Nutt, Jude</t>
  </si>
  <si>
    <t>Shiel, Ryan</t>
  </si>
  <si>
    <t>Best 4</t>
  </si>
  <si>
    <t>Fallon, Rachelle</t>
  </si>
  <si>
    <t>Barkley, Robby</t>
  </si>
  <si>
    <t>`</t>
  </si>
  <si>
    <t>Forster, Gwen</t>
  </si>
  <si>
    <t>Falkous, Lesley</t>
  </si>
  <si>
    <t>Harmon, Gemma</t>
  </si>
  <si>
    <t>Wilson, Andrea</t>
  </si>
  <si>
    <t>Scorer, Lisa</t>
  </si>
  <si>
    <t>Harmon, Craig</t>
  </si>
  <si>
    <t>Brabazon, Anita</t>
  </si>
  <si>
    <t>McKenna, Michael</t>
  </si>
  <si>
    <t>Fiddaman, Josh</t>
  </si>
  <si>
    <t>Marsh, Liam</t>
  </si>
  <si>
    <t>Everett, Claire</t>
  </si>
  <si>
    <t>Blackett, Paul</t>
  </si>
  <si>
    <t>Brown, Pete</t>
  </si>
  <si>
    <t>Scott, Martin</t>
  </si>
  <si>
    <t>Dave Bradley</t>
  </si>
  <si>
    <t>Mark Ponton</t>
  </si>
  <si>
    <t>Anita Brabazon</t>
  </si>
  <si>
    <t>Alison Lowes</t>
  </si>
  <si>
    <t>Sue Rochester</t>
  </si>
  <si>
    <t>Sue Browning</t>
  </si>
  <si>
    <t>Lynn Munro</t>
  </si>
  <si>
    <t>Phillipa Edwards</t>
  </si>
  <si>
    <t>Suzanne Beal</t>
  </si>
  <si>
    <t>Andrea Wilson</t>
  </si>
  <si>
    <t>Lesley Falkous</t>
  </si>
  <si>
    <t>Gemma Harmon</t>
  </si>
  <si>
    <t>Craig Harmon</t>
  </si>
  <si>
    <t>Lisa Scorer</t>
  </si>
  <si>
    <t>Gwen Forster</t>
  </si>
  <si>
    <t>THE CAKE MONSTERS (CM)</t>
  </si>
  <si>
    <t>Ralph Dickinson</t>
  </si>
  <si>
    <t>Lauren Barrett</t>
  </si>
  <si>
    <t>Deborah Wright</t>
  </si>
  <si>
    <t>Cath Young</t>
  </si>
  <si>
    <t>Terry McCabe</t>
  </si>
  <si>
    <t>Leanne Herron</t>
  </si>
  <si>
    <t>Helen Morris</t>
  </si>
  <si>
    <t>Paul Knight</t>
  </si>
  <si>
    <t>Ron Ingram</t>
  </si>
  <si>
    <t>Davina Lonsdale</t>
  </si>
  <si>
    <t>Richard Shillinglaw</t>
  </si>
  <si>
    <t>Ian Baxter</t>
  </si>
  <si>
    <t>Heather Christopher</t>
  </si>
  <si>
    <t>Steve Gillespie</t>
  </si>
  <si>
    <t>Aynsley Herron</t>
  </si>
  <si>
    <t>Ryan Shiel</t>
  </si>
  <si>
    <t>Sam Dodd</t>
  </si>
  <si>
    <t>Anne Craddock</t>
  </si>
  <si>
    <t>Leanne Davies</t>
  </si>
  <si>
    <t>Julie Lemin</t>
  </si>
  <si>
    <t>Hayley Raithby</t>
  </si>
  <si>
    <t>Claire Mason</t>
  </si>
  <si>
    <t>Graeme Stewart</t>
  </si>
  <si>
    <t>Robbie Barkley</t>
  </si>
  <si>
    <t>Peter Holmback</t>
  </si>
  <si>
    <t>Louise Rawlinson</t>
  </si>
  <si>
    <t>Holmback, Peter</t>
  </si>
  <si>
    <t>Peter Brown</t>
  </si>
  <si>
    <t>JUNIOR SENIORS (JS)</t>
  </si>
  <si>
    <t>Mark Nicholson</t>
  </si>
  <si>
    <t>Jake Masterman</t>
  </si>
  <si>
    <t>Callum Storey</t>
  </si>
  <si>
    <t>Liam Marsh</t>
  </si>
  <si>
    <t>Josh Fiddaman</t>
  </si>
  <si>
    <t>Clough, Bradley</t>
  </si>
  <si>
    <t>Warnes, Alison</t>
  </si>
  <si>
    <t>Alison Warnes</t>
  </si>
  <si>
    <t>Shiel, Brian</t>
  </si>
  <si>
    <t>Martin Gaughan</t>
  </si>
  <si>
    <t>Jude Nutt</t>
  </si>
  <si>
    <t>Stobbart, Joanne</t>
  </si>
  <si>
    <t>TEAM ULTRA RUNNER (TUR)</t>
  </si>
  <si>
    <t>Michael McKenna</t>
  </si>
  <si>
    <t>Tony Holland</t>
  </si>
  <si>
    <t>Paul Blackett</t>
  </si>
  <si>
    <t>David McGarry</t>
  </si>
  <si>
    <t>Arries, Scott</t>
  </si>
  <si>
    <t>Steve Dobby</t>
  </si>
  <si>
    <t>Aye Up Me Duck</t>
  </si>
  <si>
    <t>Run DMC</t>
  </si>
  <si>
    <t>Girls Are Loud</t>
  </si>
  <si>
    <t>The Cake Monsters</t>
  </si>
  <si>
    <t>Alisons Aces</t>
  </si>
  <si>
    <t>Team Ultra Runners</t>
  </si>
  <si>
    <t>R n R</t>
  </si>
  <si>
    <t>Hot Tottie</t>
  </si>
  <si>
    <t>McCabes Mafia</t>
  </si>
  <si>
    <t>MP Free Runners</t>
  </si>
  <si>
    <t>Senior Juniors</t>
  </si>
  <si>
    <t>Moore, Phillippa</t>
  </si>
  <si>
    <t>Edwards, Philippa</t>
  </si>
  <si>
    <t>Bradley Clough</t>
  </si>
  <si>
    <t>Beech, David</t>
  </si>
  <si>
    <t>Ashby, Michael</t>
  </si>
  <si>
    <t>Sharratt, Robert</t>
  </si>
  <si>
    <t>Wakenshaw, Trevor</t>
  </si>
  <si>
    <t>Brown, Colin</t>
  </si>
  <si>
    <t>Summer Cup 2016 Race 1</t>
  </si>
  <si>
    <t>Cooper, Mark</t>
  </si>
  <si>
    <t>Woods, Joe</t>
  </si>
  <si>
    <t>Robinson, Layton</t>
  </si>
  <si>
    <t>Walker, Steve</t>
  </si>
  <si>
    <t>Cox, Dave</t>
  </si>
  <si>
    <t>Summer Cup 2016 Race 2</t>
  </si>
  <si>
    <t>Summer Cup 2016 Race 3</t>
  </si>
  <si>
    <t>Summer Cup 2016 Race 5</t>
  </si>
  <si>
    <t>Summer Cup 2016 Race 4</t>
  </si>
  <si>
    <t>SUMMER CUP  2016</t>
  </si>
  <si>
    <t>Freeman, Lewis</t>
  </si>
  <si>
    <t>RR</t>
  </si>
  <si>
    <t>AA</t>
  </si>
  <si>
    <t>TUR</t>
  </si>
  <si>
    <t>CM</t>
  </si>
  <si>
    <t>Bealle, Suzanne</t>
  </si>
  <si>
    <t>Dodd, Sam</t>
  </si>
  <si>
    <t>Whalley, Paul</t>
  </si>
  <si>
    <t>Rawlinson, Louise</t>
  </si>
  <si>
    <t>Wallace, Diane</t>
  </si>
  <si>
    <t>Michael Ashby</t>
  </si>
  <si>
    <t>Jobling, Julie Anne</t>
  </si>
  <si>
    <t>Falkous, David</t>
  </si>
  <si>
    <t>Watson, Sandra</t>
  </si>
  <si>
    <t>Thornton, Kymala</t>
  </si>
  <si>
    <t>Joanne Stobbart</t>
  </si>
  <si>
    <t>GAL</t>
  </si>
  <si>
    <t>RD</t>
  </si>
  <si>
    <t>JS</t>
  </si>
  <si>
    <t>MM</t>
  </si>
  <si>
    <t>MP</t>
  </si>
  <si>
    <t>Mal Darbyshire</t>
  </si>
  <si>
    <t>Ewa Johnson</t>
  </si>
  <si>
    <t>Andrew Grieves</t>
  </si>
  <si>
    <t>AD</t>
  </si>
  <si>
    <t>John Mallon</t>
  </si>
  <si>
    <t>Summer Cup 2016</t>
  </si>
  <si>
    <t>Barrass, Heather</t>
  </si>
  <si>
    <t>HT</t>
  </si>
  <si>
    <t>Heather Barrass</t>
  </si>
  <si>
    <t>Dungworth, Joe</t>
  </si>
  <si>
    <t>Lewis Freeman</t>
  </si>
  <si>
    <t>Cox, Simon</t>
  </si>
  <si>
    <t>Steve Walker</t>
  </si>
  <si>
    <t>Woods, Graham</t>
  </si>
  <si>
    <t>Layton Robinson</t>
  </si>
  <si>
    <t>COASTLINE COASTERS (CC)</t>
  </si>
  <si>
    <t>Scott Arries</t>
  </si>
  <si>
    <t>David Falkous</t>
  </si>
  <si>
    <t>Julie Anne Jobling</t>
  </si>
  <si>
    <t>David Potts</t>
  </si>
  <si>
    <t>Kymala Thornton</t>
  </si>
  <si>
    <t>Paul Whalley</t>
  </si>
  <si>
    <t>CC</t>
  </si>
  <si>
    <t>Coastline Coasters</t>
  </si>
  <si>
    <t>Shaw, Billy</t>
  </si>
  <si>
    <t>Henderson, Ash</t>
  </si>
  <si>
    <t>Carmody, Ray</t>
  </si>
  <si>
    <t>6=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</si>
</sst>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0.00_ ;[Red]\-0.00\ "/>
    <numFmt numFmtId="179" formatCode="[$-F400]h:mm:ss\ AM/PM"/>
    <numFmt numFmtId="180" formatCode="[$-809]dd\ mmmm\ yyyy"/>
  </numFmts>
  <fonts count="63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57"/>
      <name val="Arial"/>
      <family val="2"/>
    </font>
    <font>
      <b/>
      <sz val="12"/>
      <name val="Arial"/>
      <family val="2"/>
    </font>
    <font>
      <sz val="10"/>
      <name val="Wingdings"/>
      <family val="0"/>
    </font>
    <font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  <font>
      <b/>
      <sz val="12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45" fontId="0" fillId="34" borderId="10" xfId="0" applyNumberFormat="1" applyFill="1" applyBorder="1" applyAlignment="1">
      <alignment horizontal="center"/>
    </xf>
    <xf numFmtId="45" fontId="0" fillId="35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1" fontId="4" fillId="0" borderId="10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 vertical="justify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justify"/>
    </xf>
    <xf numFmtId="0" fontId="4" fillId="0" borderId="0" xfId="0" applyFont="1" applyBorder="1" applyAlignment="1">
      <alignment/>
    </xf>
    <xf numFmtId="0" fontId="8" fillId="36" borderId="0" xfId="0" applyFont="1" applyFill="1" applyAlignment="1">
      <alignment/>
    </xf>
    <xf numFmtId="0" fontId="0" fillId="36" borderId="0" xfId="0" applyFill="1" applyAlignment="1">
      <alignment/>
    </xf>
    <xf numFmtId="45" fontId="7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4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56" fillId="0" borderId="12" xfId="0" applyFont="1" applyBorder="1" applyAlignment="1">
      <alignment horizontal="centerContinuous" vertical="justify"/>
    </xf>
    <xf numFmtId="0" fontId="13" fillId="0" borderId="0" xfId="0" applyFont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1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2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34" xfId="0" applyFont="1" applyBorder="1" applyAlignment="1">
      <alignment/>
    </xf>
    <xf numFmtId="0" fontId="16" fillId="0" borderId="0" xfId="0" applyFont="1" applyAlignment="1">
      <alignment/>
    </xf>
    <xf numFmtId="0" fontId="14" fillId="0" borderId="35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58" fillId="0" borderId="12" xfId="0" applyFont="1" applyBorder="1" applyAlignment="1">
      <alignment horizontal="centerContinuous" vertical="justify"/>
    </xf>
    <xf numFmtId="0" fontId="58" fillId="0" borderId="11" xfId="0" applyFont="1" applyBorder="1" applyAlignment="1">
      <alignment horizontal="centerContinuous" vertical="justify"/>
    </xf>
    <xf numFmtId="1" fontId="58" fillId="6" borderId="10" xfId="0" applyNumberFormat="1" applyFont="1" applyFill="1" applyBorder="1" applyAlignment="1">
      <alignment horizontal="center"/>
    </xf>
    <xf numFmtId="0" fontId="59" fillId="0" borderId="17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Continuous" vertical="justify"/>
    </xf>
    <xf numFmtId="0" fontId="60" fillId="0" borderId="35" xfId="0" applyFont="1" applyBorder="1" applyAlignment="1">
      <alignment/>
    </xf>
    <xf numFmtId="0" fontId="4" fillId="0" borderId="12" xfId="0" applyFont="1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45" fontId="0" fillId="0" borderId="0" xfId="0" applyNumberFormat="1" applyAlignment="1">
      <alignment horizontal="center" vertical="center"/>
    </xf>
    <xf numFmtId="21" fontId="0" fillId="0" borderId="0" xfId="0" applyNumberFormat="1" applyAlignment="1">
      <alignment/>
    </xf>
    <xf numFmtId="2" fontId="3" fillId="0" borderId="0" xfId="0" applyNumberFormat="1" applyFont="1" applyAlignment="1">
      <alignment horizontal="center"/>
    </xf>
    <xf numFmtId="0" fontId="8" fillId="0" borderId="32" xfId="0" applyFont="1" applyBorder="1" applyAlignment="1">
      <alignment/>
    </xf>
    <xf numFmtId="2" fontId="61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179" fontId="39" fillId="0" borderId="0" xfId="57" applyNumberFormat="1" applyAlignment="1">
      <alignment horizontal="center" vertical="center"/>
      <protection/>
    </xf>
    <xf numFmtId="45" fontId="39" fillId="0" borderId="0" xfId="57" applyNumberFormat="1" applyAlignment="1">
      <alignment horizontal="center" vertical="center"/>
      <protection/>
    </xf>
    <xf numFmtId="0" fontId="8" fillId="0" borderId="42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0" fontId="8" fillId="0" borderId="27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8" fillId="0" borderId="27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1" fontId="62" fillId="6" borderId="10" xfId="0" applyNumberFormat="1" applyFont="1" applyFill="1" applyBorder="1" applyAlignment="1">
      <alignment horizontal="center"/>
    </xf>
    <xf numFmtId="0" fontId="4" fillId="37" borderId="31" xfId="0" applyFont="1" applyFill="1" applyBorder="1" applyAlignment="1">
      <alignment/>
    </xf>
    <xf numFmtId="0" fontId="4" fillId="37" borderId="30" xfId="0" applyFont="1" applyFill="1" applyBorder="1" applyAlignment="1">
      <alignment/>
    </xf>
    <xf numFmtId="0" fontId="4" fillId="37" borderId="31" xfId="0" applyFont="1" applyFill="1" applyBorder="1" applyAlignment="1">
      <alignment/>
    </xf>
    <xf numFmtId="0" fontId="4" fillId="37" borderId="30" xfId="0" applyFont="1" applyFill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00@27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49"/>
  <sheetViews>
    <sheetView zoomScale="75" zoomScaleNormal="75" zoomScalePageLayoutView="0" workbookViewId="0" topLeftCell="A1">
      <selection activeCell="E49" sqref="E49"/>
    </sheetView>
  </sheetViews>
  <sheetFormatPr defaultColWidth="9.140625" defaultRowHeight="12.75"/>
  <cols>
    <col min="1" max="2" width="20.7109375" style="0" customWidth="1"/>
    <col min="3" max="3" width="10.7109375" style="0" customWidth="1"/>
    <col min="4" max="4" width="20.7109375" style="0" customWidth="1"/>
    <col min="5" max="5" width="23.57421875" style="0" customWidth="1"/>
    <col min="6" max="6" width="10.7109375" style="17" customWidth="1"/>
  </cols>
  <sheetData>
    <row r="1" spans="1:2" ht="19.5" customHeight="1">
      <c r="A1" s="24" t="s">
        <v>202</v>
      </c>
      <c r="B1" s="25"/>
    </row>
    <row r="2" ht="15" customHeight="1"/>
    <row r="3" spans="1:12" ht="15" customHeight="1">
      <c r="A3" s="134" t="s">
        <v>66</v>
      </c>
      <c r="B3" s="135"/>
      <c r="C3" s="31"/>
      <c r="D3" s="132" t="s">
        <v>33</v>
      </c>
      <c r="E3" s="133"/>
      <c r="F3" s="29"/>
      <c r="G3" s="27"/>
      <c r="H3" s="27"/>
      <c r="L3" s="27"/>
    </row>
    <row r="4" spans="1:12" ht="15" customHeight="1">
      <c r="A4" s="33"/>
      <c r="B4" s="27" t="s">
        <v>109</v>
      </c>
      <c r="C4" s="30"/>
      <c r="D4" s="33"/>
      <c r="E4" s="27" t="s">
        <v>133</v>
      </c>
      <c r="F4" s="29"/>
      <c r="G4" s="27"/>
      <c r="H4" s="27"/>
      <c r="L4" s="27"/>
    </row>
    <row r="5" spans="1:12" ht="15" customHeight="1">
      <c r="A5" s="34"/>
      <c r="B5" s="27" t="s">
        <v>213</v>
      </c>
      <c r="C5" s="30"/>
      <c r="D5" s="34"/>
      <c r="E5" s="27" t="s">
        <v>134</v>
      </c>
      <c r="F5" s="29"/>
      <c r="G5" s="27"/>
      <c r="H5" s="27"/>
      <c r="L5" s="27"/>
    </row>
    <row r="6" spans="1:12" ht="15" customHeight="1">
      <c r="A6" s="34"/>
      <c r="B6" s="27" t="s">
        <v>236</v>
      </c>
      <c r="C6" s="30"/>
      <c r="D6" s="94"/>
      <c r="E6" s="27" t="s">
        <v>135</v>
      </c>
      <c r="F6" s="29"/>
      <c r="G6" s="27"/>
      <c r="H6" s="27"/>
      <c r="L6" s="27"/>
    </row>
    <row r="7" spans="1:12" ht="15" customHeight="1">
      <c r="A7" s="34"/>
      <c r="B7" s="27" t="s">
        <v>164</v>
      </c>
      <c r="C7" s="30"/>
      <c r="D7" s="34"/>
      <c r="E7" s="27" t="s">
        <v>136</v>
      </c>
      <c r="F7" s="29"/>
      <c r="G7" s="27"/>
      <c r="H7" s="27"/>
      <c r="L7" s="27"/>
    </row>
    <row r="8" spans="1:12" ht="15" customHeight="1">
      <c r="A8" s="34"/>
      <c r="B8" s="27" t="s">
        <v>110</v>
      </c>
      <c r="C8" s="30"/>
      <c r="D8" s="34"/>
      <c r="E8" s="27" t="s">
        <v>137</v>
      </c>
      <c r="F8" s="29"/>
      <c r="G8" s="27"/>
      <c r="H8" s="27"/>
      <c r="K8" s="10"/>
      <c r="L8" s="27"/>
    </row>
    <row r="9" spans="1:12" ht="15" customHeight="1">
      <c r="A9" s="34"/>
      <c r="B9" s="126" t="s">
        <v>111</v>
      </c>
      <c r="C9" s="30"/>
      <c r="D9" s="34"/>
      <c r="E9" s="27" t="s">
        <v>138</v>
      </c>
      <c r="F9" s="29"/>
      <c r="G9" s="27"/>
      <c r="H9" s="27"/>
      <c r="I9" s="10"/>
      <c r="J9" s="10"/>
      <c r="K9" s="10"/>
      <c r="L9" s="27"/>
    </row>
    <row r="10" spans="1:12" ht="15" customHeight="1">
      <c r="A10" s="35"/>
      <c r="B10" s="36"/>
      <c r="C10" s="23"/>
      <c r="D10" s="35"/>
      <c r="E10" s="36"/>
      <c r="G10" s="27"/>
      <c r="H10" s="27"/>
      <c r="L10" s="27"/>
    </row>
    <row r="11" spans="1:12" ht="15" customHeight="1">
      <c r="A11" s="132" t="s">
        <v>34</v>
      </c>
      <c r="B11" s="133"/>
      <c r="C11" s="32"/>
      <c r="D11" s="132" t="s">
        <v>67</v>
      </c>
      <c r="E11" s="133"/>
      <c r="F11" s="29"/>
      <c r="G11" s="27"/>
      <c r="H11" s="27"/>
      <c r="L11" s="10"/>
    </row>
    <row r="12" spans="1:12" ht="15" customHeight="1">
      <c r="A12" s="33"/>
      <c r="B12" s="27" t="s">
        <v>139</v>
      </c>
      <c r="C12" s="30"/>
      <c r="D12" s="33"/>
      <c r="E12" s="31" t="s">
        <v>125</v>
      </c>
      <c r="F12" s="29"/>
      <c r="G12" s="27"/>
      <c r="H12" s="27"/>
      <c r="L12" s="10"/>
    </row>
    <row r="13" spans="1:12" ht="15" customHeight="1">
      <c r="A13" s="34"/>
      <c r="B13" s="31" t="s">
        <v>140</v>
      </c>
      <c r="C13" s="30"/>
      <c r="D13" s="34"/>
      <c r="E13" s="31" t="s">
        <v>126</v>
      </c>
      <c r="F13" s="29"/>
      <c r="G13" s="27"/>
      <c r="H13" s="27"/>
      <c r="K13" s="10"/>
      <c r="L13" s="10"/>
    </row>
    <row r="14" spans="1:12" ht="15" customHeight="1">
      <c r="A14" s="34"/>
      <c r="B14" s="27" t="s">
        <v>141</v>
      </c>
      <c r="C14" s="30"/>
      <c r="D14" s="94"/>
      <c r="E14" s="31" t="s">
        <v>127</v>
      </c>
      <c r="F14" s="29"/>
      <c r="G14" s="27"/>
      <c r="H14" s="27"/>
      <c r="L14" s="10"/>
    </row>
    <row r="15" spans="1:12" ht="15" customHeight="1">
      <c r="A15" s="34"/>
      <c r="B15" s="27" t="s">
        <v>142</v>
      </c>
      <c r="C15" s="30"/>
      <c r="D15" s="34"/>
      <c r="E15" s="31" t="s">
        <v>232</v>
      </c>
      <c r="F15" s="29"/>
      <c r="G15" s="27"/>
      <c r="H15" s="27"/>
      <c r="L15" s="10"/>
    </row>
    <row r="16" spans="1:12" ht="15" customHeight="1">
      <c r="A16" s="34"/>
      <c r="B16" s="27" t="s">
        <v>186</v>
      </c>
      <c r="C16" s="30"/>
      <c r="D16" s="34"/>
      <c r="E16" s="32" t="s">
        <v>128</v>
      </c>
      <c r="F16" s="29"/>
      <c r="G16" s="27"/>
      <c r="H16" s="27"/>
      <c r="L16" s="10"/>
    </row>
    <row r="17" spans="1:12" ht="15" customHeight="1">
      <c r="A17" s="34"/>
      <c r="B17" s="27" t="s">
        <v>143</v>
      </c>
      <c r="C17" s="30"/>
      <c r="D17" s="34"/>
      <c r="E17" s="32" t="s">
        <v>234</v>
      </c>
      <c r="F17" s="29"/>
      <c r="G17" s="27"/>
      <c r="H17" s="27"/>
      <c r="L17" s="10"/>
    </row>
    <row r="18" spans="1:12" ht="15" customHeight="1">
      <c r="A18" s="35"/>
      <c r="B18" s="36"/>
      <c r="C18" s="23"/>
      <c r="D18" s="23"/>
      <c r="E18" s="28"/>
      <c r="G18" s="10"/>
      <c r="H18" s="10"/>
      <c r="I18" s="10"/>
      <c r="J18" s="10"/>
      <c r="K18" s="10"/>
      <c r="L18" s="10"/>
    </row>
    <row r="19" spans="1:6" ht="15" customHeight="1">
      <c r="A19" s="132" t="s">
        <v>78</v>
      </c>
      <c r="B19" s="133"/>
      <c r="C19" s="31"/>
      <c r="D19" s="132" t="s">
        <v>32</v>
      </c>
      <c r="E19" s="133"/>
      <c r="F19" s="29"/>
    </row>
    <row r="20" spans="1:6" ht="15" customHeight="1">
      <c r="A20" s="33"/>
      <c r="B20" s="34" t="s">
        <v>144</v>
      </c>
      <c r="C20" s="30"/>
      <c r="D20" s="33"/>
      <c r="E20" s="27" t="s">
        <v>129</v>
      </c>
      <c r="F20" s="29"/>
    </row>
    <row r="21" spans="1:6" ht="15" customHeight="1">
      <c r="A21" s="34"/>
      <c r="B21" s="31" t="s">
        <v>145</v>
      </c>
      <c r="C21" s="30"/>
      <c r="D21" s="34"/>
      <c r="E21" s="31" t="s">
        <v>224</v>
      </c>
      <c r="F21" s="29"/>
    </row>
    <row r="22" spans="1:6" ht="15" customHeight="1">
      <c r="A22" s="34"/>
      <c r="B22" s="34" t="s">
        <v>146</v>
      </c>
      <c r="C22" s="30"/>
      <c r="D22" s="34"/>
      <c r="E22" s="31" t="s">
        <v>130</v>
      </c>
      <c r="F22" s="29"/>
    </row>
    <row r="23" spans="1:6" ht="15" customHeight="1">
      <c r="A23" s="34"/>
      <c r="B23" s="34" t="s">
        <v>225</v>
      </c>
      <c r="C23" s="30"/>
      <c r="D23" s="34"/>
      <c r="E23" s="31" t="s">
        <v>131</v>
      </c>
      <c r="F23" s="29"/>
    </row>
    <row r="24" spans="1:6" ht="15" customHeight="1">
      <c r="A24" s="34"/>
      <c r="B24" s="34" t="s">
        <v>218</v>
      </c>
      <c r="C24" s="30"/>
      <c r="D24" s="34"/>
      <c r="E24" s="31" t="s">
        <v>152</v>
      </c>
      <c r="F24" s="29"/>
    </row>
    <row r="25" spans="1:6" ht="15" customHeight="1">
      <c r="A25" s="34"/>
      <c r="B25" s="126" t="s">
        <v>161</v>
      </c>
      <c r="C25" s="30"/>
      <c r="D25" s="34"/>
      <c r="E25" s="126" t="s">
        <v>132</v>
      </c>
      <c r="F25" s="29"/>
    </row>
    <row r="26" spans="1:6" ht="15" customHeight="1">
      <c r="A26" s="35"/>
      <c r="B26" s="36"/>
      <c r="C26" s="23"/>
      <c r="D26" s="23"/>
      <c r="E26" s="28"/>
      <c r="F26" s="23"/>
    </row>
    <row r="27" spans="1:6" ht="15" customHeight="1">
      <c r="A27" s="132" t="s">
        <v>124</v>
      </c>
      <c r="B27" s="133"/>
      <c r="C27" s="29"/>
      <c r="D27" s="132" t="s">
        <v>69</v>
      </c>
      <c r="E27" s="133"/>
      <c r="F27" s="30"/>
    </row>
    <row r="28" spans="1:6" ht="15" customHeight="1">
      <c r="A28" s="33"/>
      <c r="B28" s="125" t="s">
        <v>118</v>
      </c>
      <c r="C28" s="29"/>
      <c r="D28" s="33"/>
      <c r="E28" s="27" t="s">
        <v>147</v>
      </c>
      <c r="F28" s="30"/>
    </row>
    <row r="29" spans="1:6" ht="15" customHeight="1">
      <c r="A29" s="34"/>
      <c r="B29" s="34" t="s">
        <v>119</v>
      </c>
      <c r="C29" s="29"/>
      <c r="D29" s="34"/>
      <c r="E29" s="27" t="s">
        <v>148</v>
      </c>
      <c r="F29" s="30"/>
    </row>
    <row r="30" spans="1:6" ht="15" customHeight="1">
      <c r="A30" s="34"/>
      <c r="B30" s="31" t="s">
        <v>120</v>
      </c>
      <c r="C30" s="29"/>
      <c r="D30" s="34"/>
      <c r="E30" s="27" t="s">
        <v>149</v>
      </c>
      <c r="F30" s="30"/>
    </row>
    <row r="31" spans="1:6" ht="15" customHeight="1">
      <c r="A31" s="34"/>
      <c r="B31" s="31" t="s">
        <v>121</v>
      </c>
      <c r="C31" s="29"/>
      <c r="D31" s="34"/>
      <c r="E31" s="27" t="s">
        <v>163</v>
      </c>
      <c r="F31" s="30"/>
    </row>
    <row r="32" spans="1:6" ht="15" customHeight="1">
      <c r="A32" s="34"/>
      <c r="B32" s="31" t="s">
        <v>122</v>
      </c>
      <c r="C32" s="29"/>
      <c r="D32" s="34"/>
      <c r="E32" s="27" t="s">
        <v>150</v>
      </c>
      <c r="F32" s="30"/>
    </row>
    <row r="33" spans="1:6" ht="15" customHeight="1">
      <c r="A33" s="34"/>
      <c r="B33" s="126" t="s">
        <v>123</v>
      </c>
      <c r="C33" s="29"/>
      <c r="D33" s="34"/>
      <c r="E33" s="126" t="s">
        <v>228</v>
      </c>
      <c r="F33" s="30"/>
    </row>
    <row r="34" ht="15" customHeight="1"/>
    <row r="35" spans="1:6" ht="12.75">
      <c r="A35" s="132" t="s">
        <v>83</v>
      </c>
      <c r="B35" s="133"/>
      <c r="C35" s="10"/>
      <c r="D35" s="132" t="s">
        <v>153</v>
      </c>
      <c r="E35" s="133"/>
      <c r="F35" s="111"/>
    </row>
    <row r="36" spans="1:6" ht="12.75">
      <c r="A36" s="33"/>
      <c r="B36" s="125" t="s">
        <v>112</v>
      </c>
      <c r="C36" s="10"/>
      <c r="D36" s="33"/>
      <c r="E36" s="125" t="s">
        <v>154</v>
      </c>
      <c r="F36" s="111"/>
    </row>
    <row r="37" spans="1:5" ht="12.75">
      <c r="A37" s="34"/>
      <c r="B37" s="34" t="s">
        <v>113</v>
      </c>
      <c r="D37" s="34"/>
      <c r="E37" s="31" t="s">
        <v>238</v>
      </c>
    </row>
    <row r="38" spans="1:5" ht="12.75">
      <c r="A38" s="34"/>
      <c r="B38" s="31" t="s">
        <v>114</v>
      </c>
      <c r="D38" s="34"/>
      <c r="E38" s="31" t="s">
        <v>155</v>
      </c>
    </row>
    <row r="39" spans="1:5" ht="12.75">
      <c r="A39" s="34"/>
      <c r="B39" s="31" t="s">
        <v>115</v>
      </c>
      <c r="D39" s="34"/>
      <c r="E39" s="31" t="s">
        <v>156</v>
      </c>
    </row>
    <row r="40" spans="1:5" ht="12.75">
      <c r="A40" s="34"/>
      <c r="B40" s="32" t="s">
        <v>116</v>
      </c>
      <c r="D40" s="34"/>
      <c r="E40" s="32" t="s">
        <v>157</v>
      </c>
    </row>
    <row r="41" spans="1:5" ht="12.75">
      <c r="A41" s="34"/>
      <c r="B41" s="126" t="s">
        <v>117</v>
      </c>
      <c r="D41" s="34"/>
      <c r="E41" s="126" t="s">
        <v>158</v>
      </c>
    </row>
    <row r="43" spans="1:5" ht="12.75">
      <c r="A43" s="132" t="s">
        <v>166</v>
      </c>
      <c r="B43" s="133"/>
      <c r="D43" s="132" t="s">
        <v>239</v>
      </c>
      <c r="E43" s="133"/>
    </row>
    <row r="44" spans="1:5" ht="12.75">
      <c r="A44" s="33"/>
      <c r="B44" s="125" t="s">
        <v>167</v>
      </c>
      <c r="D44" s="33"/>
      <c r="E44" s="125" t="s">
        <v>240</v>
      </c>
    </row>
    <row r="45" spans="1:5" ht="12.75">
      <c r="A45" s="34"/>
      <c r="B45" s="34" t="s">
        <v>168</v>
      </c>
      <c r="D45" s="34"/>
      <c r="E45" s="31" t="s">
        <v>241</v>
      </c>
    </row>
    <row r="46" spans="1:5" ht="12.75">
      <c r="A46" s="34"/>
      <c r="B46" s="31" t="s">
        <v>169</v>
      </c>
      <c r="D46" s="34"/>
      <c r="E46" s="31" t="s">
        <v>242</v>
      </c>
    </row>
    <row r="47" spans="1:5" ht="12.75">
      <c r="A47" s="34"/>
      <c r="B47" s="31" t="s">
        <v>170</v>
      </c>
      <c r="D47" s="34"/>
      <c r="E47" s="31" t="s">
        <v>243</v>
      </c>
    </row>
    <row r="48" spans="1:5" ht="12.75">
      <c r="A48" s="34"/>
      <c r="B48" s="32" t="s">
        <v>226</v>
      </c>
      <c r="D48" s="34"/>
      <c r="E48" s="32" t="s">
        <v>244</v>
      </c>
    </row>
    <row r="49" spans="1:5" ht="12.75">
      <c r="A49" s="34"/>
      <c r="B49" s="126" t="s">
        <v>172</v>
      </c>
      <c r="D49" s="34"/>
      <c r="E49" s="126" t="s">
        <v>245</v>
      </c>
    </row>
  </sheetData>
  <sheetProtection/>
  <mergeCells count="12">
    <mergeCell ref="D35:E35"/>
    <mergeCell ref="A43:B43"/>
    <mergeCell ref="A35:B35"/>
    <mergeCell ref="D19:E19"/>
    <mergeCell ref="D27:E27"/>
    <mergeCell ref="D43:E43"/>
    <mergeCell ref="D3:E3"/>
    <mergeCell ref="A11:B11"/>
    <mergeCell ref="A19:B19"/>
    <mergeCell ref="A27:B27"/>
    <mergeCell ref="A3:B3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92"/>
  <sheetViews>
    <sheetView zoomScalePageLayoutView="0" workbookViewId="0" topLeftCell="A11">
      <selection activeCell="A1" sqref="A1:C47"/>
    </sheetView>
  </sheetViews>
  <sheetFormatPr defaultColWidth="9.140625" defaultRowHeight="12.75"/>
  <cols>
    <col min="1" max="1" width="9.28125" style="10" customWidth="1"/>
    <col min="2" max="2" width="9.140625" style="10" customWidth="1"/>
    <col min="3" max="3" width="31.00390625" style="10" customWidth="1"/>
    <col min="4" max="4" width="9.140625" style="10" customWidth="1"/>
  </cols>
  <sheetData>
    <row r="1" spans="1:9" ht="15">
      <c r="A1" s="10">
        <v>0</v>
      </c>
      <c r="B1" s="46">
        <v>4</v>
      </c>
      <c r="C1" t="s">
        <v>250</v>
      </c>
      <c r="D1" s="46"/>
      <c r="G1" s="38"/>
      <c r="H1" s="38"/>
      <c r="I1" s="99"/>
    </row>
    <row r="2" spans="1:9" ht="15">
      <c r="A2" s="10">
        <v>0</v>
      </c>
      <c r="B2" s="46">
        <v>6</v>
      </c>
      <c r="C2" t="s">
        <v>191</v>
      </c>
      <c r="D2" s="46"/>
      <c r="G2" s="38"/>
      <c r="H2" s="38"/>
      <c r="I2" s="99"/>
    </row>
    <row r="3" spans="1:9" ht="15">
      <c r="A3" s="10">
        <v>0</v>
      </c>
      <c r="B3" s="46">
        <v>10</v>
      </c>
      <c r="C3" t="s">
        <v>84</v>
      </c>
      <c r="D3" s="46"/>
      <c r="E3" s="38"/>
      <c r="G3" s="38"/>
      <c r="H3" s="38"/>
      <c r="I3" s="99"/>
    </row>
    <row r="4" spans="1:9" ht="15">
      <c r="A4" s="10">
        <v>0</v>
      </c>
      <c r="B4" s="46">
        <v>20</v>
      </c>
      <c r="C4" t="s">
        <v>189</v>
      </c>
      <c r="D4" s="46"/>
      <c r="E4" s="38"/>
      <c r="G4" s="38"/>
      <c r="H4" s="38"/>
      <c r="I4" s="99"/>
    </row>
    <row r="5" spans="1:9" ht="15">
      <c r="A5" s="10">
        <v>0</v>
      </c>
      <c r="B5" s="46">
        <v>25</v>
      </c>
      <c r="C5" t="s">
        <v>237</v>
      </c>
      <c r="D5" s="46"/>
      <c r="E5" s="38"/>
      <c r="G5" s="38"/>
      <c r="H5" s="38"/>
      <c r="I5" s="99"/>
    </row>
    <row r="6" spans="1:9" ht="15">
      <c r="A6" s="10">
        <v>0</v>
      </c>
      <c r="B6" s="46">
        <v>28</v>
      </c>
      <c r="C6" t="s">
        <v>216</v>
      </c>
      <c r="D6" s="46"/>
      <c r="E6" s="38"/>
      <c r="G6" s="38"/>
      <c r="H6" s="38"/>
      <c r="I6" s="99"/>
    </row>
    <row r="7" spans="1:9" ht="15">
      <c r="A7" s="10">
        <v>0</v>
      </c>
      <c r="B7" s="46">
        <v>40</v>
      </c>
      <c r="C7" t="s">
        <v>49</v>
      </c>
      <c r="D7" s="46"/>
      <c r="E7" s="38"/>
      <c r="G7" s="38"/>
      <c r="H7" s="38"/>
      <c r="I7" s="99"/>
    </row>
    <row r="8" spans="1:9" ht="15">
      <c r="A8" s="10">
        <v>0</v>
      </c>
      <c r="B8" s="46">
        <v>42</v>
      </c>
      <c r="C8" t="s">
        <v>197</v>
      </c>
      <c r="D8" s="46"/>
      <c r="E8" s="38"/>
      <c r="G8" s="38"/>
      <c r="H8" s="38"/>
      <c r="I8" s="99"/>
    </row>
    <row r="9" spans="1:9" ht="15">
      <c r="A9" s="10">
        <v>0</v>
      </c>
      <c r="B9" s="46">
        <v>44</v>
      </c>
      <c r="C9" t="s">
        <v>42</v>
      </c>
      <c r="D9" s="46"/>
      <c r="E9" s="38"/>
      <c r="G9" s="38"/>
      <c r="H9" s="38"/>
      <c r="I9" s="99"/>
    </row>
    <row r="10" spans="1:9" ht="15">
      <c r="A10" s="10" t="s">
        <v>205</v>
      </c>
      <c r="B10" s="46">
        <v>29</v>
      </c>
      <c r="C10" t="s">
        <v>74</v>
      </c>
      <c r="D10" s="46"/>
      <c r="E10" s="38"/>
      <c r="G10" s="38"/>
      <c r="H10" s="38"/>
      <c r="I10" s="99"/>
    </row>
    <row r="11" spans="1:9" ht="15">
      <c r="A11" s="10" t="s">
        <v>227</v>
      </c>
      <c r="B11" s="46">
        <v>5</v>
      </c>
      <c r="C11" t="s">
        <v>188</v>
      </c>
      <c r="D11" s="46"/>
      <c r="E11" s="38"/>
      <c r="G11" s="38"/>
      <c r="H11" s="38"/>
      <c r="I11" s="99"/>
    </row>
    <row r="12" spans="1:9" ht="15">
      <c r="A12" s="10" t="s">
        <v>227</v>
      </c>
      <c r="B12" s="46">
        <v>11</v>
      </c>
      <c r="C12" t="s">
        <v>37</v>
      </c>
      <c r="D12" s="46"/>
      <c r="E12" s="38"/>
      <c r="G12" s="38"/>
      <c r="H12" s="38"/>
      <c r="I12" s="99"/>
    </row>
    <row r="13" spans="1:9" ht="15">
      <c r="A13" s="10" t="s">
        <v>227</v>
      </c>
      <c r="B13" s="46">
        <v>26</v>
      </c>
      <c r="C13" t="s">
        <v>58</v>
      </c>
      <c r="D13" s="46"/>
      <c r="E13" s="38"/>
      <c r="G13" s="38"/>
      <c r="H13" s="38"/>
      <c r="I13" s="99"/>
    </row>
    <row r="14" spans="1:9" ht="15">
      <c r="A14" s="10" t="s">
        <v>227</v>
      </c>
      <c r="B14" s="46">
        <v>32</v>
      </c>
      <c r="C14" t="s">
        <v>101</v>
      </c>
      <c r="D14" s="46"/>
      <c r="E14" s="38"/>
      <c r="G14" s="38"/>
      <c r="H14" s="38"/>
      <c r="I14" s="99"/>
    </row>
    <row r="15" spans="1:9" ht="15">
      <c r="A15" s="10" t="s">
        <v>246</v>
      </c>
      <c r="B15" s="46">
        <v>1</v>
      </c>
      <c r="C15" t="s">
        <v>210</v>
      </c>
      <c r="D15" s="46"/>
      <c r="E15" s="38"/>
      <c r="G15" s="38"/>
      <c r="H15" s="38"/>
      <c r="I15" s="99"/>
    </row>
    <row r="16" spans="1:9" ht="15">
      <c r="A16" s="10" t="s">
        <v>246</v>
      </c>
      <c r="B16" s="46">
        <v>15</v>
      </c>
      <c r="C16" t="s">
        <v>215</v>
      </c>
      <c r="D16" s="46"/>
      <c r="E16" s="38"/>
      <c r="G16" s="38"/>
      <c r="H16" s="38"/>
      <c r="I16" s="99"/>
    </row>
    <row r="17" spans="1:9" ht="15">
      <c r="A17" s="10" t="s">
        <v>246</v>
      </c>
      <c r="B17" s="46">
        <v>22</v>
      </c>
      <c r="C17" t="s">
        <v>214</v>
      </c>
      <c r="D17" s="46"/>
      <c r="E17" s="38"/>
      <c r="G17" s="38"/>
      <c r="H17" s="38"/>
      <c r="I17" s="99"/>
    </row>
    <row r="18" spans="1:9" ht="15">
      <c r="A18" s="10" t="s">
        <v>246</v>
      </c>
      <c r="B18" s="46">
        <v>37</v>
      </c>
      <c r="C18" t="s">
        <v>217</v>
      </c>
      <c r="D18" s="46"/>
      <c r="E18" s="38"/>
      <c r="G18" s="38"/>
      <c r="H18" s="38"/>
      <c r="I18" s="99"/>
    </row>
    <row r="19" spans="1:9" ht="15">
      <c r="A19" s="10" t="s">
        <v>207</v>
      </c>
      <c r="B19" s="46">
        <v>18</v>
      </c>
      <c r="C19" t="s">
        <v>98</v>
      </c>
      <c r="D19" s="46"/>
      <c r="E19" s="38"/>
      <c r="G19" s="38"/>
      <c r="H19" s="38"/>
      <c r="I19" s="99"/>
    </row>
    <row r="20" spans="1:9" ht="15">
      <c r="A20" s="10" t="s">
        <v>207</v>
      </c>
      <c r="B20" s="46">
        <v>34</v>
      </c>
      <c r="C20" t="s">
        <v>95</v>
      </c>
      <c r="D20" s="46"/>
      <c r="E20" s="38"/>
      <c r="G20" s="38"/>
      <c r="H20" s="38"/>
      <c r="I20" s="99"/>
    </row>
    <row r="21" spans="1:9" ht="15">
      <c r="A21" s="10" t="s">
        <v>207</v>
      </c>
      <c r="B21" s="46">
        <v>35</v>
      </c>
      <c r="C21" t="s">
        <v>96</v>
      </c>
      <c r="D21" s="46"/>
      <c r="E21" s="38"/>
      <c r="G21" s="38"/>
      <c r="H21" s="38"/>
      <c r="I21" s="99"/>
    </row>
    <row r="22" spans="1:9" ht="15">
      <c r="A22" s="10" t="s">
        <v>219</v>
      </c>
      <c r="B22" s="46">
        <v>8</v>
      </c>
      <c r="C22" t="s">
        <v>82</v>
      </c>
      <c r="D22" s="46"/>
      <c r="E22" s="38"/>
      <c r="G22" s="38"/>
      <c r="H22" s="38"/>
      <c r="I22" s="99"/>
    </row>
    <row r="23" spans="1:9" ht="15">
      <c r="A23" s="10" t="s">
        <v>219</v>
      </c>
      <c r="B23" s="46">
        <v>9</v>
      </c>
      <c r="C23" t="s">
        <v>165</v>
      </c>
      <c r="D23" s="46"/>
      <c r="E23" s="38"/>
      <c r="G23" s="38"/>
      <c r="H23" s="38"/>
      <c r="I23" s="99"/>
    </row>
    <row r="24" spans="1:9" ht="15">
      <c r="A24" s="10" t="s">
        <v>219</v>
      </c>
      <c r="B24" s="46">
        <v>23</v>
      </c>
      <c r="C24" t="s">
        <v>51</v>
      </c>
      <c r="D24" s="46"/>
      <c r="E24" s="38"/>
      <c r="G24" s="38"/>
      <c r="H24" s="38"/>
      <c r="I24" s="99"/>
    </row>
    <row r="25" spans="1:9" ht="15">
      <c r="A25" s="10" t="s">
        <v>219</v>
      </c>
      <c r="B25" s="46">
        <v>31</v>
      </c>
      <c r="C25" t="s">
        <v>160</v>
      </c>
      <c r="D25" s="46"/>
      <c r="E25" s="38"/>
      <c r="G25" s="38"/>
      <c r="H25" s="38"/>
      <c r="I25" s="99"/>
    </row>
    <row r="26" spans="1:9" ht="15">
      <c r="A26" s="10" t="s">
        <v>231</v>
      </c>
      <c r="B26" s="46">
        <v>3</v>
      </c>
      <c r="C26" t="s">
        <v>203</v>
      </c>
      <c r="D26" s="46"/>
      <c r="E26" s="38"/>
      <c r="G26" s="38"/>
      <c r="H26" s="38"/>
      <c r="I26" s="99"/>
    </row>
    <row r="27" spans="1:9" ht="15">
      <c r="A27" s="10" t="s">
        <v>231</v>
      </c>
      <c r="B27" s="46">
        <v>19</v>
      </c>
      <c r="C27" t="s">
        <v>64</v>
      </c>
      <c r="D27" s="46"/>
      <c r="E27" s="38"/>
      <c r="G27" s="38"/>
      <c r="H27" s="38"/>
      <c r="I27" s="99"/>
    </row>
    <row r="28" spans="1:9" ht="15">
      <c r="A28" s="10" t="s">
        <v>231</v>
      </c>
      <c r="B28" s="46">
        <v>36</v>
      </c>
      <c r="C28" t="s">
        <v>39</v>
      </c>
      <c r="D28" s="46"/>
      <c r="E28" s="38"/>
      <c r="G28" s="38"/>
      <c r="H28" s="38"/>
      <c r="I28" s="99"/>
    </row>
    <row r="29" spans="1:9" ht="15">
      <c r="A29" s="10" t="s">
        <v>231</v>
      </c>
      <c r="B29" s="46">
        <v>38</v>
      </c>
      <c r="C29" t="s">
        <v>230</v>
      </c>
      <c r="D29" s="46"/>
      <c r="E29" s="38"/>
      <c r="G29" s="38"/>
      <c r="H29" s="38"/>
      <c r="I29" s="99"/>
    </row>
    <row r="30" spans="1:9" ht="15">
      <c r="A30" s="10" t="s">
        <v>221</v>
      </c>
      <c r="B30" s="46">
        <v>1</v>
      </c>
      <c r="C30" t="s">
        <v>195</v>
      </c>
      <c r="D30" s="46"/>
      <c r="E30" s="38"/>
      <c r="G30" s="38"/>
      <c r="H30" s="38"/>
      <c r="I30" s="99"/>
    </row>
    <row r="31" spans="1:9" ht="15">
      <c r="A31" s="10" t="s">
        <v>221</v>
      </c>
      <c r="B31" s="46">
        <v>14</v>
      </c>
      <c r="C31" t="s">
        <v>57</v>
      </c>
      <c r="D31" s="46"/>
      <c r="E31" s="38"/>
      <c r="G31" s="38"/>
      <c r="H31" s="38"/>
      <c r="I31" s="99"/>
    </row>
    <row r="32" spans="1:9" ht="15">
      <c r="A32" s="10" t="s">
        <v>221</v>
      </c>
      <c r="B32" s="46">
        <v>24</v>
      </c>
      <c r="C32" t="s">
        <v>87</v>
      </c>
      <c r="D32" s="46"/>
      <c r="E32" s="38"/>
      <c r="G32" s="38"/>
      <c r="H32" s="38"/>
      <c r="I32" s="99"/>
    </row>
    <row r="33" spans="1:9" ht="15">
      <c r="A33" s="10" t="s">
        <v>221</v>
      </c>
      <c r="B33" s="46">
        <v>30</v>
      </c>
      <c r="C33" t="s">
        <v>63</v>
      </c>
      <c r="D33" s="46"/>
      <c r="E33" s="38"/>
      <c r="G33" s="38"/>
      <c r="H33" s="38"/>
      <c r="I33" s="99"/>
    </row>
    <row r="34" spans="1:9" ht="15">
      <c r="A34" s="10" t="s">
        <v>221</v>
      </c>
      <c r="B34" s="46">
        <v>33</v>
      </c>
      <c r="C34" t="s">
        <v>104</v>
      </c>
      <c r="D34" s="46"/>
      <c r="E34" s="38"/>
      <c r="G34" s="38"/>
      <c r="H34" s="38"/>
      <c r="I34" s="99"/>
    </row>
    <row r="35" spans="1:9" ht="15">
      <c r="A35" s="10" t="s">
        <v>222</v>
      </c>
      <c r="B35" s="46">
        <v>7</v>
      </c>
      <c r="C35" t="s">
        <v>65</v>
      </c>
      <c r="D35" s="46"/>
      <c r="E35" s="38"/>
      <c r="G35" s="38"/>
      <c r="H35" s="38"/>
      <c r="I35" s="99"/>
    </row>
    <row r="36" spans="1:9" ht="15">
      <c r="A36" s="10" t="s">
        <v>222</v>
      </c>
      <c r="B36" s="46">
        <v>27</v>
      </c>
      <c r="C36" t="s">
        <v>55</v>
      </c>
      <c r="D36" s="46"/>
      <c r="E36" s="38"/>
      <c r="G36" s="38"/>
      <c r="H36" s="38"/>
      <c r="I36" s="99"/>
    </row>
    <row r="37" spans="1:9" ht="15">
      <c r="A37" s="10" t="s">
        <v>223</v>
      </c>
      <c r="B37" s="46">
        <v>12</v>
      </c>
      <c r="C37" t="s">
        <v>151</v>
      </c>
      <c r="D37" s="46"/>
      <c r="E37" s="38"/>
      <c r="G37" s="38"/>
      <c r="H37" s="38"/>
      <c r="I37" s="99"/>
    </row>
    <row r="38" spans="1:9" ht="15">
      <c r="A38" s="10" t="s">
        <v>223</v>
      </c>
      <c r="B38" s="46">
        <v>46</v>
      </c>
      <c r="C38" t="s">
        <v>68</v>
      </c>
      <c r="D38" s="46"/>
      <c r="E38" s="38"/>
      <c r="G38" s="38"/>
      <c r="H38" s="38"/>
      <c r="I38" s="99"/>
    </row>
    <row r="39" spans="1:9" ht="15">
      <c r="A39" s="10" t="s">
        <v>220</v>
      </c>
      <c r="B39" s="46">
        <v>13</v>
      </c>
      <c r="C39" t="s">
        <v>85</v>
      </c>
      <c r="D39" s="46"/>
      <c r="E39" s="38"/>
      <c r="G39" s="38"/>
      <c r="H39" s="38"/>
      <c r="I39" s="99"/>
    </row>
    <row r="40" spans="1:9" ht="15">
      <c r="A40" s="10" t="s">
        <v>220</v>
      </c>
      <c r="B40" s="46">
        <v>16</v>
      </c>
      <c r="C40" t="s">
        <v>71</v>
      </c>
      <c r="D40" s="46"/>
      <c r="E40" s="38"/>
      <c r="G40" s="38"/>
      <c r="H40" s="38"/>
      <c r="I40" s="99"/>
    </row>
    <row r="41" spans="1:9" ht="15">
      <c r="A41" s="10" t="s">
        <v>220</v>
      </c>
      <c r="B41" s="46">
        <v>41</v>
      </c>
      <c r="C41" t="s">
        <v>209</v>
      </c>
      <c r="D41" s="46"/>
      <c r="E41" s="38"/>
      <c r="G41" s="38"/>
      <c r="H41" s="38"/>
      <c r="I41" s="99"/>
    </row>
    <row r="42" spans="1:9" ht="15">
      <c r="A42" s="10" t="s">
        <v>204</v>
      </c>
      <c r="B42" s="46">
        <v>17</v>
      </c>
      <c r="C42" t="s">
        <v>61</v>
      </c>
      <c r="D42" s="46"/>
      <c r="E42" s="38"/>
      <c r="G42" s="38"/>
      <c r="H42" s="38"/>
      <c r="I42" s="99"/>
    </row>
    <row r="43" spans="1:9" ht="15">
      <c r="A43" s="10" t="s">
        <v>204</v>
      </c>
      <c r="B43" s="46">
        <v>39</v>
      </c>
      <c r="C43" t="s">
        <v>52</v>
      </c>
      <c r="D43" s="46"/>
      <c r="E43" s="38"/>
      <c r="G43" s="38"/>
      <c r="H43" s="38"/>
      <c r="I43" s="99"/>
    </row>
    <row r="44" spans="1:9" ht="15">
      <c r="A44" s="10" t="s">
        <v>204</v>
      </c>
      <c r="B44" s="46">
        <v>43</v>
      </c>
      <c r="C44" t="s">
        <v>38</v>
      </c>
      <c r="D44" s="46"/>
      <c r="E44" s="38"/>
      <c r="G44" s="38"/>
      <c r="H44" s="38"/>
      <c r="I44" s="99"/>
    </row>
    <row r="45" spans="1:9" ht="15">
      <c r="A45" s="10" t="s">
        <v>204</v>
      </c>
      <c r="B45" s="46">
        <v>45</v>
      </c>
      <c r="C45" t="s">
        <v>36</v>
      </c>
      <c r="D45" s="46"/>
      <c r="E45" s="38"/>
      <c r="G45" s="38"/>
      <c r="H45" s="38"/>
      <c r="I45" s="99"/>
    </row>
    <row r="46" spans="1:9" ht="15">
      <c r="A46" s="10" t="s">
        <v>206</v>
      </c>
      <c r="B46" s="46">
        <v>21</v>
      </c>
      <c r="C46" t="s">
        <v>40</v>
      </c>
      <c r="D46" s="46"/>
      <c r="E46" s="38"/>
      <c r="G46" s="38"/>
      <c r="H46" s="38"/>
      <c r="I46" s="99"/>
    </row>
    <row r="47" spans="1:9" ht="15">
      <c r="A47" s="10" t="s">
        <v>206</v>
      </c>
      <c r="B47" s="46">
        <v>47</v>
      </c>
      <c r="C47" t="s">
        <v>45</v>
      </c>
      <c r="D47" s="46"/>
      <c r="E47" s="38"/>
      <c r="G47" s="38"/>
      <c r="H47" s="38"/>
      <c r="I47" s="99"/>
    </row>
    <row r="48" spans="2:9" ht="15">
      <c r="B48" s="46"/>
      <c r="C48"/>
      <c r="D48" s="46"/>
      <c r="E48" s="38"/>
      <c r="G48" s="38"/>
      <c r="H48" s="38"/>
      <c r="I48" s="99"/>
    </row>
    <row r="49" spans="2:9" ht="15">
      <c r="B49" s="46"/>
      <c r="C49"/>
      <c r="D49" s="46"/>
      <c r="E49" s="38"/>
      <c r="G49" s="38"/>
      <c r="H49" s="38"/>
      <c r="I49" s="99"/>
    </row>
    <row r="50" spans="2:9" ht="15">
      <c r="B50" s="46"/>
      <c r="C50"/>
      <c r="D50" s="46"/>
      <c r="E50" s="38"/>
      <c r="G50" s="38"/>
      <c r="H50" s="38"/>
      <c r="I50" s="99"/>
    </row>
    <row r="51" spans="2:9" ht="15">
      <c r="B51" s="46"/>
      <c r="C51"/>
      <c r="D51" s="46"/>
      <c r="E51" s="38"/>
      <c r="G51" s="38"/>
      <c r="H51" s="38"/>
      <c r="I51" s="99"/>
    </row>
    <row r="52" spans="2:9" ht="15">
      <c r="B52" s="46"/>
      <c r="C52"/>
      <c r="D52" s="46"/>
      <c r="E52" s="38"/>
      <c r="G52" s="38"/>
      <c r="H52" s="38"/>
      <c r="I52" s="99"/>
    </row>
    <row r="53" spans="2:9" ht="15">
      <c r="B53" s="46"/>
      <c r="C53"/>
      <c r="D53" s="46"/>
      <c r="E53" s="38"/>
      <c r="G53" s="38"/>
      <c r="H53" s="38"/>
      <c r="I53" s="99"/>
    </row>
    <row r="54" spans="2:5" ht="15">
      <c r="B54" s="46"/>
      <c r="C54"/>
      <c r="D54" s="46"/>
      <c r="E54" s="38"/>
    </row>
    <row r="55" spans="2:4" ht="12.75">
      <c r="B55" s="46"/>
      <c r="C55"/>
      <c r="D55" s="46"/>
    </row>
    <row r="56" spans="2:4" ht="12.75">
      <c r="B56" s="46"/>
      <c r="C56"/>
      <c r="D56" s="46"/>
    </row>
    <row r="57" spans="2:4" ht="12.75">
      <c r="B57" s="46"/>
      <c r="C57"/>
      <c r="D57" s="46"/>
    </row>
    <row r="58" spans="2:4" ht="12.75">
      <c r="B58" s="46"/>
      <c r="C58"/>
      <c r="D58" s="46"/>
    </row>
    <row r="59" spans="2:4" ht="12.75">
      <c r="B59" s="46"/>
      <c r="C59"/>
      <c r="D59" s="46"/>
    </row>
    <row r="60" spans="2:4" ht="12.75">
      <c r="B60" s="46"/>
      <c r="C60"/>
      <c r="D60" s="46"/>
    </row>
    <row r="61" spans="2:4" ht="12.75">
      <c r="B61" s="46"/>
      <c r="C61"/>
      <c r="D61" s="46"/>
    </row>
    <row r="62" spans="2:4" ht="12.75">
      <c r="B62" s="46"/>
      <c r="C62"/>
      <c r="D62" s="46"/>
    </row>
    <row r="63" spans="2:4" ht="12.75">
      <c r="B63" s="46"/>
      <c r="C63"/>
      <c r="D63" s="46"/>
    </row>
    <row r="64" spans="2:4" ht="12.75">
      <c r="B64" s="46"/>
      <c r="C64"/>
      <c r="D64" s="46"/>
    </row>
    <row r="65" spans="2:4" ht="12.75">
      <c r="B65" s="46"/>
      <c r="C65"/>
      <c r="D65" s="46"/>
    </row>
    <row r="66" spans="2:4" ht="12.75">
      <c r="B66" s="46"/>
      <c r="C66"/>
      <c r="D66" s="46"/>
    </row>
    <row r="67" spans="2:4" ht="12.75">
      <c r="B67" s="46"/>
      <c r="C67"/>
      <c r="D67" s="46"/>
    </row>
    <row r="68" spans="2:4" ht="12.75">
      <c r="B68" s="46"/>
      <c r="C68"/>
      <c r="D68" s="46"/>
    </row>
    <row r="69" spans="2:4" ht="12.75">
      <c r="B69" s="46"/>
      <c r="C69"/>
      <c r="D69" s="46"/>
    </row>
    <row r="70" spans="2:4" ht="12.75">
      <c r="B70" s="46"/>
      <c r="C70"/>
      <c r="D70" s="46"/>
    </row>
    <row r="71" spans="2:4" ht="12.75">
      <c r="B71" s="46"/>
      <c r="C71"/>
      <c r="D71" s="1"/>
    </row>
    <row r="72" spans="2:4" ht="12.75">
      <c r="B72" s="46"/>
      <c r="C72"/>
      <c r="D72" s="46"/>
    </row>
    <row r="73" spans="2:4" ht="12.75">
      <c r="B73" s="46"/>
      <c r="C73"/>
      <c r="D73" s="46"/>
    </row>
    <row r="74" spans="2:4" ht="12.75">
      <c r="B74" s="1"/>
      <c r="C74"/>
      <c r="D74" s="46"/>
    </row>
    <row r="75" spans="2:4" ht="12.75">
      <c r="B75" s="46"/>
      <c r="C75"/>
      <c r="D75" s="46"/>
    </row>
    <row r="76" spans="2:4" ht="12.75">
      <c r="B76" s="46"/>
      <c r="C76"/>
      <c r="D76" s="46"/>
    </row>
    <row r="77" spans="2:4" ht="12.75">
      <c r="B77" s="46"/>
      <c r="C77"/>
      <c r="D77" s="46"/>
    </row>
    <row r="78" spans="2:4" ht="12.75">
      <c r="B78" s="46"/>
      <c r="C78"/>
      <c r="D78" s="46"/>
    </row>
    <row r="79" spans="2:4" ht="12.75">
      <c r="B79" s="46"/>
      <c r="C79"/>
      <c r="D79" s="46"/>
    </row>
    <row r="80" spans="2:4" ht="12.75">
      <c r="B80" s="46"/>
      <c r="C80"/>
      <c r="D80" s="46"/>
    </row>
    <row r="81" spans="2:4" ht="12.75">
      <c r="B81" s="46"/>
      <c r="C81"/>
      <c r="D81" s="46"/>
    </row>
    <row r="82" spans="2:4" ht="12.75">
      <c r="B82" s="46"/>
      <c r="C82"/>
      <c r="D82" s="46"/>
    </row>
    <row r="83" spans="2:4" ht="12.75">
      <c r="B83" s="46"/>
      <c r="C83"/>
      <c r="D83" s="46"/>
    </row>
    <row r="84" spans="2:4" ht="12.75">
      <c r="B84" s="46"/>
      <c r="C84"/>
      <c r="D84" s="46"/>
    </row>
    <row r="85" spans="2:4" ht="12.75">
      <c r="B85" s="46"/>
      <c r="C85"/>
      <c r="D85" s="46"/>
    </row>
    <row r="86" spans="2:4" ht="12.75">
      <c r="B86" s="46"/>
      <c r="C86"/>
      <c r="D86" s="46"/>
    </row>
    <row r="87" spans="2:4" ht="12.75">
      <c r="B87" s="46"/>
      <c r="C87"/>
      <c r="D87" s="46"/>
    </row>
    <row r="88" spans="2:4" ht="12.75">
      <c r="B88" s="46"/>
      <c r="C88"/>
      <c r="D88" s="46"/>
    </row>
    <row r="89" spans="3:4" ht="12.75">
      <c r="C89"/>
      <c r="D89" s="46"/>
    </row>
    <row r="90" spans="3:4" ht="12.75">
      <c r="C90"/>
      <c r="D90" s="46"/>
    </row>
    <row r="91" spans="3:4" ht="12.75">
      <c r="C91"/>
      <c r="D91" s="46"/>
    </row>
    <row r="92" spans="3:4" ht="12.75">
      <c r="C92"/>
      <c r="D92" s="46"/>
    </row>
  </sheetData>
  <sheetProtection/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60"/>
  <sheetViews>
    <sheetView zoomScale="75" zoomScaleNormal="75" zoomScalePageLayoutView="0" workbookViewId="0" topLeftCell="A31">
      <selection activeCell="B48" sqref="B48:G59"/>
    </sheetView>
  </sheetViews>
  <sheetFormatPr defaultColWidth="9.140625" defaultRowHeight="12.75"/>
  <cols>
    <col min="1" max="1" width="3.140625" style="0" customWidth="1"/>
    <col min="2" max="2" width="42.421875" style="0" customWidth="1"/>
    <col min="3" max="3" width="11.7109375" style="0" customWidth="1"/>
    <col min="4" max="4" width="12.140625" style="0" customWidth="1"/>
    <col min="5" max="5" width="12.57421875" style="0" customWidth="1"/>
    <col min="6" max="6" width="11.8515625" style="0" customWidth="1"/>
    <col min="7" max="7" width="12.28125" style="0" customWidth="1"/>
    <col min="8" max="8" width="11.57421875" style="0" customWidth="1"/>
    <col min="9" max="9" width="14.28125" style="0" customWidth="1"/>
    <col min="10" max="10" width="11.28125" style="0" customWidth="1"/>
    <col min="11" max="11" width="14.00390625" style="0" customWidth="1"/>
    <col min="12" max="12" width="43.140625" style="0" customWidth="1"/>
    <col min="13" max="16" width="10.140625" style="0" customWidth="1"/>
    <col min="17" max="17" width="11.8515625" style="0" customWidth="1"/>
    <col min="18" max="18" width="10.8515625" style="0" customWidth="1"/>
  </cols>
  <sheetData>
    <row r="1" spans="1:10" ht="23.25">
      <c r="A1" s="81" t="s">
        <v>229</v>
      </c>
      <c r="J1" s="50"/>
    </row>
    <row r="2" ht="18.75" thickBot="1">
      <c r="J2" s="52"/>
    </row>
    <row r="3" spans="2:11" ht="18.75" thickBot="1">
      <c r="B3" s="83" t="s">
        <v>0</v>
      </c>
      <c r="C3" s="90" t="s">
        <v>1</v>
      </c>
      <c r="D3" s="49" t="s">
        <v>2</v>
      </c>
      <c r="E3" s="49" t="s">
        <v>3</v>
      </c>
      <c r="F3" s="49" t="s">
        <v>4</v>
      </c>
      <c r="G3" s="49" t="s">
        <v>5</v>
      </c>
      <c r="H3" s="84" t="s">
        <v>6</v>
      </c>
      <c r="I3" s="84" t="s">
        <v>25</v>
      </c>
      <c r="J3" s="52"/>
      <c r="K3" s="50"/>
    </row>
    <row r="4" spans="2:12" ht="18.75" thickBot="1">
      <c r="B4" s="129" t="s">
        <v>183</v>
      </c>
      <c r="C4" s="51">
        <v>2</v>
      </c>
      <c r="D4" s="51">
        <v>4</v>
      </c>
      <c r="E4" s="51">
        <v>25</v>
      </c>
      <c r="F4" s="51">
        <v>25</v>
      </c>
      <c r="G4" s="51">
        <v>25</v>
      </c>
      <c r="H4" s="115">
        <f aca="true" t="shared" si="0" ref="H4:H15">SUM(A4:G4)</f>
        <v>81</v>
      </c>
      <c r="I4" s="123">
        <v>1</v>
      </c>
      <c r="J4" s="52"/>
      <c r="K4" s="52"/>
      <c r="L4" s="48"/>
    </row>
    <row r="5" spans="2:12" ht="18.75" thickBot="1">
      <c r="B5" s="55" t="s">
        <v>173</v>
      </c>
      <c r="C5" s="54">
        <v>15</v>
      </c>
      <c r="D5" s="54">
        <v>20</v>
      </c>
      <c r="E5" s="54">
        <v>4</v>
      </c>
      <c r="F5" s="54">
        <v>20</v>
      </c>
      <c r="G5" s="54">
        <v>15</v>
      </c>
      <c r="H5" s="116">
        <f t="shared" si="0"/>
        <v>74</v>
      </c>
      <c r="I5" s="123">
        <v>2</v>
      </c>
      <c r="J5" s="57"/>
      <c r="K5" s="52"/>
      <c r="L5" s="48"/>
    </row>
    <row r="6" spans="2:12" ht="18.75" thickBot="1">
      <c r="B6" s="55" t="s">
        <v>247</v>
      </c>
      <c r="C6" s="54">
        <v>25</v>
      </c>
      <c r="D6" s="56">
        <v>25</v>
      </c>
      <c r="E6" s="56">
        <v>5</v>
      </c>
      <c r="F6" s="56">
        <v>4</v>
      </c>
      <c r="G6" s="56">
        <v>10</v>
      </c>
      <c r="H6" s="116">
        <f t="shared" si="0"/>
        <v>69</v>
      </c>
      <c r="I6" s="123">
        <v>3</v>
      </c>
      <c r="J6" s="57"/>
      <c r="K6" s="52"/>
      <c r="L6" s="48"/>
    </row>
    <row r="7" spans="2:15" ht="18.75" thickBot="1">
      <c r="B7" s="55" t="s">
        <v>180</v>
      </c>
      <c r="C7" s="54">
        <v>20</v>
      </c>
      <c r="D7" s="54">
        <v>8</v>
      </c>
      <c r="E7" s="54">
        <v>20</v>
      </c>
      <c r="F7" s="54">
        <v>10</v>
      </c>
      <c r="G7" s="54">
        <v>8</v>
      </c>
      <c r="H7" s="116">
        <f t="shared" si="0"/>
        <v>66</v>
      </c>
      <c r="I7" s="123">
        <v>4</v>
      </c>
      <c r="J7" s="57"/>
      <c r="K7" s="57"/>
      <c r="L7" s="48"/>
      <c r="O7" s="17"/>
    </row>
    <row r="8" spans="2:12" ht="18.75" thickBot="1">
      <c r="B8" s="53" t="s">
        <v>175</v>
      </c>
      <c r="C8" s="54">
        <v>6</v>
      </c>
      <c r="D8" s="56">
        <v>15</v>
      </c>
      <c r="E8" s="56">
        <v>15</v>
      </c>
      <c r="F8" s="56">
        <v>8</v>
      </c>
      <c r="G8" s="56">
        <v>20</v>
      </c>
      <c r="H8" s="116">
        <f t="shared" si="0"/>
        <v>64</v>
      </c>
      <c r="I8" s="123">
        <v>5</v>
      </c>
      <c r="J8" s="57"/>
      <c r="K8" s="57"/>
      <c r="L8" s="48"/>
    </row>
    <row r="9" spans="2:12" ht="18.75" thickBot="1">
      <c r="B9" s="55" t="s">
        <v>176</v>
      </c>
      <c r="C9" s="54">
        <v>10</v>
      </c>
      <c r="D9" s="56">
        <v>6</v>
      </c>
      <c r="E9" s="56">
        <v>8</v>
      </c>
      <c r="F9" s="56">
        <v>15</v>
      </c>
      <c r="G9" s="56">
        <v>5</v>
      </c>
      <c r="H9" s="116">
        <f t="shared" si="0"/>
        <v>44</v>
      </c>
      <c r="I9" s="123" t="s">
        <v>251</v>
      </c>
      <c r="J9" s="57"/>
      <c r="K9" s="57"/>
      <c r="L9" s="48"/>
    </row>
    <row r="10" spans="2:12" ht="18.75" thickBot="1">
      <c r="B10" s="53" t="s">
        <v>179</v>
      </c>
      <c r="C10" s="54">
        <v>10</v>
      </c>
      <c r="D10" s="54">
        <v>10</v>
      </c>
      <c r="E10" s="54">
        <v>10</v>
      </c>
      <c r="F10" s="54">
        <v>7</v>
      </c>
      <c r="G10" s="54">
        <v>7</v>
      </c>
      <c r="H10" s="116">
        <f t="shared" si="0"/>
        <v>44</v>
      </c>
      <c r="I10" s="123" t="s">
        <v>251</v>
      </c>
      <c r="J10" s="57"/>
      <c r="K10" s="57"/>
      <c r="L10" s="48"/>
    </row>
    <row r="11" spans="2:12" ht="18.75" thickBot="1">
      <c r="B11" s="53" t="s">
        <v>174</v>
      </c>
      <c r="C11" s="54">
        <v>3</v>
      </c>
      <c r="D11" s="56">
        <v>7</v>
      </c>
      <c r="E11" s="56">
        <v>6</v>
      </c>
      <c r="F11" s="56">
        <v>5</v>
      </c>
      <c r="G11" s="56">
        <v>6</v>
      </c>
      <c r="H11" s="116">
        <f t="shared" si="0"/>
        <v>27</v>
      </c>
      <c r="I11" s="123">
        <v>8</v>
      </c>
      <c r="J11" s="57"/>
      <c r="K11" s="57"/>
      <c r="L11" s="48"/>
    </row>
    <row r="12" spans="2:12" ht="18.75" thickBot="1">
      <c r="B12" s="53" t="s">
        <v>182</v>
      </c>
      <c r="C12" s="54">
        <v>7</v>
      </c>
      <c r="D12" s="54">
        <v>3</v>
      </c>
      <c r="E12" s="54">
        <v>7</v>
      </c>
      <c r="F12" s="54">
        <v>2</v>
      </c>
      <c r="G12" s="54">
        <v>3</v>
      </c>
      <c r="H12" s="116">
        <f t="shared" si="0"/>
        <v>22</v>
      </c>
      <c r="I12" s="123">
        <v>9</v>
      </c>
      <c r="J12" s="57"/>
      <c r="K12" s="57"/>
      <c r="L12" s="48"/>
    </row>
    <row r="13" spans="2:12" ht="18.75" thickBot="1">
      <c r="B13" s="55" t="s">
        <v>181</v>
      </c>
      <c r="C13" s="54">
        <v>4</v>
      </c>
      <c r="D13" s="54">
        <v>5</v>
      </c>
      <c r="E13" s="54">
        <v>3</v>
      </c>
      <c r="F13" s="54">
        <v>3</v>
      </c>
      <c r="G13" s="54">
        <v>4</v>
      </c>
      <c r="H13" s="116">
        <f t="shared" si="0"/>
        <v>19</v>
      </c>
      <c r="I13" s="123">
        <v>10</v>
      </c>
      <c r="J13" s="57"/>
      <c r="K13" s="57"/>
      <c r="L13" s="48"/>
    </row>
    <row r="14" spans="2:12" ht="18.75" thickBot="1">
      <c r="B14" s="55" t="s">
        <v>177</v>
      </c>
      <c r="C14" s="54">
        <v>1</v>
      </c>
      <c r="D14" s="54">
        <v>1</v>
      </c>
      <c r="E14" s="54">
        <v>2</v>
      </c>
      <c r="F14" s="54">
        <v>6</v>
      </c>
      <c r="G14" s="122">
        <v>2</v>
      </c>
      <c r="H14" s="116">
        <f t="shared" si="0"/>
        <v>12</v>
      </c>
      <c r="I14" s="123">
        <v>11</v>
      </c>
      <c r="J14" s="57"/>
      <c r="K14" s="57"/>
      <c r="L14" s="48"/>
    </row>
    <row r="15" spans="2:12" ht="18.75" thickBot="1">
      <c r="B15" s="130" t="s">
        <v>178</v>
      </c>
      <c r="C15" s="121">
        <v>5</v>
      </c>
      <c r="D15" s="121">
        <v>2</v>
      </c>
      <c r="E15" s="121">
        <v>1</v>
      </c>
      <c r="F15" s="121">
        <v>1</v>
      </c>
      <c r="G15" s="121">
        <v>1</v>
      </c>
      <c r="H15" s="117">
        <f t="shared" si="0"/>
        <v>10</v>
      </c>
      <c r="I15" s="123">
        <v>12</v>
      </c>
      <c r="J15" s="57"/>
      <c r="K15" s="57"/>
      <c r="L15" s="48"/>
    </row>
    <row r="16" spans="2:11" ht="18">
      <c r="B16" s="58"/>
      <c r="C16" s="59"/>
      <c r="D16" s="59"/>
      <c r="E16" s="59"/>
      <c r="F16" s="59"/>
      <c r="G16" s="59"/>
      <c r="H16" s="59"/>
      <c r="I16" s="59"/>
      <c r="J16" s="52"/>
      <c r="K16" s="57"/>
    </row>
    <row r="17" spans="2:11" ht="18">
      <c r="B17" s="58"/>
      <c r="C17" s="59"/>
      <c r="D17" s="59"/>
      <c r="E17" s="59"/>
      <c r="F17" s="59"/>
      <c r="G17" s="59"/>
      <c r="H17" s="59"/>
      <c r="I17" s="59"/>
      <c r="J17" s="52"/>
      <c r="K17" s="57"/>
    </row>
    <row r="18" spans="2:10" ht="18.75" thickBot="1">
      <c r="B18" s="59"/>
      <c r="C18" s="59"/>
      <c r="D18" s="59"/>
      <c r="E18" s="59"/>
      <c r="F18" s="59"/>
      <c r="G18" s="59"/>
      <c r="H18" s="59"/>
      <c r="I18" s="59"/>
      <c r="J18" s="60"/>
    </row>
    <row r="19" spans="2:18" ht="18.75" thickBot="1">
      <c r="B19" s="103" t="s">
        <v>1</v>
      </c>
      <c r="C19" s="61"/>
      <c r="D19" s="61"/>
      <c r="E19" s="61"/>
      <c r="F19" s="61"/>
      <c r="G19" s="87" t="s">
        <v>6</v>
      </c>
      <c r="H19" s="86" t="s">
        <v>35</v>
      </c>
      <c r="I19" s="100"/>
      <c r="J19" s="60"/>
      <c r="L19" s="82" t="s">
        <v>2</v>
      </c>
      <c r="M19" s="61"/>
      <c r="N19" s="61"/>
      <c r="O19" s="61"/>
      <c r="P19" s="61"/>
      <c r="Q19" s="87" t="s">
        <v>6</v>
      </c>
      <c r="R19" s="86" t="s">
        <v>35</v>
      </c>
    </row>
    <row r="20" spans="2:18" ht="18.75" thickBot="1">
      <c r="B20" s="127" t="s">
        <v>247</v>
      </c>
      <c r="C20" s="63">
        <v>1</v>
      </c>
      <c r="D20" s="64">
        <v>10</v>
      </c>
      <c r="E20" s="64">
        <v>14</v>
      </c>
      <c r="F20" s="65">
        <v>20</v>
      </c>
      <c r="G20" s="66">
        <f aca="true" t="shared" si="1" ref="G20:G31">SUM(C20:F20)</f>
        <v>45</v>
      </c>
      <c r="H20" s="67">
        <v>25</v>
      </c>
      <c r="I20" s="101"/>
      <c r="J20" s="68"/>
      <c r="L20" s="127" t="s">
        <v>247</v>
      </c>
      <c r="M20" s="63">
        <v>1</v>
      </c>
      <c r="N20" s="64">
        <v>17</v>
      </c>
      <c r="O20" s="64">
        <v>24</v>
      </c>
      <c r="P20" s="65">
        <v>34</v>
      </c>
      <c r="Q20" s="66">
        <f aca="true" t="shared" si="2" ref="Q20:Q31">SUM(M20:P20)</f>
        <v>76</v>
      </c>
      <c r="R20" s="67">
        <v>25</v>
      </c>
    </row>
    <row r="21" spans="2:18" ht="18.75" thickBot="1">
      <c r="B21" s="55" t="s">
        <v>180</v>
      </c>
      <c r="C21" s="69">
        <v>2</v>
      </c>
      <c r="D21" s="70">
        <v>5</v>
      </c>
      <c r="E21" s="70">
        <v>12</v>
      </c>
      <c r="F21" s="71">
        <v>39</v>
      </c>
      <c r="G21" s="66">
        <f t="shared" si="1"/>
        <v>58</v>
      </c>
      <c r="H21" s="72">
        <v>20</v>
      </c>
      <c r="I21" s="101"/>
      <c r="J21" s="68"/>
      <c r="L21" s="55" t="s">
        <v>173</v>
      </c>
      <c r="M21" s="69">
        <v>5</v>
      </c>
      <c r="N21" s="70">
        <v>18</v>
      </c>
      <c r="O21" s="70">
        <v>29</v>
      </c>
      <c r="P21" s="71">
        <v>30</v>
      </c>
      <c r="Q21" s="66">
        <f t="shared" si="2"/>
        <v>82</v>
      </c>
      <c r="R21" s="72">
        <v>20</v>
      </c>
    </row>
    <row r="22" spans="2:18" ht="18.75" thickBot="1">
      <c r="B22" s="55" t="s">
        <v>173</v>
      </c>
      <c r="C22" s="73">
        <v>9</v>
      </c>
      <c r="D22" s="74">
        <v>13</v>
      </c>
      <c r="E22" s="74">
        <v>35</v>
      </c>
      <c r="F22" s="75">
        <v>43</v>
      </c>
      <c r="G22" s="66">
        <f t="shared" si="1"/>
        <v>100</v>
      </c>
      <c r="H22" s="72">
        <v>15</v>
      </c>
      <c r="I22" s="101"/>
      <c r="J22" s="68"/>
      <c r="L22" s="53" t="s">
        <v>175</v>
      </c>
      <c r="M22" s="73">
        <v>3</v>
      </c>
      <c r="N22" s="74">
        <v>22</v>
      </c>
      <c r="O22" s="74">
        <v>32</v>
      </c>
      <c r="P22" s="75">
        <v>49</v>
      </c>
      <c r="Q22" s="66">
        <f t="shared" si="2"/>
        <v>106</v>
      </c>
      <c r="R22" s="72">
        <v>15</v>
      </c>
    </row>
    <row r="23" spans="2:18" ht="18.75" thickBot="1">
      <c r="B23" s="53" t="s">
        <v>179</v>
      </c>
      <c r="C23" s="73">
        <v>21</v>
      </c>
      <c r="D23" s="74">
        <v>27</v>
      </c>
      <c r="E23" s="74">
        <v>28</v>
      </c>
      <c r="F23" s="75">
        <v>29</v>
      </c>
      <c r="G23" s="66">
        <f t="shared" si="1"/>
        <v>105</v>
      </c>
      <c r="H23" s="72">
        <v>10</v>
      </c>
      <c r="I23" s="101"/>
      <c r="J23" s="68"/>
      <c r="L23" s="53" t="s">
        <v>179</v>
      </c>
      <c r="M23" s="73">
        <v>13</v>
      </c>
      <c r="N23" s="74">
        <v>28</v>
      </c>
      <c r="O23" s="74">
        <v>35</v>
      </c>
      <c r="P23" s="75">
        <v>38</v>
      </c>
      <c r="Q23" s="66">
        <f t="shared" si="2"/>
        <v>114</v>
      </c>
      <c r="R23" s="72">
        <v>10</v>
      </c>
    </row>
    <row r="24" spans="2:20" ht="18.75" thickBot="1">
      <c r="B24" s="55" t="s">
        <v>176</v>
      </c>
      <c r="C24" s="73">
        <v>11</v>
      </c>
      <c r="D24" s="74">
        <v>16</v>
      </c>
      <c r="E24" s="74">
        <v>36</v>
      </c>
      <c r="F24" s="75">
        <v>42</v>
      </c>
      <c r="G24" s="66">
        <f t="shared" si="1"/>
        <v>105</v>
      </c>
      <c r="H24" s="72">
        <v>10</v>
      </c>
      <c r="I24" s="101"/>
      <c r="J24" s="60"/>
      <c r="L24" s="55" t="s">
        <v>180</v>
      </c>
      <c r="M24" s="73">
        <v>6</v>
      </c>
      <c r="N24" s="74">
        <v>24</v>
      </c>
      <c r="O24" s="74">
        <v>39</v>
      </c>
      <c r="P24" s="75">
        <v>46</v>
      </c>
      <c r="Q24" s="66">
        <f t="shared" si="2"/>
        <v>115</v>
      </c>
      <c r="R24" s="72">
        <v>8</v>
      </c>
      <c r="T24" s="10" t="s">
        <v>94</v>
      </c>
    </row>
    <row r="25" spans="2:20" ht="18.75" thickBot="1">
      <c r="B25" s="53" t="s">
        <v>182</v>
      </c>
      <c r="C25" s="73">
        <v>17</v>
      </c>
      <c r="D25" s="74">
        <v>19</v>
      </c>
      <c r="E25" s="74">
        <v>25</v>
      </c>
      <c r="F25" s="75">
        <v>100</v>
      </c>
      <c r="G25" s="66">
        <f t="shared" si="1"/>
        <v>161</v>
      </c>
      <c r="H25" s="72">
        <v>7</v>
      </c>
      <c r="I25" s="101"/>
      <c r="J25" s="60"/>
      <c r="L25" s="53" t="s">
        <v>174</v>
      </c>
      <c r="M25" s="73">
        <v>8</v>
      </c>
      <c r="N25" s="74">
        <v>23</v>
      </c>
      <c r="O25" s="74">
        <v>37</v>
      </c>
      <c r="P25" s="75">
        <v>53</v>
      </c>
      <c r="Q25" s="66">
        <f t="shared" si="2"/>
        <v>121</v>
      </c>
      <c r="R25" s="72">
        <v>7</v>
      </c>
      <c r="T25" s="10"/>
    </row>
    <row r="26" spans="2:18" ht="18.75" thickBot="1">
      <c r="B26" s="53" t="s">
        <v>175</v>
      </c>
      <c r="C26" s="73">
        <v>18</v>
      </c>
      <c r="D26" s="74">
        <v>45</v>
      </c>
      <c r="E26" s="74">
        <v>50</v>
      </c>
      <c r="F26" s="75">
        <v>53</v>
      </c>
      <c r="G26" s="66">
        <f t="shared" si="1"/>
        <v>166</v>
      </c>
      <c r="H26" s="72">
        <v>6</v>
      </c>
      <c r="I26" s="101"/>
      <c r="J26" s="76"/>
      <c r="L26" s="55" t="s">
        <v>176</v>
      </c>
      <c r="M26" s="73">
        <v>10</v>
      </c>
      <c r="N26" s="74">
        <v>11</v>
      </c>
      <c r="O26" s="74">
        <v>50</v>
      </c>
      <c r="P26" s="75">
        <v>56</v>
      </c>
      <c r="Q26" s="66">
        <f t="shared" si="2"/>
        <v>127</v>
      </c>
      <c r="R26" s="72">
        <v>6</v>
      </c>
    </row>
    <row r="27" spans="2:18" ht="18.75" thickBot="1">
      <c r="B27" s="53" t="s">
        <v>178</v>
      </c>
      <c r="C27" s="73">
        <v>4</v>
      </c>
      <c r="D27" s="74">
        <v>37</v>
      </c>
      <c r="E27" s="74">
        <v>41</v>
      </c>
      <c r="F27" s="75">
        <v>100</v>
      </c>
      <c r="G27" s="66">
        <f t="shared" si="1"/>
        <v>182</v>
      </c>
      <c r="H27" s="72">
        <v>5</v>
      </c>
      <c r="I27" s="101"/>
      <c r="J27" s="68"/>
      <c r="L27" s="55" t="s">
        <v>181</v>
      </c>
      <c r="M27" s="73">
        <v>7</v>
      </c>
      <c r="N27" s="74">
        <v>12</v>
      </c>
      <c r="O27" s="74">
        <v>21</v>
      </c>
      <c r="P27" s="75">
        <v>100</v>
      </c>
      <c r="Q27" s="66">
        <f t="shared" si="2"/>
        <v>140</v>
      </c>
      <c r="R27" s="72">
        <v>5</v>
      </c>
    </row>
    <row r="28" spans="2:18" ht="18.75" thickBot="1">
      <c r="B28" s="55" t="s">
        <v>181</v>
      </c>
      <c r="C28" s="73">
        <v>15</v>
      </c>
      <c r="D28" s="74">
        <v>33</v>
      </c>
      <c r="E28" s="74">
        <v>38</v>
      </c>
      <c r="F28" s="75">
        <v>100</v>
      </c>
      <c r="G28" s="66">
        <f t="shared" si="1"/>
        <v>186</v>
      </c>
      <c r="H28" s="72">
        <v>4</v>
      </c>
      <c r="I28" s="101"/>
      <c r="J28" s="68"/>
      <c r="L28" s="53" t="s">
        <v>183</v>
      </c>
      <c r="M28" s="73">
        <v>45</v>
      </c>
      <c r="N28" s="74">
        <v>48</v>
      </c>
      <c r="O28" s="74">
        <v>55</v>
      </c>
      <c r="P28" s="75">
        <v>100</v>
      </c>
      <c r="Q28" s="66">
        <f t="shared" si="2"/>
        <v>248</v>
      </c>
      <c r="R28" s="72">
        <v>4</v>
      </c>
    </row>
    <row r="29" spans="2:18" ht="18.75" thickBot="1">
      <c r="B29" s="53" t="s">
        <v>174</v>
      </c>
      <c r="C29" s="73">
        <v>8</v>
      </c>
      <c r="D29" s="74">
        <v>31</v>
      </c>
      <c r="E29" s="74">
        <v>55</v>
      </c>
      <c r="F29" s="75">
        <v>100</v>
      </c>
      <c r="G29" s="66">
        <f t="shared" si="1"/>
        <v>194</v>
      </c>
      <c r="H29" s="72">
        <v>3</v>
      </c>
      <c r="I29" s="101"/>
      <c r="J29" s="68"/>
      <c r="L29" s="53" t="s">
        <v>182</v>
      </c>
      <c r="M29" s="73">
        <v>4</v>
      </c>
      <c r="N29" s="74">
        <v>44</v>
      </c>
      <c r="O29" s="74">
        <v>100</v>
      </c>
      <c r="P29" s="75">
        <v>100</v>
      </c>
      <c r="Q29" s="66">
        <f t="shared" si="2"/>
        <v>248</v>
      </c>
      <c r="R29" s="72">
        <v>3</v>
      </c>
    </row>
    <row r="30" spans="2:18" ht="18.75" thickBot="1">
      <c r="B30" s="53" t="s">
        <v>183</v>
      </c>
      <c r="C30" s="73">
        <v>3</v>
      </c>
      <c r="D30" s="74">
        <v>23</v>
      </c>
      <c r="E30" s="74">
        <v>100</v>
      </c>
      <c r="F30" s="75">
        <v>100</v>
      </c>
      <c r="G30" s="66">
        <f t="shared" si="1"/>
        <v>226</v>
      </c>
      <c r="H30" s="72">
        <v>2</v>
      </c>
      <c r="I30" s="101"/>
      <c r="J30" s="68"/>
      <c r="L30" s="53" t="s">
        <v>178</v>
      </c>
      <c r="M30" s="73">
        <v>20</v>
      </c>
      <c r="N30" s="74">
        <v>43</v>
      </c>
      <c r="O30" s="74">
        <v>100</v>
      </c>
      <c r="P30" s="75">
        <v>100</v>
      </c>
      <c r="Q30" s="66">
        <f t="shared" si="2"/>
        <v>263</v>
      </c>
      <c r="R30" s="72">
        <v>2</v>
      </c>
    </row>
    <row r="31" spans="2:18" ht="18.75" thickBot="1">
      <c r="B31" s="120" t="s">
        <v>177</v>
      </c>
      <c r="C31" s="88">
        <v>51</v>
      </c>
      <c r="D31" s="89">
        <v>100</v>
      </c>
      <c r="E31" s="89">
        <v>100</v>
      </c>
      <c r="F31" s="114">
        <v>100</v>
      </c>
      <c r="G31" s="84">
        <f t="shared" si="1"/>
        <v>351</v>
      </c>
      <c r="H31" s="112">
        <v>1</v>
      </c>
      <c r="I31" s="101"/>
      <c r="J31" s="68"/>
      <c r="L31" s="120" t="s">
        <v>177</v>
      </c>
      <c r="M31" s="88">
        <v>32</v>
      </c>
      <c r="N31" s="89">
        <v>100</v>
      </c>
      <c r="O31" s="89">
        <v>100</v>
      </c>
      <c r="P31" s="114">
        <v>100</v>
      </c>
      <c r="Q31" s="84">
        <f t="shared" si="2"/>
        <v>332</v>
      </c>
      <c r="R31" s="112">
        <v>1</v>
      </c>
    </row>
    <row r="32" spans="2:17" ht="18.75" thickBot="1">
      <c r="B32" s="59"/>
      <c r="C32" s="68"/>
      <c r="D32" s="68"/>
      <c r="E32" s="68"/>
      <c r="F32" s="68"/>
      <c r="G32" s="113"/>
      <c r="H32" s="76"/>
      <c r="I32" s="76"/>
      <c r="J32" s="68"/>
      <c r="Q32" s="95"/>
    </row>
    <row r="33" spans="2:18" ht="18.75" thickBot="1">
      <c r="B33" s="79" t="s">
        <v>3</v>
      </c>
      <c r="C33" s="77"/>
      <c r="D33" s="77"/>
      <c r="E33" s="77"/>
      <c r="F33" s="77"/>
      <c r="G33" s="87" t="s">
        <v>6</v>
      </c>
      <c r="H33" s="85" t="s">
        <v>35</v>
      </c>
      <c r="I33" s="100"/>
      <c r="J33" s="68"/>
      <c r="K33" s="68"/>
      <c r="L33" s="82" t="s">
        <v>4</v>
      </c>
      <c r="M33" s="77"/>
      <c r="N33" s="77"/>
      <c r="O33" s="77"/>
      <c r="P33" s="77"/>
      <c r="Q33" s="87" t="s">
        <v>6</v>
      </c>
      <c r="R33" s="86" t="s">
        <v>35</v>
      </c>
    </row>
    <row r="34" spans="2:18" ht="18.75" thickBot="1">
      <c r="B34" s="129" t="s">
        <v>183</v>
      </c>
      <c r="C34" s="65">
        <v>5</v>
      </c>
      <c r="D34" s="65">
        <v>11</v>
      </c>
      <c r="E34" s="65">
        <v>18</v>
      </c>
      <c r="F34" s="65">
        <v>24</v>
      </c>
      <c r="G34" s="66">
        <f aca="true" t="shared" si="3" ref="G34:G45">SUM(C34:F34)</f>
        <v>58</v>
      </c>
      <c r="H34" s="67">
        <v>25</v>
      </c>
      <c r="I34" s="101"/>
      <c r="J34" s="68"/>
      <c r="K34" s="68"/>
      <c r="L34" s="129" t="s">
        <v>183</v>
      </c>
      <c r="M34" s="65">
        <v>4</v>
      </c>
      <c r="N34" s="65">
        <v>11</v>
      </c>
      <c r="O34" s="65">
        <v>12</v>
      </c>
      <c r="P34" s="65">
        <v>38</v>
      </c>
      <c r="Q34" s="66">
        <f aca="true" t="shared" si="4" ref="Q34:Q45">SUM(M34:P34)</f>
        <v>65</v>
      </c>
      <c r="R34" s="67">
        <v>25</v>
      </c>
    </row>
    <row r="35" spans="2:18" ht="18.75" thickBot="1">
      <c r="B35" s="55" t="s">
        <v>180</v>
      </c>
      <c r="C35" s="71">
        <v>8</v>
      </c>
      <c r="D35" s="71">
        <v>16</v>
      </c>
      <c r="E35" s="71">
        <v>21</v>
      </c>
      <c r="F35" s="71">
        <v>44</v>
      </c>
      <c r="G35" s="66">
        <f t="shared" si="3"/>
        <v>89</v>
      </c>
      <c r="H35" s="72">
        <v>20</v>
      </c>
      <c r="I35" s="101"/>
      <c r="J35" s="68"/>
      <c r="K35" s="68"/>
      <c r="L35" s="55" t="s">
        <v>173</v>
      </c>
      <c r="M35" s="71">
        <v>16</v>
      </c>
      <c r="N35" s="71">
        <v>17</v>
      </c>
      <c r="O35" s="71">
        <v>22</v>
      </c>
      <c r="P35" s="71">
        <v>23</v>
      </c>
      <c r="Q35" s="66">
        <f t="shared" si="4"/>
        <v>78</v>
      </c>
      <c r="R35" s="72">
        <v>20</v>
      </c>
    </row>
    <row r="36" spans="2:18" ht="18.75" thickBot="1">
      <c r="B36" s="53" t="s">
        <v>175</v>
      </c>
      <c r="C36" s="75">
        <v>15</v>
      </c>
      <c r="D36" s="75">
        <v>22</v>
      </c>
      <c r="E36" s="75">
        <v>26</v>
      </c>
      <c r="F36" s="75">
        <v>32</v>
      </c>
      <c r="G36" s="66">
        <f t="shared" si="3"/>
        <v>95</v>
      </c>
      <c r="H36" s="72">
        <v>15</v>
      </c>
      <c r="I36" s="101"/>
      <c r="J36" s="68"/>
      <c r="K36" s="68"/>
      <c r="L36" s="55" t="s">
        <v>176</v>
      </c>
      <c r="M36" s="75">
        <v>2</v>
      </c>
      <c r="N36" s="75">
        <v>9</v>
      </c>
      <c r="O36" s="75">
        <v>32</v>
      </c>
      <c r="P36" s="75">
        <v>39</v>
      </c>
      <c r="Q36" s="66">
        <f t="shared" si="4"/>
        <v>82</v>
      </c>
      <c r="R36" s="72">
        <v>15</v>
      </c>
    </row>
    <row r="37" spans="2:18" ht="18.75" thickBot="1">
      <c r="B37" s="53" t="s">
        <v>179</v>
      </c>
      <c r="C37" s="75">
        <v>10</v>
      </c>
      <c r="D37" s="75">
        <v>17</v>
      </c>
      <c r="E37" s="75">
        <v>36</v>
      </c>
      <c r="F37" s="75">
        <v>37</v>
      </c>
      <c r="G37" s="66">
        <f t="shared" si="3"/>
        <v>100</v>
      </c>
      <c r="H37" s="72">
        <v>10</v>
      </c>
      <c r="I37" s="101"/>
      <c r="J37" s="68"/>
      <c r="K37" s="68"/>
      <c r="L37" s="55" t="s">
        <v>180</v>
      </c>
      <c r="M37" s="75">
        <v>5</v>
      </c>
      <c r="N37" s="75">
        <v>24</v>
      </c>
      <c r="O37" s="75">
        <v>28</v>
      </c>
      <c r="P37" s="75">
        <v>31</v>
      </c>
      <c r="Q37" s="66">
        <f t="shared" si="4"/>
        <v>88</v>
      </c>
      <c r="R37" s="72">
        <v>10</v>
      </c>
    </row>
    <row r="38" spans="2:18" ht="18.75" thickBot="1">
      <c r="B38" s="55" t="s">
        <v>176</v>
      </c>
      <c r="C38" s="75">
        <v>9</v>
      </c>
      <c r="D38" s="75">
        <v>25</v>
      </c>
      <c r="E38" s="75">
        <v>30</v>
      </c>
      <c r="F38" s="75">
        <v>45</v>
      </c>
      <c r="G38" s="66">
        <f t="shared" si="3"/>
        <v>109</v>
      </c>
      <c r="H38" s="72">
        <v>8</v>
      </c>
      <c r="I38" s="101"/>
      <c r="J38" s="68"/>
      <c r="K38" s="68"/>
      <c r="L38" s="53" t="s">
        <v>175</v>
      </c>
      <c r="M38" s="75">
        <v>1</v>
      </c>
      <c r="N38" s="75">
        <v>6</v>
      </c>
      <c r="O38" s="75">
        <v>44</v>
      </c>
      <c r="P38" s="75">
        <v>48</v>
      </c>
      <c r="Q38" s="66">
        <f t="shared" si="4"/>
        <v>99</v>
      </c>
      <c r="R38" s="72">
        <v>8</v>
      </c>
    </row>
    <row r="39" spans="2:18" ht="18.75" thickBot="1">
      <c r="B39" s="53" t="s">
        <v>182</v>
      </c>
      <c r="C39" s="73">
        <v>14</v>
      </c>
      <c r="D39" s="74">
        <v>27</v>
      </c>
      <c r="E39" s="74">
        <v>42</v>
      </c>
      <c r="F39" s="75">
        <v>43</v>
      </c>
      <c r="G39" s="66">
        <f t="shared" si="3"/>
        <v>126</v>
      </c>
      <c r="H39" s="72">
        <v>7</v>
      </c>
      <c r="I39" s="101"/>
      <c r="J39" s="68"/>
      <c r="K39" s="68"/>
      <c r="L39" s="53" t="s">
        <v>179</v>
      </c>
      <c r="M39" s="73">
        <v>8</v>
      </c>
      <c r="N39" s="74">
        <v>13</v>
      </c>
      <c r="O39" s="74">
        <v>40</v>
      </c>
      <c r="P39" s="75">
        <v>47</v>
      </c>
      <c r="Q39" s="66">
        <f t="shared" si="4"/>
        <v>108</v>
      </c>
      <c r="R39" s="72">
        <v>7</v>
      </c>
    </row>
    <row r="40" spans="2:18" ht="18.75" thickBot="1">
      <c r="B40" s="53" t="s">
        <v>174</v>
      </c>
      <c r="C40" s="75">
        <v>13</v>
      </c>
      <c r="D40" s="75">
        <v>20</v>
      </c>
      <c r="E40" s="75">
        <v>28</v>
      </c>
      <c r="F40" s="75">
        <v>100</v>
      </c>
      <c r="G40" s="66">
        <f t="shared" si="3"/>
        <v>161</v>
      </c>
      <c r="H40" s="72">
        <v>6</v>
      </c>
      <c r="I40" s="101"/>
      <c r="J40" s="68"/>
      <c r="K40" s="68"/>
      <c r="L40" s="55" t="s">
        <v>177</v>
      </c>
      <c r="M40" s="75">
        <v>3</v>
      </c>
      <c r="N40" s="75">
        <v>21</v>
      </c>
      <c r="O40" s="75">
        <v>41</v>
      </c>
      <c r="P40" s="75">
        <v>100</v>
      </c>
      <c r="Q40" s="66">
        <f t="shared" si="4"/>
        <v>165</v>
      </c>
      <c r="R40" s="72">
        <v>6</v>
      </c>
    </row>
    <row r="41" spans="2:18" ht="18.75" thickBot="1">
      <c r="B41" s="55" t="s">
        <v>247</v>
      </c>
      <c r="C41" s="75">
        <v>2</v>
      </c>
      <c r="D41" s="75">
        <v>29</v>
      </c>
      <c r="E41" s="75">
        <v>38</v>
      </c>
      <c r="F41" s="75">
        <v>100</v>
      </c>
      <c r="G41" s="66">
        <f t="shared" si="3"/>
        <v>169</v>
      </c>
      <c r="H41" s="72">
        <v>5</v>
      </c>
      <c r="I41" s="101"/>
      <c r="J41" s="68"/>
      <c r="K41" s="68"/>
      <c r="L41" s="53" t="s">
        <v>174</v>
      </c>
      <c r="M41" s="75">
        <v>7</v>
      </c>
      <c r="N41" s="75">
        <v>19</v>
      </c>
      <c r="O41" s="75">
        <v>49</v>
      </c>
      <c r="P41" s="75">
        <v>100</v>
      </c>
      <c r="Q41" s="66">
        <f t="shared" si="4"/>
        <v>175</v>
      </c>
      <c r="R41" s="72">
        <v>5</v>
      </c>
    </row>
    <row r="42" spans="2:18" ht="18.75" thickBot="1">
      <c r="B42" s="55" t="s">
        <v>173</v>
      </c>
      <c r="C42" s="75">
        <v>3</v>
      </c>
      <c r="D42" s="75">
        <v>34</v>
      </c>
      <c r="E42" s="75">
        <v>35</v>
      </c>
      <c r="F42" s="75">
        <v>100</v>
      </c>
      <c r="G42" s="66">
        <f t="shared" si="3"/>
        <v>172</v>
      </c>
      <c r="H42" s="72">
        <v>4</v>
      </c>
      <c r="I42" s="101"/>
      <c r="J42" s="68"/>
      <c r="K42" s="68"/>
      <c r="L42" s="55" t="s">
        <v>247</v>
      </c>
      <c r="M42" s="75">
        <v>15</v>
      </c>
      <c r="N42" s="75">
        <v>26</v>
      </c>
      <c r="O42" s="75">
        <v>36</v>
      </c>
      <c r="P42" s="75">
        <v>100</v>
      </c>
      <c r="Q42" s="66">
        <f t="shared" si="4"/>
        <v>177</v>
      </c>
      <c r="R42" s="72">
        <v>4</v>
      </c>
    </row>
    <row r="43" spans="2:18" ht="18.75" thickBot="1">
      <c r="B43" s="55" t="s">
        <v>181</v>
      </c>
      <c r="C43" s="75">
        <v>19</v>
      </c>
      <c r="D43" s="75">
        <v>31</v>
      </c>
      <c r="E43" s="75">
        <v>40</v>
      </c>
      <c r="F43" s="75">
        <v>100</v>
      </c>
      <c r="G43" s="66">
        <f t="shared" si="3"/>
        <v>190</v>
      </c>
      <c r="H43" s="72">
        <v>3</v>
      </c>
      <c r="I43" s="101"/>
      <c r="J43" s="76"/>
      <c r="K43" s="76"/>
      <c r="L43" s="55" t="s">
        <v>181</v>
      </c>
      <c r="M43" s="75">
        <v>25</v>
      </c>
      <c r="N43" s="75">
        <v>29</v>
      </c>
      <c r="O43" s="75">
        <v>35</v>
      </c>
      <c r="P43" s="75">
        <v>100</v>
      </c>
      <c r="Q43" s="66">
        <f t="shared" si="4"/>
        <v>189</v>
      </c>
      <c r="R43" s="72">
        <v>3</v>
      </c>
    </row>
    <row r="44" spans="2:18" ht="18.75" thickBot="1">
      <c r="B44" s="55" t="s">
        <v>177</v>
      </c>
      <c r="C44" s="75">
        <v>12</v>
      </c>
      <c r="D44" s="75">
        <v>23</v>
      </c>
      <c r="E44" s="75">
        <v>100</v>
      </c>
      <c r="F44" s="75">
        <v>100</v>
      </c>
      <c r="G44" s="66">
        <f t="shared" si="3"/>
        <v>235</v>
      </c>
      <c r="H44" s="72">
        <v>2</v>
      </c>
      <c r="I44" s="101"/>
      <c r="J44" s="76"/>
      <c r="K44" s="76"/>
      <c r="L44" s="53" t="s">
        <v>182</v>
      </c>
      <c r="M44" s="75">
        <v>27</v>
      </c>
      <c r="N44" s="75">
        <v>100</v>
      </c>
      <c r="O44" s="75">
        <v>100</v>
      </c>
      <c r="P44" s="75">
        <v>100</v>
      </c>
      <c r="Q44" s="66">
        <f t="shared" si="4"/>
        <v>327</v>
      </c>
      <c r="R44" s="72">
        <v>2</v>
      </c>
    </row>
    <row r="45" spans="2:18" ht="18.75" thickBot="1">
      <c r="B45" s="130" t="s">
        <v>178</v>
      </c>
      <c r="C45" s="88">
        <v>100</v>
      </c>
      <c r="D45" s="89">
        <v>100</v>
      </c>
      <c r="E45" s="89">
        <v>100</v>
      </c>
      <c r="F45" s="114">
        <v>100</v>
      </c>
      <c r="G45" s="84">
        <f t="shared" si="3"/>
        <v>400</v>
      </c>
      <c r="H45" s="112">
        <v>1</v>
      </c>
      <c r="I45" s="101"/>
      <c r="J45" s="76"/>
      <c r="K45" s="76"/>
      <c r="L45" s="130" t="s">
        <v>178</v>
      </c>
      <c r="M45" s="88">
        <v>50</v>
      </c>
      <c r="N45" s="89">
        <v>100</v>
      </c>
      <c r="O45" s="89">
        <v>100</v>
      </c>
      <c r="P45" s="114">
        <v>100</v>
      </c>
      <c r="Q45" s="84">
        <f t="shared" si="4"/>
        <v>350</v>
      </c>
      <c r="R45" s="112">
        <v>1</v>
      </c>
    </row>
    <row r="46" spans="2:17" ht="18.75" thickBot="1">
      <c r="B46" s="109"/>
      <c r="C46" s="68"/>
      <c r="D46" s="68"/>
      <c r="E46" s="68"/>
      <c r="F46" s="68"/>
      <c r="G46" s="68"/>
      <c r="H46" s="68"/>
      <c r="I46" s="68"/>
      <c r="J46" s="68"/>
      <c r="K46" s="68"/>
      <c r="L46" s="17"/>
      <c r="M46" s="17"/>
      <c r="N46" s="17"/>
      <c r="Q46" s="124"/>
    </row>
    <row r="47" spans="2:17" ht="18.75" thickBot="1">
      <c r="B47" s="80" t="s">
        <v>5</v>
      </c>
      <c r="C47" s="77"/>
      <c r="D47" s="77"/>
      <c r="E47" s="77"/>
      <c r="F47" s="77"/>
      <c r="G47" s="78" t="s">
        <v>6</v>
      </c>
      <c r="H47" s="62" t="s">
        <v>35</v>
      </c>
      <c r="I47" s="68"/>
      <c r="J47" s="68"/>
      <c r="Q47" s="17"/>
    </row>
    <row r="48" spans="2:10" ht="18.75" thickBot="1">
      <c r="B48" s="129" t="s">
        <v>183</v>
      </c>
      <c r="C48" s="65">
        <v>1</v>
      </c>
      <c r="D48" s="65">
        <v>14</v>
      </c>
      <c r="E48" s="65">
        <v>24</v>
      </c>
      <c r="F48" s="65">
        <v>30</v>
      </c>
      <c r="G48" s="66">
        <f aca="true" t="shared" si="5" ref="G48:G59">SUM(C48:F48)</f>
        <v>69</v>
      </c>
      <c r="H48" s="67">
        <v>25</v>
      </c>
      <c r="I48" s="101"/>
      <c r="J48" s="68"/>
    </row>
    <row r="49" spans="2:10" ht="18.75" thickBot="1">
      <c r="B49" s="53" t="s">
        <v>175</v>
      </c>
      <c r="C49" s="71">
        <v>8</v>
      </c>
      <c r="D49" s="71">
        <v>9</v>
      </c>
      <c r="E49" s="71">
        <v>23</v>
      </c>
      <c r="F49" s="71">
        <v>31</v>
      </c>
      <c r="G49" s="66">
        <f t="shared" si="5"/>
        <v>71</v>
      </c>
      <c r="H49" s="72">
        <v>20</v>
      </c>
      <c r="I49" s="101"/>
      <c r="J49" s="68"/>
    </row>
    <row r="50" spans="2:10" ht="18.75" thickBot="1">
      <c r="B50" s="55" t="s">
        <v>173</v>
      </c>
      <c r="C50" s="75">
        <v>5</v>
      </c>
      <c r="D50" s="75">
        <v>11</v>
      </c>
      <c r="E50" s="75">
        <v>26</v>
      </c>
      <c r="F50" s="75">
        <v>32</v>
      </c>
      <c r="G50" s="66">
        <f t="shared" si="5"/>
        <v>74</v>
      </c>
      <c r="H50" s="72">
        <v>15</v>
      </c>
      <c r="I50" s="101"/>
      <c r="J50" s="68"/>
    </row>
    <row r="51" spans="2:10" ht="18.75" thickBot="1">
      <c r="B51" s="55" t="s">
        <v>247</v>
      </c>
      <c r="C51" s="75">
        <v>1</v>
      </c>
      <c r="D51" s="75">
        <v>15</v>
      </c>
      <c r="E51" s="75">
        <v>22</v>
      </c>
      <c r="F51" s="75">
        <v>37</v>
      </c>
      <c r="G51" s="66">
        <f t="shared" si="5"/>
        <v>75</v>
      </c>
      <c r="H51" s="72">
        <v>10</v>
      </c>
      <c r="I51" s="101"/>
      <c r="J51" s="68"/>
    </row>
    <row r="52" spans="2:10" ht="18.75" thickBot="1">
      <c r="B52" s="55" t="s">
        <v>180</v>
      </c>
      <c r="C52" s="75">
        <v>3</v>
      </c>
      <c r="D52" s="75">
        <v>19</v>
      </c>
      <c r="E52" s="75">
        <v>36</v>
      </c>
      <c r="F52" s="75">
        <v>38</v>
      </c>
      <c r="G52" s="66">
        <f t="shared" si="5"/>
        <v>96</v>
      </c>
      <c r="H52" s="72">
        <v>8</v>
      </c>
      <c r="I52" s="101"/>
      <c r="J52" s="68"/>
    </row>
    <row r="53" spans="2:10" ht="18.75" thickBot="1">
      <c r="B53" s="53" t="s">
        <v>179</v>
      </c>
      <c r="C53" s="73">
        <v>17</v>
      </c>
      <c r="D53" s="74">
        <v>39</v>
      </c>
      <c r="E53" s="74">
        <v>43</v>
      </c>
      <c r="F53" s="75">
        <v>45</v>
      </c>
      <c r="G53" s="66">
        <f t="shared" si="5"/>
        <v>144</v>
      </c>
      <c r="H53" s="72">
        <v>7</v>
      </c>
      <c r="I53" s="101"/>
      <c r="J53" s="68"/>
    </row>
    <row r="54" spans="2:10" ht="18.75" thickBot="1">
      <c r="B54" s="53" t="s">
        <v>174</v>
      </c>
      <c r="C54" s="75">
        <v>13</v>
      </c>
      <c r="D54" s="75">
        <v>16</v>
      </c>
      <c r="E54" s="75">
        <v>41</v>
      </c>
      <c r="F54" s="75">
        <v>100</v>
      </c>
      <c r="G54" s="66">
        <f t="shared" si="5"/>
        <v>170</v>
      </c>
      <c r="H54" s="72">
        <v>6</v>
      </c>
      <c r="I54" s="101"/>
      <c r="J54" s="68"/>
    </row>
    <row r="55" spans="2:10" ht="18.75" thickBot="1">
      <c r="B55" s="55" t="s">
        <v>176</v>
      </c>
      <c r="C55" s="75">
        <v>18</v>
      </c>
      <c r="D55" s="75">
        <v>34</v>
      </c>
      <c r="E55" s="75">
        <v>35</v>
      </c>
      <c r="F55" s="75">
        <v>100</v>
      </c>
      <c r="G55" s="66">
        <f t="shared" si="5"/>
        <v>187</v>
      </c>
      <c r="H55" s="72">
        <v>5</v>
      </c>
      <c r="I55" s="101"/>
      <c r="J55" s="68"/>
    </row>
    <row r="56" spans="2:10" ht="18.75" thickBot="1">
      <c r="B56" s="55" t="s">
        <v>181</v>
      </c>
      <c r="C56" s="75">
        <v>7</v>
      </c>
      <c r="D56" s="75">
        <v>27</v>
      </c>
      <c r="E56" s="75">
        <v>100</v>
      </c>
      <c r="F56" s="75">
        <v>100</v>
      </c>
      <c r="G56" s="66">
        <f t="shared" si="5"/>
        <v>234</v>
      </c>
      <c r="H56" s="72">
        <v>4</v>
      </c>
      <c r="I56" s="101"/>
      <c r="J56" s="68"/>
    </row>
    <row r="57" spans="2:10" ht="18.75" thickBot="1">
      <c r="B57" s="53" t="s">
        <v>182</v>
      </c>
      <c r="C57" s="75">
        <v>12</v>
      </c>
      <c r="D57" s="75">
        <v>46</v>
      </c>
      <c r="E57" s="75">
        <v>100</v>
      </c>
      <c r="F57" s="75">
        <v>100</v>
      </c>
      <c r="G57" s="66">
        <f t="shared" si="5"/>
        <v>258</v>
      </c>
      <c r="H57" s="72">
        <v>3</v>
      </c>
      <c r="I57" s="101"/>
      <c r="J57" s="68"/>
    </row>
    <row r="58" spans="2:10" ht="18.75" thickBot="1">
      <c r="B58" s="53" t="s">
        <v>178</v>
      </c>
      <c r="C58" s="75">
        <v>21</v>
      </c>
      <c r="D58" s="75">
        <v>47</v>
      </c>
      <c r="E58" s="75">
        <v>100</v>
      </c>
      <c r="F58" s="75">
        <v>100</v>
      </c>
      <c r="G58" s="66">
        <f t="shared" si="5"/>
        <v>268</v>
      </c>
      <c r="H58" s="72">
        <v>2</v>
      </c>
      <c r="I58" s="101"/>
      <c r="J58" s="68"/>
    </row>
    <row r="59" spans="2:10" ht="18.75" thickBot="1">
      <c r="B59" s="120" t="s">
        <v>177</v>
      </c>
      <c r="C59" s="88">
        <v>29</v>
      </c>
      <c r="D59" s="89">
        <v>100</v>
      </c>
      <c r="E59" s="89">
        <v>100</v>
      </c>
      <c r="F59" s="114">
        <v>100</v>
      </c>
      <c r="G59" s="84">
        <f t="shared" si="5"/>
        <v>329</v>
      </c>
      <c r="H59" s="112">
        <v>1</v>
      </c>
      <c r="I59" s="101"/>
      <c r="J59" s="68"/>
    </row>
    <row r="60" spans="2:17" ht="18">
      <c r="B60" s="58"/>
      <c r="C60" s="68"/>
      <c r="D60" s="68"/>
      <c r="E60" s="68"/>
      <c r="F60" s="68"/>
      <c r="G60" s="68"/>
      <c r="H60" s="68"/>
      <c r="I60" s="68"/>
      <c r="J60" s="68"/>
      <c r="K60" s="68"/>
      <c r="L60" s="17"/>
      <c r="M60" s="17"/>
      <c r="N60" s="17"/>
      <c r="Q60" s="68"/>
    </row>
  </sheetData>
  <sheetProtection/>
  <printOptions horizontalCentered="1" verticalCentered="1"/>
  <pageMargins left="0.2755905511811024" right="0.5511811023622047" top="0.5511811023622047" bottom="0.4724409448818898" header="0.5118110236220472" footer="0.5118110236220472"/>
  <pageSetup fitToHeight="1" fitToWidth="1"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M118"/>
  <sheetViews>
    <sheetView zoomScalePageLayoutView="0" workbookViewId="0" topLeftCell="A1">
      <selection activeCell="O58" sqref="O58"/>
    </sheetView>
  </sheetViews>
  <sheetFormatPr defaultColWidth="9.140625" defaultRowHeight="12.75"/>
  <cols>
    <col min="1" max="1" width="9.140625" style="8" customWidth="1"/>
    <col min="3" max="3" width="29.00390625" style="8" customWidth="1"/>
    <col min="4" max="4" width="10.421875" style="1" bestFit="1" customWidth="1"/>
    <col min="6" max="6" width="10.8515625" style="0" customWidth="1"/>
    <col min="7" max="7" width="14.421875" style="0" customWidth="1"/>
    <col min="9" max="9" width="9.140625" style="1" customWidth="1"/>
    <col min="11" max="13" width="9.140625" style="1" customWidth="1"/>
  </cols>
  <sheetData>
    <row r="2" spans="2:11" ht="12.75">
      <c r="B2" t="s">
        <v>17</v>
      </c>
      <c r="C2" s="8" t="s">
        <v>26</v>
      </c>
      <c r="D2" s="1" t="s">
        <v>27</v>
      </c>
      <c r="I2" s="136" t="s">
        <v>30</v>
      </c>
      <c r="J2" s="136"/>
      <c r="K2" s="136"/>
    </row>
    <row r="3" spans="9:13" ht="12.75">
      <c r="I3" s="46" t="s">
        <v>18</v>
      </c>
      <c r="J3" s="46" t="s">
        <v>19</v>
      </c>
      <c r="K3" s="46" t="s">
        <v>20</v>
      </c>
      <c r="L3" s="46" t="s">
        <v>21</v>
      </c>
      <c r="M3" s="46" t="s">
        <v>22</v>
      </c>
    </row>
    <row r="4" spans="1:13" ht="15">
      <c r="A4" s="8">
        <v>1</v>
      </c>
      <c r="B4" s="8">
        <v>1</v>
      </c>
      <c r="C4" t="s">
        <v>171</v>
      </c>
      <c r="D4" s="46" t="s">
        <v>246</v>
      </c>
      <c r="F4" t="str">
        <f aca="true" t="shared" si="0" ref="F4:F10">LEFT(C4,(SEARCH(" ",C4)))</f>
        <v>Arries, </v>
      </c>
      <c r="G4" t="str">
        <f aca="true" t="shared" si="1" ref="G4:G10">MID(C4,(SEARCH(" ",C4)+1),20)</f>
        <v>Scott</v>
      </c>
      <c r="I4" s="119">
        <v>0.006944444444444444</v>
      </c>
      <c r="J4" s="119">
        <v>0.007118055555555555</v>
      </c>
      <c r="K4" s="119">
        <v>0.007118055555555555</v>
      </c>
      <c r="L4" s="119">
        <v>0.007118055555555555</v>
      </c>
      <c r="M4" s="119">
        <v>0.0487847222222222</v>
      </c>
    </row>
    <row r="5" spans="1:13" ht="15">
      <c r="A5" s="8">
        <f>+A4+1</f>
        <v>2</v>
      </c>
      <c r="B5" s="8">
        <v>2</v>
      </c>
      <c r="C5" t="s">
        <v>188</v>
      </c>
      <c r="D5" s="46" t="s">
        <v>227</v>
      </c>
      <c r="F5" t="str">
        <f t="shared" si="0"/>
        <v>Ashby, </v>
      </c>
      <c r="G5" t="str">
        <f t="shared" si="1"/>
        <v>Michael</v>
      </c>
      <c r="H5" s="118"/>
      <c r="I5" s="119">
        <v>0.0062499999999999995</v>
      </c>
      <c r="J5" s="119">
        <v>0.006423611111111112</v>
      </c>
      <c r="K5" s="119">
        <v>0.0062499999999999995</v>
      </c>
      <c r="L5" s="119">
        <v>0.0062499999999999995</v>
      </c>
      <c r="M5" s="119">
        <v>0.0062499999999999995</v>
      </c>
    </row>
    <row r="6" spans="1:13" ht="15">
      <c r="A6" s="8">
        <f aca="true" t="shared" si="2" ref="A6:A69">+A5+1</f>
        <v>3</v>
      </c>
      <c r="B6" s="8">
        <v>3</v>
      </c>
      <c r="C6" t="s">
        <v>93</v>
      </c>
      <c r="D6" s="46" t="s">
        <v>223</v>
      </c>
      <c r="F6" t="str">
        <f t="shared" si="0"/>
        <v>Barkley, </v>
      </c>
      <c r="G6" t="str">
        <f t="shared" si="1"/>
        <v>Robby</v>
      </c>
      <c r="H6" s="118"/>
      <c r="I6" s="119">
        <v>0.008333333333333333</v>
      </c>
      <c r="J6" s="119">
        <v>0.008333333333333333</v>
      </c>
      <c r="K6" s="2">
        <v>0.008159722222222223</v>
      </c>
      <c r="L6" s="2">
        <v>0.008159722222222223</v>
      </c>
      <c r="M6" s="2">
        <v>0.008159722222222223</v>
      </c>
    </row>
    <row r="7" spans="1:13" ht="15">
      <c r="A7" s="8">
        <f t="shared" si="2"/>
        <v>4</v>
      </c>
      <c r="B7" s="8">
        <v>4</v>
      </c>
      <c r="C7" t="s">
        <v>230</v>
      </c>
      <c r="D7" s="46" t="s">
        <v>231</v>
      </c>
      <c r="F7" t="str">
        <f t="shared" si="0"/>
        <v>Barrass, </v>
      </c>
      <c r="G7" t="str">
        <f t="shared" si="1"/>
        <v>Heather</v>
      </c>
      <c r="H7" s="118"/>
      <c r="I7" s="119">
        <v>0.003645833333333333</v>
      </c>
      <c r="J7" s="119">
        <v>0.004861111111111111</v>
      </c>
      <c r="K7" s="119">
        <v>0.004861111111111111</v>
      </c>
      <c r="L7" s="119">
        <v>0.004861111111111111</v>
      </c>
      <c r="M7" s="2">
        <v>0.0046875</v>
      </c>
    </row>
    <row r="8" spans="1:13" ht="15">
      <c r="A8" s="8">
        <f t="shared" si="2"/>
        <v>5</v>
      </c>
      <c r="B8" s="8">
        <v>5</v>
      </c>
      <c r="C8" t="s">
        <v>75</v>
      </c>
      <c r="D8" s="46" t="s">
        <v>231</v>
      </c>
      <c r="F8" t="str">
        <f t="shared" si="0"/>
        <v>Barrett, </v>
      </c>
      <c r="G8" t="str">
        <f t="shared" si="1"/>
        <v>Lauren</v>
      </c>
      <c r="H8" s="118"/>
      <c r="I8" s="119">
        <v>0.006944444444444444</v>
      </c>
      <c r="J8" s="119">
        <v>0.006944444444444444</v>
      </c>
      <c r="K8" s="119">
        <v>0.0062499999999999995</v>
      </c>
      <c r="L8" s="119">
        <v>0.005555555555555556</v>
      </c>
      <c r="M8" s="119">
        <v>0.0472222222222222</v>
      </c>
    </row>
    <row r="9" spans="1:13" ht="15">
      <c r="A9" s="8">
        <f t="shared" si="2"/>
        <v>6</v>
      </c>
      <c r="B9" s="8">
        <v>6</v>
      </c>
      <c r="C9" t="s">
        <v>36</v>
      </c>
      <c r="D9" s="46" t="s">
        <v>204</v>
      </c>
      <c r="F9" t="str">
        <f t="shared" si="0"/>
        <v>Baxter, </v>
      </c>
      <c r="G9" t="str">
        <f t="shared" si="1"/>
        <v>Ian</v>
      </c>
      <c r="H9" s="118"/>
      <c r="I9" s="119">
        <v>0.008506944444444444</v>
      </c>
      <c r="J9" s="119">
        <v>0.008506944444444444</v>
      </c>
      <c r="K9" s="119">
        <v>0.008506944444444444</v>
      </c>
      <c r="L9" s="119">
        <v>0.008506944444444444</v>
      </c>
      <c r="M9" s="119">
        <v>0.008506944444444444</v>
      </c>
    </row>
    <row r="10" spans="1:13" ht="15">
      <c r="A10" s="8">
        <f t="shared" si="2"/>
        <v>7</v>
      </c>
      <c r="B10" s="8">
        <v>7</v>
      </c>
      <c r="C10" t="s">
        <v>208</v>
      </c>
      <c r="D10" s="46" t="s">
        <v>205</v>
      </c>
      <c r="F10" t="str">
        <f t="shared" si="0"/>
        <v>Bealle, </v>
      </c>
      <c r="G10" t="str">
        <f t="shared" si="1"/>
        <v>Suzanne</v>
      </c>
      <c r="H10" s="118"/>
      <c r="I10" s="119">
        <v>0.004513888888888889</v>
      </c>
      <c r="J10" s="119">
        <v>0.004513888888888889</v>
      </c>
      <c r="K10" s="119">
        <v>0.004513888888888889</v>
      </c>
      <c r="L10" s="119">
        <v>0.004513888888888889</v>
      </c>
      <c r="M10" s="119">
        <v>0.0461805555555556</v>
      </c>
    </row>
    <row r="11" spans="1:13" ht="15">
      <c r="A11" s="8">
        <f t="shared" si="2"/>
        <v>8</v>
      </c>
      <c r="B11" s="8">
        <v>8</v>
      </c>
      <c r="C11" t="s">
        <v>187</v>
      </c>
      <c r="D11" s="46"/>
      <c r="F11" t="str">
        <f aca="true" t="shared" si="3" ref="F11:F17">LEFT(C11,(SEARCH(" ",C11)))</f>
        <v>Beech, </v>
      </c>
      <c r="G11" t="str">
        <f aca="true" t="shared" si="4" ref="G11:G17">MID(C11,(SEARCH(" ",C11)+1),20)</f>
        <v>David</v>
      </c>
      <c r="H11" s="118"/>
      <c r="I11" s="119">
        <v>0.00920138888888889</v>
      </c>
      <c r="J11" s="119">
        <v>0.00920138888888889</v>
      </c>
      <c r="K11" s="119">
        <v>0.00920138888888889</v>
      </c>
      <c r="L11" s="119">
        <v>0.00920138888888889</v>
      </c>
      <c r="M11" s="119">
        <v>0.0508680555555556</v>
      </c>
    </row>
    <row r="12" spans="1:13" ht="15">
      <c r="A12" s="8">
        <f t="shared" si="2"/>
        <v>9</v>
      </c>
      <c r="B12" s="8">
        <v>9</v>
      </c>
      <c r="C12" t="s">
        <v>106</v>
      </c>
      <c r="D12" s="46" t="s">
        <v>206</v>
      </c>
      <c r="F12" t="str">
        <f t="shared" si="3"/>
        <v>Blackett, </v>
      </c>
      <c r="G12" t="str">
        <f t="shared" si="4"/>
        <v>Paul</v>
      </c>
      <c r="H12" s="118"/>
      <c r="I12" s="119">
        <v>0.005208333333333333</v>
      </c>
      <c r="J12" s="119">
        <v>0.006076388888888889</v>
      </c>
      <c r="K12" s="119">
        <v>0.006076388888888889</v>
      </c>
      <c r="L12" s="119">
        <v>0.006076388888888889</v>
      </c>
      <c r="M12" s="119">
        <v>0.0477430555555556</v>
      </c>
    </row>
    <row r="13" spans="1:13" ht="15">
      <c r="A13" s="8">
        <f t="shared" si="2"/>
        <v>10</v>
      </c>
      <c r="B13" s="8">
        <v>10</v>
      </c>
      <c r="C13" t="s">
        <v>101</v>
      </c>
      <c r="D13" s="46" t="s">
        <v>227</v>
      </c>
      <c r="F13" t="str">
        <f t="shared" si="3"/>
        <v>Brabazon, </v>
      </c>
      <c r="G13" t="str">
        <f t="shared" si="4"/>
        <v>Anita</v>
      </c>
      <c r="H13" s="118"/>
      <c r="I13" s="119">
        <v>0.0050347222222222225</v>
      </c>
      <c r="J13" s="119">
        <v>0.004861111111111111</v>
      </c>
      <c r="K13" s="119">
        <v>0.0046875</v>
      </c>
      <c r="L13" s="119">
        <v>0.0046875</v>
      </c>
      <c r="M13" s="2">
        <v>0.0046875</v>
      </c>
    </row>
    <row r="14" spans="1:13" ht="15">
      <c r="A14" s="8">
        <f t="shared" si="2"/>
        <v>11</v>
      </c>
      <c r="B14" s="8">
        <v>11</v>
      </c>
      <c r="C14" t="s">
        <v>37</v>
      </c>
      <c r="D14" s="46" t="s">
        <v>227</v>
      </c>
      <c r="F14" t="str">
        <f t="shared" si="3"/>
        <v>Bradley, </v>
      </c>
      <c r="G14" t="str">
        <f t="shared" si="4"/>
        <v>Dave</v>
      </c>
      <c r="H14" s="118"/>
      <c r="I14" s="119">
        <v>0.006076388888888889</v>
      </c>
      <c r="J14" s="119">
        <v>0.006423611111111112</v>
      </c>
      <c r="K14" s="119">
        <v>0.006597222222222222</v>
      </c>
      <c r="L14" s="119">
        <v>0.006597222222222222</v>
      </c>
      <c r="M14" s="119">
        <v>0.006597222222222222</v>
      </c>
    </row>
    <row r="15" spans="1:13" ht="15">
      <c r="A15" s="8">
        <f t="shared" si="2"/>
        <v>12</v>
      </c>
      <c r="B15" s="8">
        <v>12</v>
      </c>
      <c r="C15" t="s">
        <v>191</v>
      </c>
      <c r="D15" s="46"/>
      <c r="F15" t="str">
        <f t="shared" si="3"/>
        <v>Brown, </v>
      </c>
      <c r="G15" t="str">
        <f t="shared" si="4"/>
        <v>Colin</v>
      </c>
      <c r="H15" s="118"/>
      <c r="I15" s="119">
        <v>0.004166666666666667</v>
      </c>
      <c r="J15" s="119">
        <v>0.0038194444444444443</v>
      </c>
      <c r="K15" s="119">
        <v>0.0038194444444444443</v>
      </c>
      <c r="L15" s="119">
        <v>0.0038194444444444443</v>
      </c>
      <c r="M15" s="119">
        <v>0.0038194444444444443</v>
      </c>
    </row>
    <row r="16" spans="1:13" ht="15">
      <c r="A16" s="8">
        <f t="shared" si="2"/>
        <v>13</v>
      </c>
      <c r="B16" s="8">
        <v>13</v>
      </c>
      <c r="C16" t="s">
        <v>107</v>
      </c>
      <c r="D16" s="46" t="s">
        <v>222</v>
      </c>
      <c r="F16" t="str">
        <f t="shared" si="3"/>
        <v>Brown, </v>
      </c>
      <c r="G16" t="str">
        <f t="shared" si="4"/>
        <v>Pete</v>
      </c>
      <c r="H16" s="118"/>
      <c r="I16" s="119">
        <v>0.009027777777777779</v>
      </c>
      <c r="J16" s="119">
        <v>0.009027777777777779</v>
      </c>
      <c r="K16" s="2">
        <v>0.00920138888888889</v>
      </c>
      <c r="L16" s="119">
        <v>0.00920138888888889</v>
      </c>
      <c r="M16" s="2">
        <v>0.009027777777777779</v>
      </c>
    </row>
    <row r="17" spans="1:13" ht="15">
      <c r="A17" s="8">
        <f t="shared" si="2"/>
        <v>14</v>
      </c>
      <c r="B17" s="8">
        <v>14</v>
      </c>
      <c r="C17" t="s">
        <v>74</v>
      </c>
      <c r="D17" s="46" t="s">
        <v>205</v>
      </c>
      <c r="F17" t="str">
        <f t="shared" si="3"/>
        <v>Browning, </v>
      </c>
      <c r="G17" t="str">
        <f t="shared" si="4"/>
        <v>Sue</v>
      </c>
      <c r="H17" s="118"/>
      <c r="I17" s="119">
        <v>0.006423611111111112</v>
      </c>
      <c r="J17" s="119">
        <v>0.006423611111111112</v>
      </c>
      <c r="K17" s="119">
        <v>0.0062499999999999995</v>
      </c>
      <c r="L17" s="119">
        <v>0.0062499999999999995</v>
      </c>
      <c r="M17" s="119">
        <v>0.0062499999999999995</v>
      </c>
    </row>
    <row r="18" spans="1:13" ht="15">
      <c r="A18" s="8">
        <f t="shared" si="2"/>
        <v>15</v>
      </c>
      <c r="B18" s="8">
        <v>15</v>
      </c>
      <c r="C18" t="s">
        <v>70</v>
      </c>
      <c r="D18" s="46"/>
      <c r="F18" t="str">
        <f>LEFT(C18,(SEARCH(" ",C18)))</f>
        <v>Calverley, </v>
      </c>
      <c r="G18" t="str">
        <f>MID(C18,(SEARCH(" ",C18)+1),20)</f>
        <v>Claire</v>
      </c>
      <c r="H18" s="118"/>
      <c r="I18" s="119">
        <v>0.007291666666666666</v>
      </c>
      <c r="J18" s="119">
        <v>0.007291666666666666</v>
      </c>
      <c r="K18" s="119">
        <v>0.007291666666666666</v>
      </c>
      <c r="L18" s="119">
        <v>0.007291666666666666</v>
      </c>
      <c r="M18" s="119">
        <v>0.0489583333333333</v>
      </c>
    </row>
    <row r="19" spans="1:13" ht="15">
      <c r="A19" s="8">
        <f t="shared" si="2"/>
        <v>16</v>
      </c>
      <c r="B19" s="8">
        <v>16</v>
      </c>
      <c r="C19" t="s">
        <v>38</v>
      </c>
      <c r="D19" s="46" t="s">
        <v>204</v>
      </c>
      <c r="F19" t="str">
        <f>LEFT(C19,(SEARCH(" ",C19)))</f>
        <v>Christopher, </v>
      </c>
      <c r="G19" t="str">
        <f>MID(C19,(SEARCH(" ",C19)+1),20)</f>
        <v>Heather</v>
      </c>
      <c r="H19" s="118"/>
      <c r="I19" s="119">
        <v>0.007465277777777778</v>
      </c>
      <c r="J19" s="119">
        <v>0.007465277777777778</v>
      </c>
      <c r="K19" s="119">
        <v>0.007465277777777778</v>
      </c>
      <c r="L19" s="119">
        <v>0.007465277777777778</v>
      </c>
      <c r="M19" s="119">
        <v>0.007465277777777778</v>
      </c>
    </row>
    <row r="20" spans="1:13" ht="15">
      <c r="A20" s="8">
        <f t="shared" si="2"/>
        <v>17</v>
      </c>
      <c r="B20" s="8">
        <v>17</v>
      </c>
      <c r="C20" t="s">
        <v>159</v>
      </c>
      <c r="D20" s="46" t="s">
        <v>220</v>
      </c>
      <c r="F20" t="str">
        <f>LEFT(C20,(SEARCH(" ",C20)))</f>
        <v>Clough, </v>
      </c>
      <c r="G20" t="str">
        <f>MID(C20,(SEARCH(" ",C20)+1),20)</f>
        <v>Bradley</v>
      </c>
      <c r="H20" s="118"/>
      <c r="I20" s="119">
        <v>0.009895833333333333</v>
      </c>
      <c r="J20" s="119">
        <v>0.009895833333333333</v>
      </c>
      <c r="K20" s="106">
        <v>0.009722222222222222</v>
      </c>
      <c r="L20" s="106">
        <v>0.009722222222222222</v>
      </c>
      <c r="M20" s="106">
        <v>0.009722222222222222</v>
      </c>
    </row>
    <row r="21" spans="1:13" ht="15">
      <c r="A21" s="8">
        <f t="shared" si="2"/>
        <v>18</v>
      </c>
      <c r="B21" s="8">
        <v>18</v>
      </c>
      <c r="C21" t="s">
        <v>193</v>
      </c>
      <c r="D21" s="46"/>
      <c r="F21" t="str">
        <f>LEFT(C21,(SEARCH(" ",C21)))</f>
        <v>Cooper, </v>
      </c>
      <c r="G21" t="str">
        <f>MID(C21,(SEARCH(" ",C21)+1),20)</f>
        <v>Mark</v>
      </c>
      <c r="H21" s="118"/>
      <c r="I21" s="119">
        <v>0.007465277777777778</v>
      </c>
      <c r="J21" s="119">
        <v>0.007465277777777778</v>
      </c>
      <c r="K21" s="119">
        <v>0.007465277777777778</v>
      </c>
      <c r="L21" s="119">
        <v>0.007465277777777778</v>
      </c>
      <c r="M21" s="119">
        <v>0.0491319444444444</v>
      </c>
    </row>
    <row r="22" spans="1:13" ht="15">
      <c r="A22" s="8">
        <f t="shared" si="2"/>
        <v>19</v>
      </c>
      <c r="B22" s="8">
        <v>19</v>
      </c>
      <c r="C22" t="s">
        <v>197</v>
      </c>
      <c r="D22" s="46"/>
      <c r="F22" t="str">
        <f>LEFT(C22,(SEARCH(" ",C22)))</f>
        <v>Cox, </v>
      </c>
      <c r="G22" t="str">
        <f>MID(C22,(SEARCH(" ",C22)+1),20)</f>
        <v>Dave</v>
      </c>
      <c r="H22" s="118"/>
      <c r="I22" s="119">
        <v>0.005555555555555556</v>
      </c>
      <c r="J22" s="119">
        <v>0.005208333333333333</v>
      </c>
      <c r="K22" s="106">
        <v>0.0050347222222222225</v>
      </c>
      <c r="L22" s="2">
        <v>0.005381944444444445</v>
      </c>
      <c r="M22" s="2">
        <v>0.005208333333333333</v>
      </c>
    </row>
    <row r="23" spans="1:13" ht="15">
      <c r="A23" s="8">
        <f t="shared" si="2"/>
        <v>20</v>
      </c>
      <c r="B23" s="8">
        <v>20</v>
      </c>
      <c r="C23" t="s">
        <v>235</v>
      </c>
      <c r="D23" s="46"/>
      <c r="F23" t="str">
        <f aca="true" t="shared" si="5" ref="F23:F53">LEFT(C23,(SEARCH(" ",C23)))</f>
        <v>Cox, </v>
      </c>
      <c r="G23" t="str">
        <f aca="true" t="shared" si="6" ref="G23:G53">MID(C23,(SEARCH(" ",C23)+1),20)</f>
        <v>Simon</v>
      </c>
      <c r="H23" s="118"/>
      <c r="I23" s="119">
        <v>0.007291666666666666</v>
      </c>
      <c r="J23" s="119">
        <v>0.007291666666666666</v>
      </c>
      <c r="K23" s="2">
        <v>0.007118055555555555</v>
      </c>
      <c r="L23" s="119">
        <v>0.007118055555555555</v>
      </c>
      <c r="M23" s="119">
        <v>0.0487847222222222</v>
      </c>
    </row>
    <row r="24" spans="1:13" ht="15">
      <c r="A24" s="8">
        <f t="shared" si="2"/>
        <v>21</v>
      </c>
      <c r="B24" s="8">
        <v>21</v>
      </c>
      <c r="C24" t="s">
        <v>85</v>
      </c>
      <c r="D24" s="46" t="s">
        <v>220</v>
      </c>
      <c r="F24" t="str">
        <f t="shared" si="5"/>
        <v>Craddock, </v>
      </c>
      <c r="G24" t="str">
        <f t="shared" si="6"/>
        <v>Anne</v>
      </c>
      <c r="H24" s="118"/>
      <c r="I24" s="119">
        <v>0.0050347222222222225</v>
      </c>
      <c r="J24" s="119">
        <v>0.0050347222222222225</v>
      </c>
      <c r="K24" s="106">
        <v>0.0046875</v>
      </c>
      <c r="L24" s="119">
        <v>0.004513888888888889</v>
      </c>
      <c r="M24" s="119">
        <v>0.004513888888888889</v>
      </c>
    </row>
    <row r="25" spans="1:13" ht="15">
      <c r="A25" s="8">
        <f t="shared" si="2"/>
        <v>22</v>
      </c>
      <c r="B25" s="8">
        <v>22</v>
      </c>
      <c r="C25" t="s">
        <v>86</v>
      </c>
      <c r="D25" s="46" t="s">
        <v>222</v>
      </c>
      <c r="F25" t="str">
        <f t="shared" si="5"/>
        <v>Darbyshire, </v>
      </c>
      <c r="G25" t="str">
        <f t="shared" si="6"/>
        <v>Mal</v>
      </c>
      <c r="H25" s="118"/>
      <c r="I25" s="119">
        <v>0.006597222222222222</v>
      </c>
      <c r="J25" s="119">
        <v>0.006597222222222222</v>
      </c>
      <c r="K25" s="119">
        <v>0.006597222222222222</v>
      </c>
      <c r="L25" s="119">
        <v>0.0067708333333333336</v>
      </c>
      <c r="M25" s="119">
        <v>0.0484375</v>
      </c>
    </row>
    <row r="26" spans="1:13" ht="15">
      <c r="A26" s="8">
        <f t="shared" si="2"/>
        <v>23</v>
      </c>
      <c r="B26" s="8">
        <v>23</v>
      </c>
      <c r="C26" t="s">
        <v>71</v>
      </c>
      <c r="D26" s="46" t="s">
        <v>220</v>
      </c>
      <c r="F26" t="str">
        <f t="shared" si="5"/>
        <v>Davies, </v>
      </c>
      <c r="G26" t="str">
        <f t="shared" si="6"/>
        <v>Leanne</v>
      </c>
      <c r="H26" s="118"/>
      <c r="I26" s="119">
        <v>0.0050347222222222225</v>
      </c>
      <c r="J26" s="119">
        <v>0.0050347222222222225</v>
      </c>
      <c r="K26" s="119">
        <v>0.005208333333333333</v>
      </c>
      <c r="L26" s="119">
        <v>0.005208333333333333</v>
      </c>
      <c r="M26" s="2">
        <v>0.005381944444444445</v>
      </c>
    </row>
    <row r="27" spans="1:13" ht="15">
      <c r="A27" s="8">
        <f t="shared" si="2"/>
        <v>24</v>
      </c>
      <c r="B27" s="8">
        <v>24</v>
      </c>
      <c r="C27" t="s">
        <v>39</v>
      </c>
      <c r="D27" s="46" t="s">
        <v>231</v>
      </c>
      <c r="F27" t="str">
        <f t="shared" si="5"/>
        <v>Dickinson, </v>
      </c>
      <c r="G27" t="str">
        <f t="shared" si="6"/>
        <v>Ralph</v>
      </c>
      <c r="H27" s="118"/>
      <c r="I27" s="119">
        <v>0.005555555555555556</v>
      </c>
      <c r="J27" s="119">
        <v>0.005381944444444445</v>
      </c>
      <c r="K27" s="119">
        <v>0.005555555555555556</v>
      </c>
      <c r="L27" s="2">
        <v>0.005381944444444445</v>
      </c>
      <c r="M27" s="2">
        <v>0.005381944444444445</v>
      </c>
    </row>
    <row r="28" spans="1:13" ht="15">
      <c r="A28" s="8">
        <f t="shared" si="2"/>
        <v>25</v>
      </c>
      <c r="B28" s="8">
        <v>25</v>
      </c>
      <c r="C28" t="s">
        <v>40</v>
      </c>
      <c r="D28" s="46" t="s">
        <v>206</v>
      </c>
      <c r="F28" t="str">
        <f t="shared" si="5"/>
        <v>Dobby, </v>
      </c>
      <c r="G28" t="str">
        <f t="shared" si="6"/>
        <v>Steve</v>
      </c>
      <c r="H28" s="118"/>
      <c r="I28" s="119">
        <v>0.007638888888888889</v>
      </c>
      <c r="J28" s="119">
        <v>0.007465277777777778</v>
      </c>
      <c r="K28" s="119">
        <v>0.007465277777777778</v>
      </c>
      <c r="L28" s="119">
        <v>0.007465277777777778</v>
      </c>
      <c r="M28" s="119">
        <v>0.007465277777777778</v>
      </c>
    </row>
    <row r="29" spans="1:13" ht="15">
      <c r="A29" s="8">
        <f t="shared" si="2"/>
        <v>26</v>
      </c>
      <c r="B29" s="8">
        <v>26</v>
      </c>
      <c r="C29" t="s">
        <v>209</v>
      </c>
      <c r="D29" s="46" t="s">
        <v>220</v>
      </c>
      <c r="F29" t="str">
        <f t="shared" si="5"/>
        <v>Dodd, </v>
      </c>
      <c r="G29" t="str">
        <f t="shared" si="6"/>
        <v>Sam</v>
      </c>
      <c r="H29" s="118"/>
      <c r="I29" s="119">
        <v>0.00954861111111111</v>
      </c>
      <c r="J29" s="119">
        <v>0.00954861111111111</v>
      </c>
      <c r="K29" s="119">
        <v>0.00954861111111111</v>
      </c>
      <c r="L29" s="119">
        <v>0.00954861111111111</v>
      </c>
      <c r="M29" s="2">
        <v>0.009027777777777779</v>
      </c>
    </row>
    <row r="30" spans="1:13" ht="15">
      <c r="A30" s="8">
        <f t="shared" si="2"/>
        <v>27</v>
      </c>
      <c r="B30" s="8">
        <v>27</v>
      </c>
      <c r="C30" t="s">
        <v>233</v>
      </c>
      <c r="D30" s="46"/>
      <c r="F30" t="str">
        <f t="shared" si="5"/>
        <v>Dungworth, </v>
      </c>
      <c r="G30" t="str">
        <f t="shared" si="6"/>
        <v>Joe</v>
      </c>
      <c r="H30" s="118"/>
      <c r="I30" s="119">
        <v>0.008333333333333333</v>
      </c>
      <c r="J30" s="119">
        <v>0.008333333333333333</v>
      </c>
      <c r="K30" s="119">
        <v>0.008333333333333333</v>
      </c>
      <c r="L30" s="119">
        <v>0.007638888888888889</v>
      </c>
      <c r="M30" s="119">
        <v>0.0493055555555556</v>
      </c>
    </row>
    <row r="31" spans="1:13" ht="15">
      <c r="A31" s="8">
        <f t="shared" si="2"/>
        <v>28</v>
      </c>
      <c r="B31" s="8">
        <v>28</v>
      </c>
      <c r="C31" t="s">
        <v>185</v>
      </c>
      <c r="D31" s="46" t="s">
        <v>205</v>
      </c>
      <c r="F31" t="str">
        <f t="shared" si="5"/>
        <v>Edwards, </v>
      </c>
      <c r="G31" t="str">
        <f t="shared" si="6"/>
        <v>Philippa</v>
      </c>
      <c r="H31" s="118"/>
      <c r="I31" s="119">
        <v>0.003298611111111111</v>
      </c>
      <c r="J31" s="119">
        <v>0.003298611111111111</v>
      </c>
      <c r="K31" s="119">
        <v>0.003298611111111111</v>
      </c>
      <c r="L31" s="119">
        <v>0.003298611111111111</v>
      </c>
      <c r="M31" s="119">
        <v>0.0449652777777778</v>
      </c>
    </row>
    <row r="32" spans="1:13" ht="15">
      <c r="A32" s="8">
        <f t="shared" si="2"/>
        <v>29</v>
      </c>
      <c r="B32" s="8">
        <v>29</v>
      </c>
      <c r="C32" t="s">
        <v>105</v>
      </c>
      <c r="D32" s="46"/>
      <c r="F32" t="str">
        <f t="shared" si="5"/>
        <v>Everett, </v>
      </c>
      <c r="G32" t="str">
        <f t="shared" si="6"/>
        <v>Claire</v>
      </c>
      <c r="H32" s="118"/>
      <c r="I32" s="119">
        <v>0.003645833333333333</v>
      </c>
      <c r="J32" s="119">
        <v>0.003645833333333333</v>
      </c>
      <c r="K32" s="119">
        <v>0.003645833333333333</v>
      </c>
      <c r="L32" s="119">
        <v>0.003645833333333333</v>
      </c>
      <c r="M32" s="119">
        <v>0.0453125</v>
      </c>
    </row>
    <row r="33" spans="1:13" ht="15">
      <c r="A33" s="8">
        <f t="shared" si="2"/>
        <v>30</v>
      </c>
      <c r="B33" s="8">
        <v>30</v>
      </c>
      <c r="C33" t="s">
        <v>215</v>
      </c>
      <c r="D33" s="46" t="s">
        <v>246</v>
      </c>
      <c r="F33" t="str">
        <f t="shared" si="5"/>
        <v>Falkous, </v>
      </c>
      <c r="G33" t="str">
        <f t="shared" si="6"/>
        <v>David</v>
      </c>
      <c r="H33" s="118"/>
      <c r="I33" s="119">
        <v>0.005208333333333333</v>
      </c>
      <c r="J33" s="119">
        <v>0.005381944444444445</v>
      </c>
      <c r="K33" s="106">
        <v>0.005555555555555556</v>
      </c>
      <c r="L33" s="2">
        <v>0.005381944444444445</v>
      </c>
      <c r="M33" s="2">
        <v>0.005381944444444445</v>
      </c>
    </row>
    <row r="34" spans="1:13" ht="15">
      <c r="A34" s="8">
        <f t="shared" si="2"/>
        <v>31</v>
      </c>
      <c r="B34" s="8">
        <v>31</v>
      </c>
      <c r="C34" t="s">
        <v>96</v>
      </c>
      <c r="D34" s="46" t="s">
        <v>207</v>
      </c>
      <c r="F34" t="str">
        <f t="shared" si="5"/>
        <v>Falkous, </v>
      </c>
      <c r="G34" t="str">
        <f t="shared" si="6"/>
        <v>Lesley</v>
      </c>
      <c r="H34" s="118"/>
      <c r="I34" s="119">
        <v>0.004861111111111111</v>
      </c>
      <c r="J34" s="119">
        <v>0.0046875</v>
      </c>
      <c r="K34" s="119">
        <v>0.004166666666666667</v>
      </c>
      <c r="L34" s="119">
        <v>0.004166666666666667</v>
      </c>
      <c r="M34" s="2">
        <v>0.0046875</v>
      </c>
    </row>
    <row r="35" spans="1:13" ht="15">
      <c r="A35" s="8">
        <f t="shared" si="2"/>
        <v>32</v>
      </c>
      <c r="B35" s="8">
        <v>32</v>
      </c>
      <c r="C35" t="s">
        <v>92</v>
      </c>
      <c r="D35" s="46"/>
      <c r="F35" t="str">
        <f t="shared" si="5"/>
        <v>Fallon, </v>
      </c>
      <c r="G35" t="str">
        <f t="shared" si="6"/>
        <v>Rachelle</v>
      </c>
      <c r="H35" s="118"/>
      <c r="I35" s="119">
        <v>0.0078125</v>
      </c>
      <c r="J35" s="119">
        <v>0.0078125</v>
      </c>
      <c r="K35" s="119">
        <v>0.0078125</v>
      </c>
      <c r="L35" s="119">
        <v>0.0078125</v>
      </c>
      <c r="M35" s="119">
        <v>0.0493055555555556</v>
      </c>
    </row>
    <row r="36" spans="1:13" ht="15">
      <c r="A36" s="8">
        <f t="shared" si="2"/>
        <v>33</v>
      </c>
      <c r="B36" s="8">
        <v>33</v>
      </c>
      <c r="C36" t="s">
        <v>103</v>
      </c>
      <c r="D36" s="46" t="s">
        <v>221</v>
      </c>
      <c r="F36" t="str">
        <f t="shared" si="5"/>
        <v>Fiddaman, </v>
      </c>
      <c r="G36" t="str">
        <f t="shared" si="6"/>
        <v>Josh</v>
      </c>
      <c r="H36" s="118"/>
      <c r="I36" s="119">
        <v>0.00954861111111111</v>
      </c>
      <c r="J36" s="119">
        <v>0.00954861111111111</v>
      </c>
      <c r="K36" s="2">
        <v>0.00920138888888889</v>
      </c>
      <c r="L36" s="2">
        <v>0.008854166666666666</v>
      </c>
      <c r="M36" s="119">
        <v>0.0508680555555556</v>
      </c>
    </row>
    <row r="37" spans="1:13" ht="15">
      <c r="A37" s="8">
        <f t="shared" si="2"/>
        <v>34</v>
      </c>
      <c r="B37" s="8">
        <v>34</v>
      </c>
      <c r="C37" t="s">
        <v>95</v>
      </c>
      <c r="D37" s="46" t="s">
        <v>207</v>
      </c>
      <c r="F37" t="str">
        <f t="shared" si="5"/>
        <v>Forster, </v>
      </c>
      <c r="G37" t="str">
        <f t="shared" si="6"/>
        <v>Gwen</v>
      </c>
      <c r="H37" s="118"/>
      <c r="I37" s="119">
        <v>0.007291666666666666</v>
      </c>
      <c r="J37" s="119">
        <v>0.007291666666666666</v>
      </c>
      <c r="K37" s="106">
        <v>0.006944444444444444</v>
      </c>
      <c r="L37" s="119">
        <v>0.0067708333333333336</v>
      </c>
      <c r="M37" s="119">
        <v>0.0067708333333333336</v>
      </c>
    </row>
    <row r="38" spans="1:13" ht="15">
      <c r="A38" s="8">
        <f t="shared" si="2"/>
        <v>35</v>
      </c>
      <c r="B38" s="8">
        <v>35</v>
      </c>
      <c r="C38" t="s">
        <v>84</v>
      </c>
      <c r="D38" s="46"/>
      <c r="F38" t="str">
        <f t="shared" si="5"/>
        <v>Frazer, </v>
      </c>
      <c r="G38" t="str">
        <f t="shared" si="6"/>
        <v>Joe</v>
      </c>
      <c r="H38" s="118"/>
      <c r="I38" s="119">
        <v>0.006076388888888889</v>
      </c>
      <c r="J38" s="119">
        <v>0.006076388888888889</v>
      </c>
      <c r="K38" s="119">
        <v>0.006076388888888889</v>
      </c>
      <c r="L38" s="119">
        <v>0.0062499999999999995</v>
      </c>
      <c r="M38" s="119">
        <v>0.0062499999999999995</v>
      </c>
    </row>
    <row r="39" spans="1:13" ht="15">
      <c r="A39" s="8">
        <f t="shared" si="2"/>
        <v>36</v>
      </c>
      <c r="B39" s="8">
        <v>36</v>
      </c>
      <c r="C39" t="s">
        <v>203</v>
      </c>
      <c r="D39" s="46" t="s">
        <v>231</v>
      </c>
      <c r="F39" t="str">
        <f t="shared" si="5"/>
        <v>Freeman, </v>
      </c>
      <c r="G39" t="str">
        <f t="shared" si="6"/>
        <v>Lewis</v>
      </c>
      <c r="H39" s="118"/>
      <c r="I39" s="119">
        <v>0.005902777777777778</v>
      </c>
      <c r="J39" s="119">
        <v>0.006597222222222222</v>
      </c>
      <c r="K39" s="119">
        <v>0.006597222222222222</v>
      </c>
      <c r="L39" s="119">
        <v>0.006597222222222222</v>
      </c>
      <c r="M39" s="2">
        <v>0.006944444444444444</v>
      </c>
    </row>
    <row r="40" spans="1:13" ht="15">
      <c r="A40" s="8">
        <f t="shared" si="2"/>
        <v>37</v>
      </c>
      <c r="B40" s="8">
        <v>37</v>
      </c>
      <c r="C40" t="s">
        <v>41</v>
      </c>
      <c r="F40" t="str">
        <f t="shared" si="5"/>
        <v>French, </v>
      </c>
      <c r="G40" t="str">
        <f t="shared" si="6"/>
        <v>Jon</v>
      </c>
      <c r="H40" s="118"/>
      <c r="I40" s="119">
        <v>0.009375</v>
      </c>
      <c r="J40" s="119">
        <v>0.009375</v>
      </c>
      <c r="K40" s="119">
        <v>0.009375</v>
      </c>
      <c r="L40" s="119">
        <v>0.009375</v>
      </c>
      <c r="M40" s="119">
        <v>0.0510416666666667</v>
      </c>
    </row>
    <row r="41" spans="1:13" ht="15">
      <c r="A41" s="8">
        <f t="shared" si="2"/>
        <v>38</v>
      </c>
      <c r="B41" s="8">
        <v>38</v>
      </c>
      <c r="C41" t="s">
        <v>42</v>
      </c>
      <c r="D41" s="46"/>
      <c r="F41" t="str">
        <f t="shared" si="5"/>
        <v>French, </v>
      </c>
      <c r="G41" t="str">
        <f t="shared" si="6"/>
        <v>Steven</v>
      </c>
      <c r="H41" s="118"/>
      <c r="I41" s="119">
        <v>0.008506944444444444</v>
      </c>
      <c r="J41" s="119">
        <v>0.008680555555555556</v>
      </c>
      <c r="K41" s="119">
        <v>0.008680555555555556</v>
      </c>
      <c r="L41" s="119">
        <v>0.008680555555555556</v>
      </c>
      <c r="M41" s="119">
        <v>0.008680555555555556</v>
      </c>
    </row>
    <row r="42" spans="1:13" ht="15">
      <c r="A42" s="8">
        <f t="shared" si="2"/>
        <v>39</v>
      </c>
      <c r="B42" s="8">
        <v>39</v>
      </c>
      <c r="C42" t="s">
        <v>43</v>
      </c>
      <c r="D42" s="46" t="s">
        <v>223</v>
      </c>
      <c r="F42" t="str">
        <f t="shared" si="5"/>
        <v>Gaughan, </v>
      </c>
      <c r="G42" t="str">
        <f t="shared" si="6"/>
        <v>Martin</v>
      </c>
      <c r="H42" s="118"/>
      <c r="I42" s="119">
        <v>0.007986111111111112</v>
      </c>
      <c r="J42" s="119">
        <v>0.007986111111111112</v>
      </c>
      <c r="K42" s="119">
        <v>0.007986111111111112</v>
      </c>
      <c r="L42" s="119">
        <v>0.007986111111111112</v>
      </c>
      <c r="M42" s="119">
        <v>0.0496527777777778</v>
      </c>
    </row>
    <row r="43" spans="1:13" ht="15">
      <c r="A43" s="8">
        <f t="shared" si="2"/>
        <v>40</v>
      </c>
      <c r="B43" s="8">
        <v>40</v>
      </c>
      <c r="C43" t="s">
        <v>44</v>
      </c>
      <c r="D43" s="46" t="s">
        <v>204</v>
      </c>
      <c r="F43" t="str">
        <f t="shared" si="5"/>
        <v>Gillespie, </v>
      </c>
      <c r="G43" t="str">
        <f t="shared" si="6"/>
        <v>Steve</v>
      </c>
      <c r="H43" s="118"/>
      <c r="I43" s="119">
        <v>0.007291666666666666</v>
      </c>
      <c r="J43" s="119">
        <v>0.007291666666666666</v>
      </c>
      <c r="K43" s="2">
        <v>0.007465277777777778</v>
      </c>
      <c r="L43" s="119">
        <v>0.007465277777777778</v>
      </c>
      <c r="M43" s="119">
        <v>0.0491319444444444</v>
      </c>
    </row>
    <row r="44" spans="1:13" ht="15">
      <c r="A44" s="8">
        <f t="shared" si="2"/>
        <v>41</v>
      </c>
      <c r="B44" s="8">
        <v>41</v>
      </c>
      <c r="C44" t="s">
        <v>45</v>
      </c>
      <c r="D44" s="46" t="s">
        <v>206</v>
      </c>
      <c r="F44" t="str">
        <f t="shared" si="5"/>
        <v>Grieves, </v>
      </c>
      <c r="G44" t="str">
        <f t="shared" si="6"/>
        <v>Andrew</v>
      </c>
      <c r="H44" s="118"/>
      <c r="I44" s="119">
        <v>0.008333333333333333</v>
      </c>
      <c r="J44" s="119">
        <v>0.008159722222222223</v>
      </c>
      <c r="K44" s="119">
        <v>0.008159722222222223</v>
      </c>
      <c r="L44" s="2">
        <v>0.008159722222222223</v>
      </c>
      <c r="M44" s="2">
        <v>0.008159722222222223</v>
      </c>
    </row>
    <row r="45" spans="1:13" ht="15">
      <c r="A45" s="8">
        <f t="shared" si="2"/>
        <v>42</v>
      </c>
      <c r="B45" s="8">
        <v>42</v>
      </c>
      <c r="C45" t="s">
        <v>100</v>
      </c>
      <c r="D45" s="46" t="s">
        <v>207</v>
      </c>
      <c r="F45" t="str">
        <f t="shared" si="5"/>
        <v>Harmon, </v>
      </c>
      <c r="G45" t="str">
        <f t="shared" si="6"/>
        <v>Craig</v>
      </c>
      <c r="H45" s="118"/>
      <c r="I45" s="119">
        <v>0.007291666666666666</v>
      </c>
      <c r="J45" s="119">
        <v>0.007291666666666666</v>
      </c>
      <c r="K45" s="119">
        <v>0.007291666666666666</v>
      </c>
      <c r="L45" s="119">
        <v>0.007291666666666666</v>
      </c>
      <c r="M45" s="119">
        <v>0.0487847222222222</v>
      </c>
    </row>
    <row r="46" spans="1:13" ht="15">
      <c r="A46" s="8">
        <f t="shared" si="2"/>
        <v>43</v>
      </c>
      <c r="B46" s="8">
        <v>43</v>
      </c>
      <c r="C46" t="s">
        <v>97</v>
      </c>
      <c r="D46" s="46" t="s">
        <v>207</v>
      </c>
      <c r="F46" t="str">
        <f t="shared" si="5"/>
        <v>Harmon, </v>
      </c>
      <c r="G46" t="str">
        <f t="shared" si="6"/>
        <v>Gemma</v>
      </c>
      <c r="H46" s="118"/>
      <c r="I46" s="119">
        <v>0.0046875</v>
      </c>
      <c r="J46" s="119">
        <v>0.0050347222222222225</v>
      </c>
      <c r="K46" s="119">
        <v>0.005208333333333333</v>
      </c>
      <c r="L46" s="2">
        <v>0.005381944444444445</v>
      </c>
      <c r="M46" s="119">
        <v>0.0472222222222222</v>
      </c>
    </row>
    <row r="47" spans="1:13" ht="15">
      <c r="A47" s="8">
        <f t="shared" si="2"/>
        <v>44</v>
      </c>
      <c r="B47" s="8">
        <v>44</v>
      </c>
      <c r="C47" t="s">
        <v>46</v>
      </c>
      <c r="D47" s="46" t="s">
        <v>220</v>
      </c>
      <c r="F47" t="str">
        <f t="shared" si="5"/>
        <v>Herron, </v>
      </c>
      <c r="G47" t="str">
        <f t="shared" si="6"/>
        <v>Aynsley</v>
      </c>
      <c r="H47" s="118"/>
      <c r="I47" s="119">
        <v>0.0019097222222222222</v>
      </c>
      <c r="J47" s="119">
        <v>0.0024305555555555556</v>
      </c>
      <c r="K47" s="119">
        <v>0.0024305555555555556</v>
      </c>
      <c r="L47" s="119">
        <v>0.0024305555555555556</v>
      </c>
      <c r="M47" s="119">
        <v>0.0440972222222222</v>
      </c>
    </row>
    <row r="48" spans="1:13" ht="15">
      <c r="A48" s="8">
        <f t="shared" si="2"/>
        <v>45</v>
      </c>
      <c r="B48" s="8">
        <v>45</v>
      </c>
      <c r="C48" t="s">
        <v>65</v>
      </c>
      <c r="D48" s="46" t="s">
        <v>222</v>
      </c>
      <c r="F48" t="str">
        <f t="shared" si="5"/>
        <v>Herron, </v>
      </c>
      <c r="G48" t="str">
        <f t="shared" si="6"/>
        <v>Leanne</v>
      </c>
      <c r="H48" s="118"/>
      <c r="I48" s="119">
        <v>0.007465277777777778</v>
      </c>
      <c r="J48" s="119">
        <v>0.007465277777777778</v>
      </c>
      <c r="K48" s="119">
        <v>0.007465277777777778</v>
      </c>
      <c r="L48" s="119">
        <v>0.007465277777777778</v>
      </c>
      <c r="M48" s="119">
        <v>0.007465277777777778</v>
      </c>
    </row>
    <row r="49" spans="1:13" ht="15">
      <c r="A49" s="8">
        <f t="shared" si="2"/>
        <v>46</v>
      </c>
      <c r="B49" s="8">
        <v>46</v>
      </c>
      <c r="C49" t="s">
        <v>47</v>
      </c>
      <c r="D49" s="46" t="s">
        <v>206</v>
      </c>
      <c r="F49" t="str">
        <f>LEFT(C49,(SEARCH(" ",C49)))</f>
        <v>Holland, </v>
      </c>
      <c r="G49" t="str">
        <f>MID(C49,(SEARCH(" ",C49)+1),20)</f>
        <v>Tony</v>
      </c>
      <c r="H49" s="118"/>
      <c r="I49" s="119">
        <v>0.008854166666666666</v>
      </c>
      <c r="J49" s="119">
        <v>0.008854166666666666</v>
      </c>
      <c r="K49" s="119">
        <v>0.008854166666666666</v>
      </c>
      <c r="L49" s="2">
        <v>0.008854166666666666</v>
      </c>
      <c r="M49" s="2"/>
    </row>
    <row r="50" spans="1:13" ht="15">
      <c r="A50" s="8">
        <f t="shared" si="2"/>
        <v>47</v>
      </c>
      <c r="B50" s="8">
        <v>47</v>
      </c>
      <c r="C50" t="s">
        <v>151</v>
      </c>
      <c r="D50" s="46" t="s">
        <v>223</v>
      </c>
      <c r="F50" t="str">
        <f t="shared" si="5"/>
        <v>Holmback, </v>
      </c>
      <c r="G50" t="str">
        <f t="shared" si="6"/>
        <v>Peter</v>
      </c>
      <c r="H50" s="118"/>
      <c r="I50" s="119">
        <v>0.008506944444444444</v>
      </c>
      <c r="J50" s="119">
        <v>0.008506944444444444</v>
      </c>
      <c r="K50" s="119">
        <v>0.008506944444444444</v>
      </c>
      <c r="L50" s="119">
        <v>0.008506944444444444</v>
      </c>
      <c r="M50" s="119">
        <v>0.008506944444444444</v>
      </c>
    </row>
    <row r="51" spans="1:13" ht="15">
      <c r="A51" s="8">
        <f t="shared" si="2"/>
        <v>48</v>
      </c>
      <c r="B51" s="8">
        <v>48</v>
      </c>
      <c r="C51" t="s">
        <v>48</v>
      </c>
      <c r="D51" s="46" t="s">
        <v>204</v>
      </c>
      <c r="F51" t="str">
        <f t="shared" si="5"/>
        <v>Ingram, </v>
      </c>
      <c r="G51" t="str">
        <f t="shared" si="6"/>
        <v>Ron</v>
      </c>
      <c r="H51" s="118"/>
      <c r="I51" s="119">
        <v>0.004340277777777778</v>
      </c>
      <c r="J51" s="119">
        <v>0.004340277777777778</v>
      </c>
      <c r="K51" s="119">
        <v>0.004340277777777778</v>
      </c>
      <c r="L51" s="119">
        <v>0.004340277777777778</v>
      </c>
      <c r="M51" s="106">
        <v>0.004166666666666667</v>
      </c>
    </row>
    <row r="52" spans="1:13" ht="15">
      <c r="A52" s="8">
        <f t="shared" si="2"/>
        <v>49</v>
      </c>
      <c r="B52" s="8">
        <v>49</v>
      </c>
      <c r="C52" t="s">
        <v>49</v>
      </c>
      <c r="D52" s="46"/>
      <c r="F52" t="str">
        <f t="shared" si="5"/>
        <v>Jansen, </v>
      </c>
      <c r="G52" t="str">
        <f t="shared" si="6"/>
        <v>Jake</v>
      </c>
      <c r="H52" s="118"/>
      <c r="I52" s="119">
        <v>0.010069444444444445</v>
      </c>
      <c r="J52" s="119">
        <v>0.010069444444444445</v>
      </c>
      <c r="K52" s="119">
        <v>0.010069444444444445</v>
      </c>
      <c r="L52" s="119">
        <v>0.010069444444444445</v>
      </c>
      <c r="M52" s="119">
        <v>0.010069444444444445</v>
      </c>
    </row>
    <row r="53" spans="1:13" ht="15">
      <c r="A53" s="8">
        <f t="shared" si="2"/>
        <v>50</v>
      </c>
      <c r="B53" s="8">
        <v>50</v>
      </c>
      <c r="C53" t="s">
        <v>214</v>
      </c>
      <c r="D53" s="46" t="s">
        <v>246</v>
      </c>
      <c r="F53" t="str">
        <f t="shared" si="5"/>
        <v>Jobling, </v>
      </c>
      <c r="G53" t="str">
        <f t="shared" si="6"/>
        <v>Julie Anne</v>
      </c>
      <c r="H53" s="118"/>
      <c r="I53" s="119">
        <v>0.003993055555555556</v>
      </c>
      <c r="J53" s="119">
        <v>0.005208333333333333</v>
      </c>
      <c r="K53" s="119">
        <v>0.005208333333333333</v>
      </c>
      <c r="L53" s="119">
        <v>0.005208333333333333</v>
      </c>
      <c r="M53" s="119">
        <v>0.0050347222222222225</v>
      </c>
    </row>
    <row r="54" spans="1:13" ht="15">
      <c r="A54" s="8">
        <f t="shared" si="2"/>
        <v>51</v>
      </c>
      <c r="B54" s="8">
        <v>51</v>
      </c>
      <c r="C54" t="s">
        <v>50</v>
      </c>
      <c r="D54" s="46" t="s">
        <v>219</v>
      </c>
      <c r="F54" t="str">
        <f>LEFT(C54,(SEARCH(" ",C54)))</f>
        <v>Johnson, </v>
      </c>
      <c r="G54" t="str">
        <f>MID(C54,(SEARCH(" ",C54)+1),20)</f>
        <v>Ewa</v>
      </c>
      <c r="H54" s="118"/>
      <c r="I54" s="119">
        <v>0.004513888888888889</v>
      </c>
      <c r="J54" s="119">
        <v>0.004340277777777778</v>
      </c>
      <c r="K54" s="2">
        <v>0.004166666666666667</v>
      </c>
      <c r="L54" s="119">
        <v>0.004166666666666667</v>
      </c>
      <c r="M54" s="106">
        <v>0.004166666666666667</v>
      </c>
    </row>
    <row r="55" spans="1:13" ht="15">
      <c r="A55" s="8">
        <f t="shared" si="2"/>
        <v>52</v>
      </c>
      <c r="B55" s="8">
        <v>52</v>
      </c>
      <c r="C55" t="s">
        <v>79</v>
      </c>
      <c r="D55" s="46" t="s">
        <v>222</v>
      </c>
      <c r="F55" t="str">
        <f>LEFT(C55,(SEARCH(" ",C55)))</f>
        <v>Knight, </v>
      </c>
      <c r="G55" t="str">
        <f>MID(C55,(SEARCH(" ",C55)+1),20)</f>
        <v>Paul</v>
      </c>
      <c r="H55" s="118"/>
      <c r="I55" s="119">
        <v>0.007986111111111112</v>
      </c>
      <c r="J55" s="119">
        <v>0.007986111111111112</v>
      </c>
      <c r="K55" s="119">
        <v>0.007986111111111112</v>
      </c>
      <c r="L55" s="119">
        <v>0.007986111111111112</v>
      </c>
      <c r="M55" s="119">
        <v>0.0496527777777778</v>
      </c>
    </row>
    <row r="56" spans="1:13" ht="15">
      <c r="A56" s="8">
        <f t="shared" si="2"/>
        <v>53</v>
      </c>
      <c r="B56" s="8">
        <v>53</v>
      </c>
      <c r="C56" t="s">
        <v>51</v>
      </c>
      <c r="D56" s="46" t="s">
        <v>219</v>
      </c>
      <c r="F56" t="str">
        <f>LEFT(C56,(SEARCH(" ",C56)))</f>
        <v>Lemin, </v>
      </c>
      <c r="G56" t="str">
        <f>MID(C56,(SEARCH(" ",C56)+1),20)</f>
        <v>Julie</v>
      </c>
      <c r="H56" s="118"/>
      <c r="I56" s="119">
        <v>0.005208333333333333</v>
      </c>
      <c r="J56" s="119">
        <v>0.005208333333333333</v>
      </c>
      <c r="K56" s="119">
        <v>0.004861111111111111</v>
      </c>
      <c r="L56" s="119">
        <v>0.004861111111111111</v>
      </c>
      <c r="M56" s="119">
        <v>0.006076388888888889</v>
      </c>
    </row>
    <row r="57" spans="1:13" ht="15">
      <c r="A57" s="8">
        <f t="shared" si="2"/>
        <v>54</v>
      </c>
      <c r="B57" s="8">
        <v>54</v>
      </c>
      <c r="C57" t="s">
        <v>52</v>
      </c>
      <c r="D57" s="46" t="s">
        <v>204</v>
      </c>
      <c r="F57" t="str">
        <f>LEFT(C57,(SEARCH(" ",C57)))</f>
        <v>Lonsdale, </v>
      </c>
      <c r="G57" t="str">
        <f>MID(C57,(SEARCH(" ",C57)+1),20)</f>
        <v>Davina</v>
      </c>
      <c r="H57" s="118"/>
      <c r="I57" s="119">
        <v>0.0050347222222222225</v>
      </c>
      <c r="J57" s="119">
        <v>0.005208333333333333</v>
      </c>
      <c r="K57" s="106">
        <v>0.0050347222222222225</v>
      </c>
      <c r="L57" s="106">
        <v>0.0050347222222222225</v>
      </c>
      <c r="M57" s="106">
        <v>0.0050347222222222225</v>
      </c>
    </row>
    <row r="58" spans="1:13" ht="15">
      <c r="A58" s="8">
        <f t="shared" si="2"/>
        <v>55</v>
      </c>
      <c r="B58" s="8">
        <v>55</v>
      </c>
      <c r="C58" t="s">
        <v>53</v>
      </c>
      <c r="D58" s="46" t="s">
        <v>205</v>
      </c>
      <c r="F58" t="str">
        <f aca="true" t="shared" si="7" ref="F58:F74">LEFT(C58,(SEARCH(" ",C58)))</f>
        <v>Lowes, </v>
      </c>
      <c r="G58" t="str">
        <f aca="true" t="shared" si="8" ref="G58:G74">MID(C58,(SEARCH(" ",C58)+1),20)</f>
        <v>Alison</v>
      </c>
      <c r="H58" s="118"/>
      <c r="I58" s="119">
        <v>0.0031249999999999997</v>
      </c>
      <c r="J58" s="119">
        <v>0.0031249999999999997</v>
      </c>
      <c r="K58" s="119">
        <v>0.0031249999999999997</v>
      </c>
      <c r="L58" s="119">
        <v>0.0031249999999999997</v>
      </c>
      <c r="M58" s="2">
        <v>0.003472222222222222</v>
      </c>
    </row>
    <row r="59" spans="1:13" ht="15">
      <c r="A59" s="8">
        <f t="shared" si="2"/>
        <v>56</v>
      </c>
      <c r="B59" s="8">
        <v>56</v>
      </c>
      <c r="C59" t="s">
        <v>68</v>
      </c>
      <c r="D59" s="46" t="s">
        <v>223</v>
      </c>
      <c r="F59" t="str">
        <f t="shared" si="7"/>
        <v>Mallon, </v>
      </c>
      <c r="G59" t="str">
        <f t="shared" si="8"/>
        <v>John</v>
      </c>
      <c r="H59" s="118"/>
      <c r="I59" s="119">
        <v>0.006944444444444444</v>
      </c>
      <c r="J59" s="119">
        <v>0.007118055555555555</v>
      </c>
      <c r="K59" s="119">
        <v>0.007118055555555555</v>
      </c>
      <c r="L59" s="119">
        <v>0.007118055555555555</v>
      </c>
      <c r="M59" s="119">
        <v>0.007118055555555555</v>
      </c>
    </row>
    <row r="60" spans="1:13" ht="15">
      <c r="A60" s="8">
        <f t="shared" si="2"/>
        <v>57</v>
      </c>
      <c r="B60" s="8">
        <v>57</v>
      </c>
      <c r="C60" t="s">
        <v>104</v>
      </c>
      <c r="D60" s="46" t="s">
        <v>221</v>
      </c>
      <c r="F60" t="str">
        <f t="shared" si="7"/>
        <v>Marsh, </v>
      </c>
      <c r="G60" t="str">
        <f t="shared" si="8"/>
        <v>Liam</v>
      </c>
      <c r="H60" s="118"/>
      <c r="I60" s="119">
        <v>0.009722222222222222</v>
      </c>
      <c r="J60" s="119">
        <v>0.009722222222222222</v>
      </c>
      <c r="K60" s="119">
        <v>0.009375</v>
      </c>
      <c r="L60" s="119">
        <v>0.009375</v>
      </c>
      <c r="M60" s="106">
        <v>0.00954861111111111</v>
      </c>
    </row>
    <row r="61" spans="1:13" ht="15">
      <c r="A61" s="8">
        <f t="shared" si="2"/>
        <v>58</v>
      </c>
      <c r="B61" s="8">
        <v>58</v>
      </c>
      <c r="C61" t="s">
        <v>82</v>
      </c>
      <c r="D61" s="46" t="s">
        <v>219</v>
      </c>
      <c r="F61" t="str">
        <f t="shared" si="7"/>
        <v>Mason, </v>
      </c>
      <c r="G61" t="str">
        <f t="shared" si="8"/>
        <v>Claire</v>
      </c>
      <c r="H61" s="118"/>
      <c r="I61" s="119">
        <v>0.005902777777777778</v>
      </c>
      <c r="J61" s="119">
        <v>0.005555555555555556</v>
      </c>
      <c r="K61" s="119">
        <v>0.005208333333333333</v>
      </c>
      <c r="L61" s="119">
        <v>0.005208333333333333</v>
      </c>
      <c r="M61" s="106">
        <v>0.0050347222222222225</v>
      </c>
    </row>
    <row r="62" spans="1:13" ht="15">
      <c r="A62" s="8">
        <f t="shared" si="2"/>
        <v>59</v>
      </c>
      <c r="B62" s="8">
        <v>59</v>
      </c>
      <c r="C62" t="s">
        <v>87</v>
      </c>
      <c r="D62" s="46" t="s">
        <v>221</v>
      </c>
      <c r="F62" t="str">
        <f t="shared" si="7"/>
        <v>Masterman, </v>
      </c>
      <c r="G62" t="str">
        <f t="shared" si="8"/>
        <v>Jake</v>
      </c>
      <c r="H62" s="118"/>
      <c r="I62" s="119">
        <v>0.010069444444444445</v>
      </c>
      <c r="J62" s="119">
        <v>0.010069444444444445</v>
      </c>
      <c r="K62" s="119">
        <v>0.009895833333333333</v>
      </c>
      <c r="L62" s="106">
        <v>0.009722222222222222</v>
      </c>
      <c r="M62" s="106">
        <v>0.009722222222222222</v>
      </c>
    </row>
    <row r="63" spans="1:13" ht="15">
      <c r="A63" s="8">
        <f t="shared" si="2"/>
        <v>60</v>
      </c>
      <c r="B63" s="8">
        <v>60</v>
      </c>
      <c r="C63" t="s">
        <v>54</v>
      </c>
      <c r="D63" s="46"/>
      <c r="F63" t="str">
        <f t="shared" si="7"/>
        <v>Maylia, </v>
      </c>
      <c r="G63" t="str">
        <f t="shared" si="8"/>
        <v>Peter</v>
      </c>
      <c r="H63" s="118"/>
      <c r="I63" s="119">
        <v>0.0046875</v>
      </c>
      <c r="J63" s="119">
        <v>0.0046875</v>
      </c>
      <c r="K63" s="119">
        <v>0.0046875</v>
      </c>
      <c r="L63" s="119">
        <v>0.0046875</v>
      </c>
      <c r="M63" s="2">
        <v>0.0046875</v>
      </c>
    </row>
    <row r="64" spans="1:13" ht="15">
      <c r="A64" s="8">
        <f t="shared" si="2"/>
        <v>61</v>
      </c>
      <c r="B64" s="8">
        <v>61</v>
      </c>
      <c r="C64" t="s">
        <v>55</v>
      </c>
      <c r="D64" s="46" t="s">
        <v>222</v>
      </c>
      <c r="F64" t="str">
        <f t="shared" si="7"/>
        <v>McCabe, </v>
      </c>
      <c r="G64" t="str">
        <f t="shared" si="8"/>
        <v>Terry</v>
      </c>
      <c r="H64" s="118"/>
      <c r="I64" s="119">
        <v>0.0062499999999999995</v>
      </c>
      <c r="J64" s="119">
        <v>0.006076388888888889</v>
      </c>
      <c r="K64" s="119">
        <v>0.006076388888888889</v>
      </c>
      <c r="L64" s="106">
        <v>0.006076388888888889</v>
      </c>
      <c r="M64" s="106">
        <v>0.006076388888888889</v>
      </c>
    </row>
    <row r="65" spans="1:13" ht="15">
      <c r="A65" s="8">
        <f t="shared" si="2"/>
        <v>62</v>
      </c>
      <c r="B65" s="8">
        <v>62</v>
      </c>
      <c r="C65" t="s">
        <v>88</v>
      </c>
      <c r="D65" s="46" t="s">
        <v>206</v>
      </c>
      <c r="F65" t="str">
        <f t="shared" si="7"/>
        <v>McGarry, </v>
      </c>
      <c r="G65" t="str">
        <f t="shared" si="8"/>
        <v>David</v>
      </c>
      <c r="H65" s="118"/>
      <c r="I65" s="119">
        <v>0.0062499999999999995</v>
      </c>
      <c r="J65" s="119">
        <v>0.0062499999999999995</v>
      </c>
      <c r="K65" s="119">
        <v>0.0062499999999999995</v>
      </c>
      <c r="L65" s="119">
        <v>0.0062499999999999995</v>
      </c>
      <c r="M65" s="119">
        <v>0.0472222222222222</v>
      </c>
    </row>
    <row r="66" spans="1:13" ht="15">
      <c r="A66" s="8">
        <f t="shared" si="2"/>
        <v>63</v>
      </c>
      <c r="B66" s="8">
        <v>63</v>
      </c>
      <c r="C66" t="s">
        <v>102</v>
      </c>
      <c r="D66" s="46" t="s">
        <v>206</v>
      </c>
      <c r="F66" t="str">
        <f t="shared" si="7"/>
        <v>McKenna, </v>
      </c>
      <c r="G66" t="str">
        <f t="shared" si="8"/>
        <v>Michael</v>
      </c>
      <c r="H66" s="118"/>
      <c r="I66" s="119">
        <v>0.005555555555555556</v>
      </c>
      <c r="J66" s="119">
        <v>0.005555555555555556</v>
      </c>
      <c r="K66" s="119">
        <v>0.005555555555555556</v>
      </c>
      <c r="L66" s="119">
        <v>0.005555555555555556</v>
      </c>
      <c r="M66" s="119"/>
    </row>
    <row r="67" spans="1:13" ht="15">
      <c r="A67" s="8">
        <f t="shared" si="2"/>
        <v>64</v>
      </c>
      <c r="B67" s="8">
        <v>64</v>
      </c>
      <c r="C67" t="s">
        <v>184</v>
      </c>
      <c r="D67" s="46"/>
      <c r="F67" t="str">
        <f t="shared" si="7"/>
        <v>Moore, </v>
      </c>
      <c r="G67" t="str">
        <f t="shared" si="8"/>
        <v>Phillippa</v>
      </c>
      <c r="H67" s="118"/>
      <c r="I67" s="119">
        <v>0.0062499999999999995</v>
      </c>
      <c r="J67" s="119">
        <v>0.0062499999999999995</v>
      </c>
      <c r="K67" s="119">
        <v>0.0062499999999999995</v>
      </c>
      <c r="L67" s="119">
        <v>0.0062499999999999995</v>
      </c>
      <c r="M67" s="119">
        <v>0.0479166666666667</v>
      </c>
    </row>
    <row r="68" spans="1:13" ht="15">
      <c r="A68" s="8">
        <f t="shared" si="2"/>
        <v>65</v>
      </c>
      <c r="B68" s="8">
        <v>65</v>
      </c>
      <c r="C68" t="s">
        <v>56</v>
      </c>
      <c r="D68" s="46" t="s">
        <v>222</v>
      </c>
      <c r="F68" t="str">
        <f t="shared" si="7"/>
        <v>Morris, </v>
      </c>
      <c r="G68" t="str">
        <f t="shared" si="8"/>
        <v>Helen</v>
      </c>
      <c r="H68" s="118"/>
      <c r="I68" s="119">
        <v>0.005902777777777778</v>
      </c>
      <c r="J68" s="119">
        <v>0.006076388888888889</v>
      </c>
      <c r="K68" s="119">
        <v>0.006076388888888889</v>
      </c>
      <c r="L68" s="119">
        <v>0.006076388888888889</v>
      </c>
      <c r="M68" s="119">
        <v>0.0477430555555556</v>
      </c>
    </row>
    <row r="69" spans="1:13" ht="15">
      <c r="A69" s="8">
        <f t="shared" si="2"/>
        <v>66</v>
      </c>
      <c r="B69" s="8">
        <v>66</v>
      </c>
      <c r="C69" t="s">
        <v>77</v>
      </c>
      <c r="D69" s="46" t="s">
        <v>205</v>
      </c>
      <c r="F69" t="str">
        <f t="shared" si="7"/>
        <v>Munro, </v>
      </c>
      <c r="G69" t="str">
        <f t="shared" si="8"/>
        <v>Lynn</v>
      </c>
      <c r="H69" s="118"/>
      <c r="I69" s="119">
        <v>0.0026041666666666665</v>
      </c>
      <c r="J69" s="119">
        <v>0.0022569444444444447</v>
      </c>
      <c r="K69" s="119">
        <v>0.0022569444444444447</v>
      </c>
      <c r="L69" s="119">
        <v>0.0024305555555555556</v>
      </c>
      <c r="M69" s="119">
        <v>0.0440972222222222</v>
      </c>
    </row>
    <row r="70" spans="1:13" ht="15">
      <c r="A70" s="8">
        <f aca="true" t="shared" si="9" ref="A70:A101">+A69+1</f>
        <v>67</v>
      </c>
      <c r="B70" s="8">
        <v>67</v>
      </c>
      <c r="C70" t="s">
        <v>57</v>
      </c>
      <c r="D70" s="46" t="s">
        <v>221</v>
      </c>
      <c r="F70" t="str">
        <f t="shared" si="7"/>
        <v>Nicholson, </v>
      </c>
      <c r="G70" t="str">
        <f t="shared" si="8"/>
        <v>Mark</v>
      </c>
      <c r="H70" s="118"/>
      <c r="I70" s="119">
        <v>0.007465277777777778</v>
      </c>
      <c r="J70" s="119">
        <v>0.007638888888888889</v>
      </c>
      <c r="K70" s="119">
        <v>0.007638888888888889</v>
      </c>
      <c r="L70" s="119">
        <v>0.007638888888888889</v>
      </c>
      <c r="M70" s="119">
        <v>0.007638888888888889</v>
      </c>
    </row>
    <row r="71" spans="1:13" ht="15">
      <c r="A71" s="8">
        <f t="shared" si="9"/>
        <v>68</v>
      </c>
      <c r="B71" s="8">
        <v>68</v>
      </c>
      <c r="C71" t="s">
        <v>89</v>
      </c>
      <c r="D71" s="46" t="s">
        <v>227</v>
      </c>
      <c r="F71" t="str">
        <f t="shared" si="7"/>
        <v>Nutt, </v>
      </c>
      <c r="G71" t="str">
        <f t="shared" si="8"/>
        <v>Jude</v>
      </c>
      <c r="H71" s="118"/>
      <c r="I71" s="119">
        <v>0.008159722222222223</v>
      </c>
      <c r="J71" s="119">
        <v>0.008159722222222223</v>
      </c>
      <c r="K71" s="119">
        <v>0.008333333333333333</v>
      </c>
      <c r="L71" s="119">
        <v>0.008333333333333333</v>
      </c>
      <c r="M71" s="119">
        <v>0.008333333333333333</v>
      </c>
    </row>
    <row r="72" spans="1:13" ht="15">
      <c r="A72" s="8">
        <f t="shared" si="9"/>
        <v>69</v>
      </c>
      <c r="B72" s="8">
        <v>69</v>
      </c>
      <c r="C72" t="s">
        <v>58</v>
      </c>
      <c r="D72" s="46" t="s">
        <v>227</v>
      </c>
      <c r="F72" t="str">
        <f t="shared" si="7"/>
        <v>Ponton, </v>
      </c>
      <c r="G72" t="str">
        <f t="shared" si="8"/>
        <v>Mark</v>
      </c>
      <c r="H72" s="118"/>
      <c r="I72" s="119">
        <v>0.007118055555555555</v>
      </c>
      <c r="J72" s="119">
        <v>0.007118055555555555</v>
      </c>
      <c r="K72" s="119">
        <v>0.006944444444444444</v>
      </c>
      <c r="L72" s="119">
        <v>0.007291666666666666</v>
      </c>
      <c r="M72" s="119">
        <v>0.007291666666666666</v>
      </c>
    </row>
    <row r="73" spans="1:13" ht="15">
      <c r="A73" s="8">
        <f t="shared" si="9"/>
        <v>70</v>
      </c>
      <c r="B73" s="8">
        <v>70</v>
      </c>
      <c r="C73" t="s">
        <v>59</v>
      </c>
      <c r="D73" s="46" t="s">
        <v>246</v>
      </c>
      <c r="F73" t="str">
        <f t="shared" si="7"/>
        <v>Potts, </v>
      </c>
      <c r="G73" t="str">
        <f t="shared" si="8"/>
        <v>David</v>
      </c>
      <c r="H73" s="118"/>
      <c r="I73" s="119">
        <v>0.007118055555555555</v>
      </c>
      <c r="J73" s="119">
        <v>0.007291666666666666</v>
      </c>
      <c r="K73" s="119">
        <v>0.007291666666666666</v>
      </c>
      <c r="L73" s="119">
        <v>0.007291666666666666</v>
      </c>
      <c r="M73" s="119">
        <v>0.0489583333333333</v>
      </c>
    </row>
    <row r="74" spans="1:13" ht="15">
      <c r="A74" s="8">
        <f t="shared" si="9"/>
        <v>71</v>
      </c>
      <c r="B74" s="8">
        <v>71</v>
      </c>
      <c r="C74" t="s">
        <v>81</v>
      </c>
      <c r="D74" s="46" t="s">
        <v>219</v>
      </c>
      <c r="F74" t="str">
        <f t="shared" si="7"/>
        <v>Raithby, </v>
      </c>
      <c r="G74" t="str">
        <f t="shared" si="8"/>
        <v>Hayley</v>
      </c>
      <c r="H74" s="118"/>
      <c r="I74" s="119">
        <v>0.006423611111111112</v>
      </c>
      <c r="J74" s="119">
        <v>0.006423611111111112</v>
      </c>
      <c r="K74" s="119">
        <v>0.006423611111111112</v>
      </c>
      <c r="L74" s="119">
        <v>0.006423611111111112</v>
      </c>
      <c r="M74" s="119">
        <v>0.0480902777777778</v>
      </c>
    </row>
    <row r="75" spans="1:13" ht="15">
      <c r="A75" s="8">
        <f t="shared" si="9"/>
        <v>72</v>
      </c>
      <c r="B75" s="8">
        <v>72</v>
      </c>
      <c r="C75" t="s">
        <v>211</v>
      </c>
      <c r="D75" s="46" t="s">
        <v>223</v>
      </c>
      <c r="F75" t="str">
        <f aca="true" t="shared" si="10" ref="F75:F92">LEFT(C75,(SEARCH(" ",C75)))</f>
        <v>Rawlinson, </v>
      </c>
      <c r="G75" t="str">
        <f aca="true" t="shared" si="11" ref="G75:G92">MID(C75,(SEARCH(" ",C75)+1),20)</f>
        <v>Louise</v>
      </c>
      <c r="H75" s="118"/>
      <c r="I75" s="119">
        <v>0.003472222222222222</v>
      </c>
      <c r="J75" s="119">
        <v>0.003645833333333333</v>
      </c>
      <c r="K75" s="119">
        <v>0.003645833333333333</v>
      </c>
      <c r="L75" s="119">
        <v>0.003645833333333333</v>
      </c>
      <c r="M75" s="119">
        <v>0.0453125</v>
      </c>
    </row>
    <row r="76" spans="1:13" ht="15">
      <c r="A76" s="8">
        <f t="shared" si="9"/>
        <v>73</v>
      </c>
      <c r="B76" s="8">
        <v>73</v>
      </c>
      <c r="C76" t="s">
        <v>60</v>
      </c>
      <c r="D76" s="46"/>
      <c r="F76" t="str">
        <f t="shared" si="10"/>
        <v>Roberts, </v>
      </c>
      <c r="G76" t="str">
        <f t="shared" si="11"/>
        <v>Dave</v>
      </c>
      <c r="H76" s="118"/>
      <c r="I76" s="119">
        <v>0.007291666666666666</v>
      </c>
      <c r="J76" s="119">
        <v>0.007291666666666666</v>
      </c>
      <c r="K76" s="119">
        <v>0.007465277777777778</v>
      </c>
      <c r="L76" s="119">
        <v>0.007465277777777778</v>
      </c>
      <c r="M76" s="119">
        <v>0.0491319444444444</v>
      </c>
    </row>
    <row r="77" spans="1:13" ht="15">
      <c r="A77" s="8">
        <f t="shared" si="9"/>
        <v>74</v>
      </c>
      <c r="B77" s="8">
        <v>74</v>
      </c>
      <c r="C77" t="s">
        <v>195</v>
      </c>
      <c r="D77" s="46" t="s">
        <v>221</v>
      </c>
      <c r="F77" t="str">
        <f t="shared" si="10"/>
        <v>Robinson, </v>
      </c>
      <c r="G77" t="str">
        <f t="shared" si="11"/>
        <v>Layton</v>
      </c>
      <c r="H77" s="118"/>
      <c r="I77" s="119">
        <v>0.007465277777777778</v>
      </c>
      <c r="J77" s="119">
        <v>0.007465277777777778</v>
      </c>
      <c r="K77" s="119">
        <v>0.007465277777777778</v>
      </c>
      <c r="L77" s="119">
        <v>0.007638888888888889</v>
      </c>
      <c r="M77" s="106">
        <v>0.0078125</v>
      </c>
    </row>
    <row r="78" spans="1:13" ht="15">
      <c r="A78" s="8">
        <f t="shared" si="9"/>
        <v>75</v>
      </c>
      <c r="B78" s="8">
        <v>75</v>
      </c>
      <c r="C78" t="s">
        <v>72</v>
      </c>
      <c r="D78" s="46" t="s">
        <v>205</v>
      </c>
      <c r="F78" t="str">
        <f t="shared" si="10"/>
        <v>Rochester, </v>
      </c>
      <c r="G78" t="str">
        <f t="shared" si="11"/>
        <v>Sue</v>
      </c>
      <c r="H78" s="118"/>
      <c r="I78" s="119">
        <v>0.00034722222222222224</v>
      </c>
      <c r="J78" s="119">
        <v>0.00034722222222222224</v>
      </c>
      <c r="K78" s="119">
        <v>0.00034722222222222224</v>
      </c>
      <c r="L78" s="119">
        <v>0.00034722222222222224</v>
      </c>
      <c r="M78" s="119">
        <v>0.0420138888888889</v>
      </c>
    </row>
    <row r="79" spans="1:13" ht="15">
      <c r="A79" s="8">
        <f t="shared" si="9"/>
        <v>76</v>
      </c>
      <c r="B79" s="8">
        <v>76</v>
      </c>
      <c r="C79" t="s">
        <v>99</v>
      </c>
      <c r="D79" s="46" t="s">
        <v>207</v>
      </c>
      <c r="F79" t="str">
        <f t="shared" si="10"/>
        <v>Scorer, </v>
      </c>
      <c r="G79" t="str">
        <f t="shared" si="11"/>
        <v>Lisa</v>
      </c>
      <c r="H79" s="118"/>
      <c r="I79" s="119">
        <v>0.006597222222222222</v>
      </c>
      <c r="J79" s="119">
        <v>0.006423611111111112</v>
      </c>
      <c r="K79" s="119">
        <v>0.006423611111111112</v>
      </c>
      <c r="L79" s="119">
        <v>0.0062499999999999995</v>
      </c>
      <c r="M79" s="119">
        <v>0.0479166666666667</v>
      </c>
    </row>
    <row r="80" spans="1:13" ht="15">
      <c r="A80" s="8">
        <f t="shared" si="9"/>
        <v>77</v>
      </c>
      <c r="B80" s="8">
        <v>77</v>
      </c>
      <c r="C80" t="s">
        <v>108</v>
      </c>
      <c r="D80" s="46"/>
      <c r="F80" t="str">
        <f t="shared" si="10"/>
        <v>Scott, </v>
      </c>
      <c r="G80" t="str">
        <f t="shared" si="11"/>
        <v>Martin</v>
      </c>
      <c r="H80" s="118"/>
      <c r="I80" s="119">
        <v>0.007986111111111112</v>
      </c>
      <c r="J80" s="119">
        <v>0.007986111111111112</v>
      </c>
      <c r="K80" s="119">
        <v>0.007986111111111112</v>
      </c>
      <c r="L80" s="119">
        <v>0.007986111111111112</v>
      </c>
      <c r="M80" s="119">
        <v>0.0496527777777778</v>
      </c>
    </row>
    <row r="81" spans="1:13" ht="15">
      <c r="A81" s="8">
        <f t="shared" si="9"/>
        <v>78</v>
      </c>
      <c r="B81" s="8">
        <v>78</v>
      </c>
      <c r="C81" t="s">
        <v>189</v>
      </c>
      <c r="D81" s="46"/>
      <c r="F81" t="str">
        <f t="shared" si="10"/>
        <v>Sharratt, </v>
      </c>
      <c r="G81" t="str">
        <f t="shared" si="11"/>
        <v>Robert</v>
      </c>
      <c r="H81" s="118"/>
      <c r="I81" s="119">
        <v>0.007118055555555555</v>
      </c>
      <c r="J81" s="119">
        <v>0.007638888888888889</v>
      </c>
      <c r="K81" s="119">
        <v>0.0078125</v>
      </c>
      <c r="L81" s="119">
        <v>0.0078125</v>
      </c>
      <c r="M81" s="119">
        <v>0.007986111111111112</v>
      </c>
    </row>
    <row r="82" spans="1:13" ht="15">
      <c r="A82" s="8">
        <f t="shared" si="9"/>
        <v>79</v>
      </c>
      <c r="B82" s="8">
        <v>79</v>
      </c>
      <c r="C82" t="s">
        <v>162</v>
      </c>
      <c r="D82" s="46"/>
      <c r="F82" t="str">
        <f t="shared" si="10"/>
        <v>Shiel, </v>
      </c>
      <c r="G82" t="str">
        <f t="shared" si="11"/>
        <v>Brian</v>
      </c>
      <c r="H82" s="118"/>
      <c r="I82" s="119">
        <v>0.006944444444444444</v>
      </c>
      <c r="J82" s="119">
        <v>0.006944444444444444</v>
      </c>
      <c r="K82" s="119">
        <v>0.006944444444444444</v>
      </c>
      <c r="L82" s="119">
        <v>0.006944444444444444</v>
      </c>
      <c r="M82" s="2">
        <v>0.006944444444444444</v>
      </c>
    </row>
    <row r="83" spans="1:13" ht="15">
      <c r="A83" s="8">
        <f t="shared" si="9"/>
        <v>80</v>
      </c>
      <c r="B83" s="8">
        <v>80</v>
      </c>
      <c r="C83" t="s">
        <v>90</v>
      </c>
      <c r="D83" s="46" t="s">
        <v>220</v>
      </c>
      <c r="F83" t="str">
        <f t="shared" si="10"/>
        <v>Shiel, </v>
      </c>
      <c r="G83" t="str">
        <f t="shared" si="11"/>
        <v>Ryan</v>
      </c>
      <c r="H83" s="118"/>
      <c r="I83" s="119">
        <v>0.008159722222222223</v>
      </c>
      <c r="J83" s="119">
        <v>0.008159722222222223</v>
      </c>
      <c r="K83" s="119">
        <v>0.008159722222222223</v>
      </c>
      <c r="L83" s="2">
        <v>0.008159722222222223</v>
      </c>
      <c r="M83" s="2"/>
    </row>
    <row r="84" spans="1:13" ht="15">
      <c r="A84" s="8">
        <f t="shared" si="9"/>
        <v>81</v>
      </c>
      <c r="B84" s="8">
        <v>81</v>
      </c>
      <c r="C84" t="s">
        <v>61</v>
      </c>
      <c r="D84" s="46" t="s">
        <v>204</v>
      </c>
      <c r="F84" t="str">
        <f t="shared" si="10"/>
        <v>Shillinglaw, </v>
      </c>
      <c r="G84" t="str">
        <f t="shared" si="11"/>
        <v>Richard</v>
      </c>
      <c r="H84" s="118"/>
      <c r="I84" s="119">
        <v>0.007465277777777778</v>
      </c>
      <c r="J84" s="119">
        <v>0.007465277777777778</v>
      </c>
      <c r="K84" s="2">
        <v>0.007291666666666666</v>
      </c>
      <c r="L84" s="119">
        <v>0.007465277777777778</v>
      </c>
      <c r="M84" s="119">
        <v>0.007465277777777778</v>
      </c>
    </row>
    <row r="85" spans="1:13" ht="15">
      <c r="A85" s="8">
        <f t="shared" si="9"/>
        <v>82</v>
      </c>
      <c r="B85" s="8">
        <v>82</v>
      </c>
      <c r="C85" t="s">
        <v>62</v>
      </c>
      <c r="D85" s="46" t="s">
        <v>223</v>
      </c>
      <c r="F85" t="str">
        <f t="shared" si="10"/>
        <v>Stewart, </v>
      </c>
      <c r="G85" t="str">
        <f t="shared" si="11"/>
        <v>Graeme</v>
      </c>
      <c r="H85" s="118"/>
      <c r="I85" s="119">
        <v>0.008333333333333333</v>
      </c>
      <c r="J85" s="119">
        <v>0.008333333333333333</v>
      </c>
      <c r="K85" s="119">
        <v>0.008680555555555556</v>
      </c>
      <c r="L85" s="119">
        <v>0.008680555555555556</v>
      </c>
      <c r="M85" s="119">
        <v>0.008680555555555556</v>
      </c>
    </row>
    <row r="86" spans="1:13" ht="15">
      <c r="A86" s="8">
        <f t="shared" si="9"/>
        <v>83</v>
      </c>
      <c r="B86" s="8">
        <v>83</v>
      </c>
      <c r="C86" t="s">
        <v>165</v>
      </c>
      <c r="D86" s="46" t="s">
        <v>219</v>
      </c>
      <c r="F86" t="str">
        <f t="shared" si="10"/>
        <v>Stobbart, </v>
      </c>
      <c r="G86" t="str">
        <f t="shared" si="11"/>
        <v>Joanne</v>
      </c>
      <c r="H86" s="118"/>
      <c r="I86" s="119">
        <v>0.002951388888888889</v>
      </c>
      <c r="J86" s="119">
        <v>0.0031249999999999997</v>
      </c>
      <c r="K86" s="119">
        <v>0.0031249999999999997</v>
      </c>
      <c r="L86" s="119">
        <v>0.0031249999999999997</v>
      </c>
      <c r="M86" s="119">
        <v>0.002951388888888889</v>
      </c>
    </row>
    <row r="87" spans="1:13" ht="15">
      <c r="A87" s="8">
        <f t="shared" si="9"/>
        <v>84</v>
      </c>
      <c r="B87" s="8">
        <v>84</v>
      </c>
      <c r="C87" t="s">
        <v>63</v>
      </c>
      <c r="D87" s="46" t="s">
        <v>221</v>
      </c>
      <c r="F87" t="str">
        <f t="shared" si="10"/>
        <v>Storey, </v>
      </c>
      <c r="G87" t="str">
        <f t="shared" si="11"/>
        <v>Calum</v>
      </c>
      <c r="H87" s="118"/>
      <c r="I87" s="119">
        <v>0.008159722222222223</v>
      </c>
      <c r="J87" s="119">
        <v>0.009027777777777779</v>
      </c>
      <c r="K87" s="119">
        <v>0.009027777777777779</v>
      </c>
      <c r="L87" s="119">
        <v>0.00920138888888889</v>
      </c>
      <c r="M87" s="119">
        <v>0.00920138888888889</v>
      </c>
    </row>
    <row r="88" spans="1:13" ht="15">
      <c r="A88" s="8">
        <f t="shared" si="9"/>
        <v>85</v>
      </c>
      <c r="B88" s="8">
        <v>85</v>
      </c>
      <c r="C88" t="s">
        <v>217</v>
      </c>
      <c r="D88" s="46" t="s">
        <v>246</v>
      </c>
      <c r="F88" t="str">
        <f t="shared" si="10"/>
        <v>Thornton, </v>
      </c>
      <c r="G88" t="str">
        <f t="shared" si="11"/>
        <v>Kymala</v>
      </c>
      <c r="H88" s="118"/>
      <c r="I88" s="119">
        <v>0.005902777777777778</v>
      </c>
      <c r="J88" s="119">
        <v>0.005729166666666667</v>
      </c>
      <c r="K88" s="2">
        <v>0.005555555555555556</v>
      </c>
      <c r="L88" s="119">
        <v>0.006076388888888889</v>
      </c>
      <c r="M88" s="2">
        <v>0.005902777777777778</v>
      </c>
    </row>
    <row r="89" spans="1:13" ht="15">
      <c r="A89" s="8">
        <f t="shared" si="9"/>
        <v>86</v>
      </c>
      <c r="B89" s="8">
        <v>86</v>
      </c>
      <c r="C89" t="s">
        <v>190</v>
      </c>
      <c r="D89" s="46"/>
      <c r="F89" t="str">
        <f t="shared" si="10"/>
        <v>Wakenshaw, </v>
      </c>
      <c r="G89" t="str">
        <f t="shared" si="11"/>
        <v>Trevor</v>
      </c>
      <c r="H89" s="118"/>
      <c r="I89" s="119">
        <v>0.006423611111111112</v>
      </c>
      <c r="J89" s="119">
        <v>0.006076388888888889</v>
      </c>
      <c r="K89" s="2">
        <v>0.0062499999999999995</v>
      </c>
      <c r="L89" s="119">
        <v>0.0062499999999999995</v>
      </c>
      <c r="M89" s="119">
        <v>0.0479166666666667</v>
      </c>
    </row>
    <row r="90" spans="1:13" ht="15">
      <c r="A90" s="8">
        <f t="shared" si="9"/>
        <v>87</v>
      </c>
      <c r="B90" s="8">
        <v>87</v>
      </c>
      <c r="C90" t="s">
        <v>196</v>
      </c>
      <c r="D90" s="46" t="s">
        <v>227</v>
      </c>
      <c r="F90" t="str">
        <f t="shared" si="10"/>
        <v>Walker, </v>
      </c>
      <c r="G90" t="str">
        <f t="shared" si="11"/>
        <v>Steve</v>
      </c>
      <c r="H90" s="118"/>
      <c r="I90" s="119">
        <v>0.0038194444444444443</v>
      </c>
      <c r="J90" s="119">
        <v>0.0038194444444444443</v>
      </c>
      <c r="K90" s="119">
        <v>0.004513888888888889</v>
      </c>
      <c r="L90" s="119">
        <v>0.004513888888888889</v>
      </c>
      <c r="M90" s="119">
        <v>0.0461805555555556</v>
      </c>
    </row>
    <row r="91" spans="1:13" ht="15">
      <c r="A91" s="8">
        <f t="shared" si="9"/>
        <v>88</v>
      </c>
      <c r="B91" s="8">
        <v>88</v>
      </c>
      <c r="C91" t="s">
        <v>212</v>
      </c>
      <c r="D91" s="46"/>
      <c r="F91" t="str">
        <f t="shared" si="10"/>
        <v>Wallace, </v>
      </c>
      <c r="G91" t="str">
        <f t="shared" si="11"/>
        <v>Diane</v>
      </c>
      <c r="H91" s="118"/>
      <c r="I91" s="119">
        <v>0.0024305555555555556</v>
      </c>
      <c r="J91" s="119">
        <v>0.0019097222222222222</v>
      </c>
      <c r="K91" s="119">
        <v>0.0019097222222222222</v>
      </c>
      <c r="L91" s="119">
        <v>0.0019097222222222222</v>
      </c>
      <c r="M91" s="119">
        <v>0.0435763888888889</v>
      </c>
    </row>
    <row r="92" spans="1:13" ht="15">
      <c r="A92" s="8">
        <f t="shared" si="9"/>
        <v>89</v>
      </c>
      <c r="B92" s="8">
        <v>89</v>
      </c>
      <c r="C92" t="s">
        <v>160</v>
      </c>
      <c r="D92" s="46" t="s">
        <v>219</v>
      </c>
      <c r="F92" t="str">
        <f t="shared" si="10"/>
        <v>Warnes, </v>
      </c>
      <c r="G92" t="str">
        <f t="shared" si="11"/>
        <v>Alison</v>
      </c>
      <c r="H92" s="118"/>
      <c r="I92" s="119">
        <v>0.002951388888888889</v>
      </c>
      <c r="J92" s="119">
        <v>0.0024305555555555556</v>
      </c>
      <c r="K92" s="106">
        <v>0.002777777777777778</v>
      </c>
      <c r="L92" s="106">
        <v>0.002777777777777778</v>
      </c>
      <c r="M92" s="106">
        <v>0.0031249999999999997</v>
      </c>
    </row>
    <row r="93" spans="1:13" ht="15">
      <c r="A93" s="8">
        <f t="shared" si="9"/>
        <v>90</v>
      </c>
      <c r="B93" s="8">
        <v>90</v>
      </c>
      <c r="C93" t="s">
        <v>216</v>
      </c>
      <c r="D93" s="46"/>
      <c r="F93" t="str">
        <f aca="true" t="shared" si="12" ref="F93:F102">LEFT(C93,(SEARCH(" ",C93)))</f>
        <v>Watson, </v>
      </c>
      <c r="G93" t="str">
        <f aca="true" t="shared" si="13" ref="G93:G102">MID(C93,(SEARCH(" ",C93)+1),20)</f>
        <v>Sandra</v>
      </c>
      <c r="H93" s="118"/>
      <c r="I93" s="119">
        <v>0.006076388888888889</v>
      </c>
      <c r="J93" s="119">
        <v>0.005902777777777778</v>
      </c>
      <c r="K93" s="106">
        <v>0.005729166666666667</v>
      </c>
      <c r="L93" s="119">
        <v>0.006076388888888889</v>
      </c>
      <c r="M93" s="2">
        <v>0.005902777777777778</v>
      </c>
    </row>
    <row r="94" spans="1:13" ht="15">
      <c r="A94" s="8">
        <f t="shared" si="9"/>
        <v>91</v>
      </c>
      <c r="B94" s="8">
        <v>91</v>
      </c>
      <c r="C94" t="s">
        <v>210</v>
      </c>
      <c r="D94" s="46" t="s">
        <v>246</v>
      </c>
      <c r="F94" t="str">
        <f t="shared" si="12"/>
        <v>Whalley, </v>
      </c>
      <c r="G94" t="str">
        <f t="shared" si="13"/>
        <v>Paul</v>
      </c>
      <c r="H94" s="118"/>
      <c r="I94" s="119">
        <v>0.007465277777777778</v>
      </c>
      <c r="J94" s="119">
        <v>0.0078125</v>
      </c>
      <c r="K94" s="119">
        <v>0.008333333333333333</v>
      </c>
      <c r="L94" s="119">
        <v>0.008333333333333333</v>
      </c>
      <c r="M94" s="119">
        <v>0.008333333333333333</v>
      </c>
    </row>
    <row r="95" spans="1:13" ht="15">
      <c r="A95" s="8">
        <f t="shared" si="9"/>
        <v>92</v>
      </c>
      <c r="B95" s="8">
        <v>92</v>
      </c>
      <c r="C95" t="s">
        <v>98</v>
      </c>
      <c r="D95" s="46" t="s">
        <v>207</v>
      </c>
      <c r="F95" t="str">
        <f t="shared" si="12"/>
        <v>Wilson, </v>
      </c>
      <c r="G95" t="str">
        <f t="shared" si="13"/>
        <v>Andrea</v>
      </c>
      <c r="H95" s="118"/>
      <c r="I95" s="119">
        <v>0.003472222222222222</v>
      </c>
      <c r="J95" s="119">
        <v>0.003645833333333333</v>
      </c>
      <c r="K95" s="106">
        <v>0.0038194444444444443</v>
      </c>
      <c r="L95" s="119">
        <v>0.003645833333333333</v>
      </c>
      <c r="M95" s="119">
        <v>0.003645833333333333</v>
      </c>
    </row>
    <row r="96" spans="1:13" ht="15">
      <c r="A96" s="8">
        <f t="shared" si="9"/>
        <v>93</v>
      </c>
      <c r="B96" s="8">
        <v>93</v>
      </c>
      <c r="C96" t="s">
        <v>237</v>
      </c>
      <c r="D96" s="46"/>
      <c r="F96" t="str">
        <f t="shared" si="12"/>
        <v>Woods, </v>
      </c>
      <c r="G96" t="str">
        <f t="shared" si="13"/>
        <v>Graham</v>
      </c>
      <c r="H96" s="118"/>
      <c r="I96" s="119">
        <v>0.007465277777777778</v>
      </c>
      <c r="J96" s="119">
        <v>0.007986111111111112</v>
      </c>
      <c r="K96" s="119">
        <v>0.008159722222222223</v>
      </c>
      <c r="L96" s="2">
        <v>0.008159722222222223</v>
      </c>
      <c r="M96" s="2">
        <v>0.008159722222222223</v>
      </c>
    </row>
    <row r="97" spans="1:13" ht="15">
      <c r="A97" s="8">
        <f t="shared" si="9"/>
        <v>94</v>
      </c>
      <c r="B97" s="8">
        <v>94</v>
      </c>
      <c r="C97" t="s">
        <v>194</v>
      </c>
      <c r="D97" s="46"/>
      <c r="F97" t="str">
        <f t="shared" si="12"/>
        <v>Woods, </v>
      </c>
      <c r="G97" t="str">
        <f t="shared" si="13"/>
        <v>Joe</v>
      </c>
      <c r="I97" s="2">
        <v>0.008333333333333333</v>
      </c>
      <c r="J97" s="119">
        <v>0.008333333333333333</v>
      </c>
      <c r="K97" s="119">
        <v>0.008333333333333333</v>
      </c>
      <c r="L97" s="2">
        <v>0.008854166666666666</v>
      </c>
      <c r="M97" s="2">
        <v>0.008854166666666666</v>
      </c>
    </row>
    <row r="98" spans="1:13" ht="15">
      <c r="A98" s="8">
        <f t="shared" si="9"/>
        <v>95</v>
      </c>
      <c r="B98" s="8">
        <v>95</v>
      </c>
      <c r="C98" t="s">
        <v>73</v>
      </c>
      <c r="D98" s="46" t="s">
        <v>231</v>
      </c>
      <c r="F98" t="str">
        <f t="shared" si="12"/>
        <v>Wright, </v>
      </c>
      <c r="G98" t="str">
        <f t="shared" si="13"/>
        <v>Deborah</v>
      </c>
      <c r="I98" s="2">
        <v>0.004340277777777778</v>
      </c>
      <c r="J98" s="119">
        <v>0.0046875</v>
      </c>
      <c r="K98" s="119">
        <v>0.0046875</v>
      </c>
      <c r="L98" s="119">
        <v>0.004861111111111111</v>
      </c>
      <c r="M98" s="119">
        <v>0.0465277777777778</v>
      </c>
    </row>
    <row r="99" spans="1:13" ht="15">
      <c r="A99" s="8">
        <f t="shared" si="9"/>
        <v>96</v>
      </c>
      <c r="B99" s="8">
        <v>96</v>
      </c>
      <c r="C99" t="s">
        <v>64</v>
      </c>
      <c r="D99" s="46" t="s">
        <v>231</v>
      </c>
      <c r="F99" t="str">
        <f t="shared" si="12"/>
        <v>Young, </v>
      </c>
      <c r="G99" t="str">
        <f t="shared" si="13"/>
        <v>Cath</v>
      </c>
      <c r="I99" s="2">
        <v>0.006597222222222222</v>
      </c>
      <c r="J99" s="119">
        <v>0.0062499999999999995</v>
      </c>
      <c r="K99" s="106">
        <v>0.006076388888888889</v>
      </c>
      <c r="L99" s="119">
        <v>0.006076388888888889</v>
      </c>
      <c r="M99" s="2">
        <v>0.005902777777777778</v>
      </c>
    </row>
    <row r="100" spans="1:13" ht="15">
      <c r="A100" s="8">
        <f t="shared" si="9"/>
        <v>97</v>
      </c>
      <c r="B100" s="8">
        <v>97</v>
      </c>
      <c r="C100" t="s">
        <v>248</v>
      </c>
      <c r="D100" s="46"/>
      <c r="F100" t="str">
        <f t="shared" si="12"/>
        <v>Shaw, </v>
      </c>
      <c r="G100" t="str">
        <f t="shared" si="13"/>
        <v>Billy</v>
      </c>
      <c r="I100" s="2"/>
      <c r="J100" s="119">
        <v>0.006076388888888889</v>
      </c>
      <c r="K100" s="2">
        <v>0.006423611111111112</v>
      </c>
      <c r="L100" s="119">
        <v>0.006423611111111112</v>
      </c>
      <c r="M100" s="119">
        <v>0.0480902777777778</v>
      </c>
    </row>
    <row r="101" spans="1:13" ht="15">
      <c r="A101" s="8">
        <f t="shared" si="9"/>
        <v>98</v>
      </c>
      <c r="B101" s="8">
        <v>98</v>
      </c>
      <c r="C101" t="s">
        <v>249</v>
      </c>
      <c r="D101" s="46"/>
      <c r="F101" t="str">
        <f t="shared" si="12"/>
        <v>Henderson, </v>
      </c>
      <c r="G101" t="str">
        <f t="shared" si="13"/>
        <v>Ash</v>
      </c>
      <c r="I101" s="2"/>
      <c r="J101" s="106"/>
      <c r="K101" s="2"/>
      <c r="L101" s="119">
        <v>0.009375</v>
      </c>
      <c r="M101" s="119">
        <v>0.0508680555555556</v>
      </c>
    </row>
    <row r="102" spans="1:13" ht="12.75">
      <c r="A102" s="8">
        <v>99</v>
      </c>
      <c r="B102" s="8">
        <v>99</v>
      </c>
      <c r="C102" t="s">
        <v>250</v>
      </c>
      <c r="F102" t="str">
        <f t="shared" si="12"/>
        <v>Carmody, </v>
      </c>
      <c r="G102" t="str">
        <f t="shared" si="13"/>
        <v>Ray</v>
      </c>
      <c r="I102" s="2"/>
      <c r="J102" s="106"/>
      <c r="K102" s="106"/>
      <c r="L102" s="106"/>
      <c r="M102" s="106">
        <v>0.0062499999999999995</v>
      </c>
    </row>
    <row r="103" spans="1:13" ht="12.75">
      <c r="A103" s="8">
        <v>100</v>
      </c>
      <c r="B103" s="8">
        <v>100</v>
      </c>
      <c r="C103"/>
      <c r="D103" s="46"/>
      <c r="I103" s="2"/>
      <c r="J103" s="106"/>
      <c r="K103" s="2"/>
      <c r="L103" s="106"/>
      <c r="M103" s="2"/>
    </row>
    <row r="104" spans="1:13" ht="12.75">
      <c r="A104" s="8">
        <v>101</v>
      </c>
      <c r="B104" s="8"/>
      <c r="C104"/>
      <c r="D104" s="46"/>
      <c r="I104" s="2"/>
      <c r="J104" s="106"/>
      <c r="K104" s="106"/>
      <c r="L104" s="106"/>
      <c r="M104" s="106"/>
    </row>
    <row r="105" spans="1:13" ht="12.75">
      <c r="A105" s="8">
        <v>102</v>
      </c>
      <c r="B105" s="8"/>
      <c r="C105"/>
      <c r="D105" s="46"/>
      <c r="I105" s="2"/>
      <c r="J105" s="2"/>
      <c r="K105" s="106"/>
      <c r="L105" s="2"/>
      <c r="M105" s="2"/>
    </row>
    <row r="106" spans="2:13" ht="12.75">
      <c r="B106" s="8"/>
      <c r="C106" s="10"/>
      <c r="D106" s="46"/>
      <c r="I106" s="2"/>
      <c r="K106" s="106"/>
      <c r="L106" s="106"/>
      <c r="M106" s="106"/>
    </row>
    <row r="108" ht="12.75">
      <c r="M108" s="2"/>
    </row>
    <row r="110" spans="3:9" ht="12.75">
      <c r="C110" s="10"/>
      <c r="D110" s="46"/>
      <c r="I110" s="2"/>
    </row>
    <row r="118" ht="12.75">
      <c r="I118" s="46" t="s">
        <v>94</v>
      </c>
    </row>
  </sheetData>
  <sheetProtection/>
  <mergeCells count="1">
    <mergeCell ref="I2:K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84"/>
  <sheetViews>
    <sheetView zoomScale="75" zoomScaleNormal="75" zoomScalePageLayoutView="0" workbookViewId="0" topLeftCell="A1">
      <selection activeCell="F68" sqref="F68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192</v>
      </c>
      <c r="B1" s="4"/>
      <c r="C1" s="18"/>
      <c r="D1" s="18"/>
      <c r="E1" s="18"/>
      <c r="F1" s="18"/>
      <c r="G1" s="18"/>
      <c r="H1" s="18"/>
      <c r="K1" s="3"/>
    </row>
    <row r="2" spans="1:12" ht="20.25" customHeight="1">
      <c r="A2" s="4"/>
      <c r="B2" s="4"/>
      <c r="C2" s="18"/>
      <c r="D2" s="18"/>
      <c r="E2" s="18"/>
      <c r="F2" s="18"/>
      <c r="G2" s="18"/>
      <c r="H2" s="18"/>
      <c r="J2" s="137" t="s">
        <v>31</v>
      </c>
      <c r="K2" s="137"/>
      <c r="L2" s="137"/>
    </row>
    <row r="3" spans="1:13" ht="15" customHeight="1">
      <c r="A3" s="42" t="s">
        <v>7</v>
      </c>
      <c r="B3" s="42" t="s">
        <v>28</v>
      </c>
      <c r="C3" s="43"/>
      <c r="D3" s="44"/>
      <c r="E3" s="43"/>
      <c r="F3" s="43"/>
      <c r="G3" s="43"/>
      <c r="H3" s="43"/>
      <c r="I3" s="43"/>
      <c r="J3" s="43"/>
      <c r="K3" s="43"/>
      <c r="L3" s="43"/>
      <c r="M3" s="43"/>
    </row>
    <row r="4" spans="1:13" ht="15" customHeight="1">
      <c r="A4" s="42" t="s">
        <v>8</v>
      </c>
      <c r="B4" s="42" t="s">
        <v>29</v>
      </c>
      <c r="C4" s="42" t="s">
        <v>9</v>
      </c>
      <c r="D4" s="45" t="s">
        <v>10</v>
      </c>
      <c r="E4" s="42" t="s">
        <v>11</v>
      </c>
      <c r="F4" s="42" t="s">
        <v>12</v>
      </c>
      <c r="G4" s="42" t="s">
        <v>13</v>
      </c>
      <c r="H4" s="43"/>
      <c r="I4" s="42" t="s">
        <v>9</v>
      </c>
      <c r="J4" s="45" t="s">
        <v>10</v>
      </c>
      <c r="K4" s="42" t="s">
        <v>11</v>
      </c>
      <c r="L4" s="42" t="s">
        <v>12</v>
      </c>
      <c r="M4" s="42" t="s">
        <v>13</v>
      </c>
    </row>
    <row r="5" spans="1:13" ht="15" customHeight="1">
      <c r="A5" s="38">
        <v>50</v>
      </c>
      <c r="B5" s="38" t="str">
        <f>IF(A5="","",VLOOKUP(A5,Entrants!$B$4:$D$105,3))</f>
        <v>CC</v>
      </c>
      <c r="C5" s="38">
        <v>1</v>
      </c>
      <c r="D5" s="99" t="str">
        <f>IF(A5="","",VLOOKUP(A5,Entrants!$B$4:$D$105,2))</f>
        <v>Jobling, Julie Anne</v>
      </c>
      <c r="E5" s="39">
        <v>0.01792824074074074</v>
      </c>
      <c r="F5" s="39">
        <f>IF(A5="","",VLOOKUP(A5,Entrants!$B$4:$I$105,8))</f>
        <v>0.003993055555555556</v>
      </c>
      <c r="G5" s="39">
        <f aca="true" t="shared" si="0" ref="G5:G55">IF(D5="","",E5-F5)</f>
        <v>0.013935185185185186</v>
      </c>
      <c r="H5" s="7"/>
      <c r="I5" s="5">
        <v>1</v>
      </c>
      <c r="J5" s="37" t="s">
        <v>63</v>
      </c>
      <c r="K5" s="39">
        <v>0.01818287037037037</v>
      </c>
      <c r="L5" s="39">
        <v>0.008159722222222223</v>
      </c>
      <c r="M5" s="39">
        <v>0.010023148148148147</v>
      </c>
    </row>
    <row r="6" spans="1:13" ht="15" customHeight="1">
      <c r="A6" s="38">
        <v>4</v>
      </c>
      <c r="B6" s="38" t="str">
        <f>IF(A6="","",VLOOKUP(A6,Entrants!$B$4:$D$105,3))</f>
        <v>HT</v>
      </c>
      <c r="C6" s="38">
        <v>2</v>
      </c>
      <c r="D6" s="99" t="str">
        <f>IF(A6="","",VLOOKUP(A6,Entrants!$B$4:$D$105,2))</f>
        <v>Barrass, Heather</v>
      </c>
      <c r="E6" s="39">
        <v>0.017951388888888888</v>
      </c>
      <c r="F6" s="39">
        <f>IF(A6="","",VLOOKUP(A6,Entrants!$B$4:$I$105,8))</f>
        <v>0.003645833333333333</v>
      </c>
      <c r="G6" s="39">
        <f t="shared" si="0"/>
        <v>0.014305555555555556</v>
      </c>
      <c r="H6" s="7"/>
      <c r="I6" s="5">
        <v>2</v>
      </c>
      <c r="J6" s="41" t="s">
        <v>107</v>
      </c>
      <c r="K6" s="6">
        <v>0.019131944444444444</v>
      </c>
      <c r="L6" s="6">
        <v>0.009027777777777779</v>
      </c>
      <c r="M6" s="6">
        <v>0.010104166666666666</v>
      </c>
    </row>
    <row r="7" spans="1:13" ht="15" customHeight="1">
      <c r="A7" s="38">
        <v>84</v>
      </c>
      <c r="B7" s="38" t="str">
        <f>IF(A7="","",VLOOKUP(A7,Entrants!$B$4:$D$105,3))</f>
        <v>JS</v>
      </c>
      <c r="C7" s="38">
        <v>3</v>
      </c>
      <c r="D7" s="99" t="str">
        <f>IF(A7="","",VLOOKUP(A7,Entrants!$B$4:$D$105,2))</f>
        <v>Storey, Calum</v>
      </c>
      <c r="E7" s="39">
        <v>0.01818287037037037</v>
      </c>
      <c r="F7" s="39">
        <f>IF(A7="","",VLOOKUP(A7,Entrants!$B$4:$I$105,8))</f>
        <v>0.008159722222222223</v>
      </c>
      <c r="G7" s="39">
        <f t="shared" si="0"/>
        <v>0.010023148148148147</v>
      </c>
      <c r="H7" s="7"/>
      <c r="I7" s="5">
        <v>3</v>
      </c>
      <c r="J7" s="37" t="s">
        <v>159</v>
      </c>
      <c r="K7" s="39">
        <v>0.02013888888888889</v>
      </c>
      <c r="L7" s="39">
        <v>0.009895833333333333</v>
      </c>
      <c r="M7" s="39">
        <v>0.010243055555555557</v>
      </c>
    </row>
    <row r="8" spans="1:13" ht="15" customHeight="1">
      <c r="A8" s="38">
        <v>9</v>
      </c>
      <c r="B8" s="38" t="str">
        <f>IF(A8="","",VLOOKUP(A8,Entrants!$B$4:$D$105,3))</f>
        <v>TUR</v>
      </c>
      <c r="C8" s="38">
        <v>4</v>
      </c>
      <c r="D8" s="99" t="str">
        <f>IF(A8="","",VLOOKUP(A8,Entrants!$B$4:$D$105,2))</f>
        <v>Blackett, Paul</v>
      </c>
      <c r="E8" s="39">
        <v>0.018229166666666668</v>
      </c>
      <c r="F8" s="39">
        <f>IF(A8="","",VLOOKUP(A8,Entrants!$B$4:$I$105,8))</f>
        <v>0.005208333333333333</v>
      </c>
      <c r="G8" s="39">
        <f t="shared" si="0"/>
        <v>0.013020833333333336</v>
      </c>
      <c r="H8" s="7"/>
      <c r="I8" s="5">
        <v>4</v>
      </c>
      <c r="J8" s="37" t="s">
        <v>42</v>
      </c>
      <c r="K8" s="39">
        <v>0.01894675925925926</v>
      </c>
      <c r="L8" s="39">
        <v>0.008506944444444444</v>
      </c>
      <c r="M8" s="39">
        <v>0.010439814814814817</v>
      </c>
    </row>
    <row r="9" spans="1:13" ht="15" customHeight="1">
      <c r="A9" s="38">
        <v>36</v>
      </c>
      <c r="B9" s="38" t="str">
        <f>IF(A9="","",VLOOKUP(A9,Entrants!$B$4:$D$105,3))</f>
        <v>HT</v>
      </c>
      <c r="C9" s="38">
        <v>5</v>
      </c>
      <c r="D9" s="99" t="str">
        <f>IF(A9="","",VLOOKUP(A9,Entrants!$B$4:$D$105,2))</f>
        <v>Freeman, Lewis</v>
      </c>
      <c r="E9" s="39">
        <v>0.018368055555555554</v>
      </c>
      <c r="F9" s="39">
        <f>IF(A9="","",VLOOKUP(A9,Entrants!$B$4:$I$105,8))</f>
        <v>0.005902777777777778</v>
      </c>
      <c r="G9" s="39">
        <f t="shared" si="0"/>
        <v>0.012465277777777777</v>
      </c>
      <c r="H9" s="7"/>
      <c r="I9" s="5">
        <v>5</v>
      </c>
      <c r="J9" s="41" t="s">
        <v>151</v>
      </c>
      <c r="K9" s="6">
        <v>0.019039351851851852</v>
      </c>
      <c r="L9" s="6">
        <v>0.008506944444444444</v>
      </c>
      <c r="M9" s="6">
        <v>0.010532407407407409</v>
      </c>
    </row>
    <row r="10" spans="1:13" ht="15" customHeight="1">
      <c r="A10" s="38">
        <v>78</v>
      </c>
      <c r="B10" s="38">
        <f>IF(A10="","",VLOOKUP(A10,Entrants!$B$4:$D$105,3))</f>
        <v>0</v>
      </c>
      <c r="C10" s="38">
        <v>6</v>
      </c>
      <c r="D10" s="99" t="str">
        <f>IF(A10="","",VLOOKUP(A10,Entrants!$B$4:$D$105,2))</f>
        <v>Sharratt, Robert</v>
      </c>
      <c r="E10" s="39">
        <v>0.018483796296296297</v>
      </c>
      <c r="F10" s="39">
        <f>IF(A10="","",VLOOKUP(A10,Entrants!$B$4:$I$105,8))</f>
        <v>0.007118055555555555</v>
      </c>
      <c r="G10" s="39">
        <f t="shared" si="0"/>
        <v>0.011365740740740742</v>
      </c>
      <c r="H10" s="7"/>
      <c r="I10" s="5">
        <v>6</v>
      </c>
      <c r="J10" s="37" t="s">
        <v>36</v>
      </c>
      <c r="K10" s="39">
        <v>0.0190625</v>
      </c>
      <c r="L10" s="39">
        <v>0.008506944444444444</v>
      </c>
      <c r="M10" s="39">
        <v>0.010555555555555556</v>
      </c>
    </row>
    <row r="11" spans="1:13" ht="15" customHeight="1">
      <c r="A11" s="38">
        <v>93</v>
      </c>
      <c r="B11" s="38">
        <f>IF(A11="","",VLOOKUP(A11,Entrants!$B$4:$D$105,3))</f>
        <v>0</v>
      </c>
      <c r="C11" s="38">
        <v>7</v>
      </c>
      <c r="D11" s="99" t="str">
        <f>IF(A11="","",VLOOKUP(A11,Entrants!$B$4:$D$105,2))</f>
        <v>Woods, Graham</v>
      </c>
      <c r="E11" s="39">
        <v>0.018530092592592595</v>
      </c>
      <c r="F11" s="39">
        <f>IF(A11="","",VLOOKUP(A11,Entrants!$B$4:$I$105,8))</f>
        <v>0.007465277777777778</v>
      </c>
      <c r="G11" s="39">
        <f t="shared" si="0"/>
        <v>0.011064814814814816</v>
      </c>
      <c r="H11" s="7"/>
      <c r="I11" s="5">
        <v>7</v>
      </c>
      <c r="J11" s="37" t="s">
        <v>45</v>
      </c>
      <c r="K11" s="39">
        <v>0.019328703703703702</v>
      </c>
      <c r="L11" s="39">
        <v>0.008333333333333333</v>
      </c>
      <c r="M11" s="39">
        <v>0.010995370370370369</v>
      </c>
    </row>
    <row r="12" spans="1:13" ht="15" customHeight="1">
      <c r="A12" s="38">
        <v>44</v>
      </c>
      <c r="B12" s="38" t="str">
        <f>IF(A12="","",VLOOKUP(A12,Entrants!$B$4:$D$105,3))</f>
        <v>RD</v>
      </c>
      <c r="C12" s="38">
        <v>8</v>
      </c>
      <c r="D12" s="99" t="str">
        <f>IF(A12="","",VLOOKUP(A12,Entrants!$B$4:$D$105,2))</f>
        <v>Herron, Aynsley</v>
      </c>
      <c r="E12" s="39">
        <v>0.018657407407407407</v>
      </c>
      <c r="F12" s="39">
        <f>IF(A12="","",VLOOKUP(A12,Entrants!$B$4:$I$105,8))</f>
        <v>0.0019097222222222222</v>
      </c>
      <c r="G12" s="39">
        <f t="shared" si="0"/>
        <v>0.016747685185185185</v>
      </c>
      <c r="H12" s="7"/>
      <c r="I12" s="5">
        <v>8</v>
      </c>
      <c r="J12" s="41" t="s">
        <v>108</v>
      </c>
      <c r="K12" s="6">
        <v>0.019050925925925926</v>
      </c>
      <c r="L12" s="6">
        <v>0.007986111111111112</v>
      </c>
      <c r="M12" s="6">
        <v>0.011064814814814814</v>
      </c>
    </row>
    <row r="13" spans="1:13" ht="15" customHeight="1">
      <c r="A13" s="38">
        <v>11</v>
      </c>
      <c r="B13" s="38" t="str">
        <f>IF(A13="","",VLOOKUP(A13,Entrants!$B$4:$D$105,3))</f>
        <v>AD</v>
      </c>
      <c r="C13" s="38">
        <v>9</v>
      </c>
      <c r="D13" s="99" t="str">
        <f>IF(A13="","",VLOOKUP(A13,Entrants!$B$4:$D$105,2))</f>
        <v>Bradley, Dave</v>
      </c>
      <c r="E13" s="39">
        <v>0.018680555555555554</v>
      </c>
      <c r="F13" s="39">
        <f>IF(A13="","",VLOOKUP(A13,Entrants!$B$4:$I$105,8))</f>
        <v>0.006076388888888889</v>
      </c>
      <c r="G13" s="39">
        <f t="shared" si="0"/>
        <v>0.012604166666666666</v>
      </c>
      <c r="H13" s="7"/>
      <c r="I13" s="5">
        <v>9</v>
      </c>
      <c r="J13" s="37" t="s">
        <v>237</v>
      </c>
      <c r="K13" s="39">
        <v>0.018530092592592595</v>
      </c>
      <c r="L13" s="39">
        <v>0.007465277777777778</v>
      </c>
      <c r="M13" s="39">
        <v>0.011064814814814816</v>
      </c>
    </row>
    <row r="14" spans="1:13" ht="15" customHeight="1">
      <c r="A14" s="38">
        <v>91</v>
      </c>
      <c r="B14" s="38" t="str">
        <f>IF(A14="","",VLOOKUP(A14,Entrants!$B$4:$D$105,3))</f>
        <v>CC</v>
      </c>
      <c r="C14" s="38">
        <v>10</v>
      </c>
      <c r="D14" s="99" t="str">
        <f>IF(A14="","",VLOOKUP(A14,Entrants!$B$4:$D$105,2))</f>
        <v>Whalley, Paul</v>
      </c>
      <c r="E14" s="39">
        <v>0.01875</v>
      </c>
      <c r="F14" s="39">
        <f>IF(A14="","",VLOOKUP(A14,Entrants!$B$4:$I$105,8))</f>
        <v>0.007465277777777778</v>
      </c>
      <c r="G14" s="39">
        <f t="shared" si="0"/>
        <v>0.01128472222222222</v>
      </c>
      <c r="H14" s="7"/>
      <c r="I14" s="5">
        <v>10</v>
      </c>
      <c r="J14" s="37" t="s">
        <v>210</v>
      </c>
      <c r="K14" s="39">
        <v>0.01875</v>
      </c>
      <c r="L14" s="39">
        <v>0.007465277777777778</v>
      </c>
      <c r="M14" s="39">
        <v>0.01128472222222222</v>
      </c>
    </row>
    <row r="15" spans="1:13" ht="15" customHeight="1">
      <c r="A15" s="38">
        <v>43</v>
      </c>
      <c r="B15" s="38" t="str">
        <f>IF(A15="","",VLOOKUP(A15,Entrants!$B$4:$D$105,3))</f>
        <v>CM</v>
      </c>
      <c r="C15" s="38">
        <v>11</v>
      </c>
      <c r="D15" s="99" t="str">
        <f>IF(A15="","",VLOOKUP(A15,Entrants!$B$4:$D$105,2))</f>
        <v>Harmon, Gemma</v>
      </c>
      <c r="E15" s="39">
        <v>0.018784722222222223</v>
      </c>
      <c r="F15" s="39">
        <f>IF(A15="","",VLOOKUP(A15,Entrants!$B$4:$I$105,8))</f>
        <v>0.0046875</v>
      </c>
      <c r="G15" s="39">
        <f t="shared" si="0"/>
        <v>0.014097222222222223</v>
      </c>
      <c r="H15" s="7"/>
      <c r="I15" s="5">
        <v>11</v>
      </c>
      <c r="J15" s="37" t="s">
        <v>189</v>
      </c>
      <c r="K15" s="39">
        <v>0.018483796296296297</v>
      </c>
      <c r="L15" s="39">
        <v>0.007118055555555555</v>
      </c>
      <c r="M15" s="39">
        <v>0.011365740740740742</v>
      </c>
    </row>
    <row r="16" spans="1:13" ht="15" customHeight="1">
      <c r="A16" s="38">
        <v>95</v>
      </c>
      <c r="B16" s="38" t="str">
        <f>IF(A16="","",VLOOKUP(A16,Entrants!$B$4:$D$105,3))</f>
        <v>HT</v>
      </c>
      <c r="C16" s="38">
        <v>12</v>
      </c>
      <c r="D16" s="99" t="str">
        <f>IF(A16="","",VLOOKUP(A16,Entrants!$B$4:$D$105,2))</f>
        <v>Wright, Deborah</v>
      </c>
      <c r="E16" s="39">
        <v>0.018831018518518518</v>
      </c>
      <c r="F16" s="39">
        <f>IF(A16="","",VLOOKUP(A16,Entrants!$B$4:$I$105,8))</f>
        <v>0.004340277777777778</v>
      </c>
      <c r="G16" s="39">
        <f t="shared" si="0"/>
        <v>0.01449074074074074</v>
      </c>
      <c r="H16" s="7"/>
      <c r="I16" s="5">
        <v>12</v>
      </c>
      <c r="J16" s="37" t="s">
        <v>57</v>
      </c>
      <c r="K16" s="39">
        <v>0.01898148148148148</v>
      </c>
      <c r="L16" s="39">
        <v>0.007465277777777778</v>
      </c>
      <c r="M16" s="39">
        <v>0.011516203703703702</v>
      </c>
    </row>
    <row r="17" spans="1:13" ht="15" customHeight="1">
      <c r="A17" s="38">
        <v>2</v>
      </c>
      <c r="B17" s="38" t="str">
        <f>IF(A17="","",VLOOKUP(A17,Entrants!$B$4:$D$105,3))</f>
        <v>AD</v>
      </c>
      <c r="C17" s="38">
        <v>13</v>
      </c>
      <c r="D17" s="99" t="str">
        <f>IF(A17="","",VLOOKUP(A17,Entrants!$B$4:$D$105,2))</f>
        <v>Ashby, Michael</v>
      </c>
      <c r="E17" s="39">
        <v>0.018854166666666665</v>
      </c>
      <c r="F17" s="39">
        <f>IF(A17="","",VLOOKUP(A17,Entrants!$B$4:$I$105,8))</f>
        <v>0.0062499999999999995</v>
      </c>
      <c r="G17" s="39">
        <f t="shared" si="0"/>
        <v>0.012604166666666666</v>
      </c>
      <c r="H17" s="7"/>
      <c r="I17" s="5">
        <v>13</v>
      </c>
      <c r="J17" s="37" t="s">
        <v>38</v>
      </c>
      <c r="K17" s="39">
        <v>0.019085648148148147</v>
      </c>
      <c r="L17" s="39">
        <v>0.007465277777777778</v>
      </c>
      <c r="M17" s="39">
        <v>0.011620370370370368</v>
      </c>
    </row>
    <row r="18" spans="1:13" ht="15" customHeight="1">
      <c r="A18" s="38">
        <v>30</v>
      </c>
      <c r="B18" s="38" t="str">
        <f>IF(A18="","",VLOOKUP(A18,Entrants!$B$4:$D$105,3))</f>
        <v>CC</v>
      </c>
      <c r="C18" s="38">
        <v>14</v>
      </c>
      <c r="D18" s="99" t="str">
        <f>IF(A18="","",VLOOKUP(A18,Entrants!$B$4:$D$105,2))</f>
        <v>Falkous, David</v>
      </c>
      <c r="E18" s="39">
        <v>0.018865740740740742</v>
      </c>
      <c r="F18" s="39">
        <f>IF(A18="","",VLOOKUP(A18,Entrants!$B$4:$I$105,8))</f>
        <v>0.005208333333333333</v>
      </c>
      <c r="G18" s="39">
        <f t="shared" si="0"/>
        <v>0.01365740740740741</v>
      </c>
      <c r="H18" s="7"/>
      <c r="I18" s="5">
        <v>14</v>
      </c>
      <c r="J18" s="37" t="s">
        <v>40</v>
      </c>
      <c r="K18" s="39">
        <v>0.019270833333333334</v>
      </c>
      <c r="L18" s="39">
        <v>0.007638888888888889</v>
      </c>
      <c r="M18" s="39">
        <v>0.011631944444444445</v>
      </c>
    </row>
    <row r="19" spans="1:13" ht="15" customHeight="1">
      <c r="A19" s="38">
        <v>65</v>
      </c>
      <c r="B19" s="38" t="str">
        <f>IF(A19="","",VLOOKUP(A19,Entrants!$B$4:$D$105,3))</f>
        <v>MM</v>
      </c>
      <c r="C19" s="38">
        <v>15</v>
      </c>
      <c r="D19" s="99" t="str">
        <f>IF(A19="","",VLOOKUP(A19,Entrants!$B$4:$D$105,2))</f>
        <v>Morris, Helen</v>
      </c>
      <c r="E19" s="39">
        <v>0.018877314814814816</v>
      </c>
      <c r="F19" s="39">
        <f>IF(A19="","",VLOOKUP(A19,Entrants!$B$4:$I$105,8))</f>
        <v>0.005902777777777778</v>
      </c>
      <c r="G19" s="39">
        <f t="shared" si="0"/>
        <v>0.012974537037037038</v>
      </c>
      <c r="H19" s="7"/>
      <c r="I19" s="5">
        <v>15</v>
      </c>
      <c r="J19" s="37" t="s">
        <v>61</v>
      </c>
      <c r="K19" s="39">
        <v>0.019131944444444444</v>
      </c>
      <c r="L19" s="39">
        <v>0.007465277777777778</v>
      </c>
      <c r="M19" s="39">
        <v>0.011666666666666665</v>
      </c>
    </row>
    <row r="20" spans="1:13" ht="15" customHeight="1">
      <c r="A20" s="38">
        <v>92</v>
      </c>
      <c r="B20" s="38" t="str">
        <f>IF(A20="","",VLOOKUP(A20,Entrants!$B$4:$D$105,3))</f>
        <v>CM</v>
      </c>
      <c r="C20" s="38">
        <v>16</v>
      </c>
      <c r="D20" s="99" t="str">
        <f>IF(A20="","",VLOOKUP(A20,Entrants!$B$4:$D$105,2))</f>
        <v>Wilson, Andrea</v>
      </c>
      <c r="E20" s="39">
        <v>0.01888888888888889</v>
      </c>
      <c r="F20" s="39">
        <f>IF(A20="","",VLOOKUP(A20,Entrants!$B$4:$I$105,8))</f>
        <v>0.003472222222222222</v>
      </c>
      <c r="G20" s="39">
        <f t="shared" si="0"/>
        <v>0.015416666666666667</v>
      </c>
      <c r="H20" s="7"/>
      <c r="I20" s="5">
        <v>16</v>
      </c>
      <c r="J20" s="37" t="s">
        <v>44</v>
      </c>
      <c r="K20" s="39">
        <v>0.019074074074074073</v>
      </c>
      <c r="L20" s="39">
        <v>0.007291666666666666</v>
      </c>
      <c r="M20" s="39">
        <v>0.011782407407407408</v>
      </c>
    </row>
    <row r="21" spans="1:13" ht="15" customHeight="1">
      <c r="A21" s="38">
        <v>72</v>
      </c>
      <c r="B21" s="38" t="str">
        <f>IF(A21="","",VLOOKUP(A21,Entrants!$B$4:$D$105,3))</f>
        <v>MP</v>
      </c>
      <c r="C21" s="38">
        <v>17</v>
      </c>
      <c r="D21" s="99" t="str">
        <f>IF(A21="","",VLOOKUP(A21,Entrants!$B$4:$D$105,2))</f>
        <v>Rawlinson, Louise</v>
      </c>
      <c r="E21" s="39">
        <v>0.018900462962962963</v>
      </c>
      <c r="F21" s="39">
        <f>IF(A21="","",VLOOKUP(A21,Entrants!$B$4:$I$105,8))</f>
        <v>0.003472222222222222</v>
      </c>
      <c r="G21" s="39">
        <f t="shared" si="0"/>
        <v>0.01542824074074074</v>
      </c>
      <c r="H21" s="7"/>
      <c r="I21" s="5">
        <v>17</v>
      </c>
      <c r="J21" s="37" t="s">
        <v>59</v>
      </c>
      <c r="K21" s="39">
        <v>0.01892361111111111</v>
      </c>
      <c r="L21" s="39">
        <v>0.007118055555555555</v>
      </c>
      <c r="M21" s="39">
        <v>0.011805555555555555</v>
      </c>
    </row>
    <row r="22" spans="1:13" ht="15" customHeight="1">
      <c r="A22" s="38">
        <v>83</v>
      </c>
      <c r="B22" s="38" t="str">
        <f>IF(A22="","",VLOOKUP(A22,Entrants!$B$4:$D$105,3))</f>
        <v>GAL</v>
      </c>
      <c r="C22" s="38">
        <v>18</v>
      </c>
      <c r="D22" s="99" t="str">
        <f>IF(A22="","",VLOOKUP(A22,Entrants!$B$4:$D$105,2))</f>
        <v>Stobbart, Joanne</v>
      </c>
      <c r="E22" s="39">
        <v>0.018912037037037036</v>
      </c>
      <c r="F22" s="39">
        <f>IF(A22="","",VLOOKUP(A22,Entrants!$B$4:$I$105,8))</f>
        <v>0.002951388888888889</v>
      </c>
      <c r="G22" s="39">
        <f t="shared" si="0"/>
        <v>0.015960648148148147</v>
      </c>
      <c r="H22" s="7"/>
      <c r="I22" s="5">
        <v>18</v>
      </c>
      <c r="J22" s="41" t="s">
        <v>100</v>
      </c>
      <c r="K22" s="6">
        <v>0.01916666666666667</v>
      </c>
      <c r="L22" s="6">
        <v>0.007291666666666666</v>
      </c>
      <c r="M22" s="6">
        <v>0.011875000000000004</v>
      </c>
    </row>
    <row r="23" spans="1:13" ht="15" customHeight="1">
      <c r="A23" s="38">
        <v>56</v>
      </c>
      <c r="B23" s="38" t="str">
        <f>IF(A23="","",VLOOKUP(A23,Entrants!$B$4:$D$105,3))</f>
        <v>MP</v>
      </c>
      <c r="C23" s="38">
        <v>19</v>
      </c>
      <c r="D23" s="99" t="str">
        <f>IF(A23="","",VLOOKUP(A23,Entrants!$B$4:$D$105,2))</f>
        <v>Mallon, John</v>
      </c>
      <c r="E23" s="39">
        <v>0.01892361111111111</v>
      </c>
      <c r="F23" s="39">
        <f>IF(A23="","",VLOOKUP(A23,Entrants!$B$4:$I$105,8))</f>
        <v>0.006944444444444444</v>
      </c>
      <c r="G23" s="39">
        <f t="shared" si="0"/>
        <v>0.011979166666666666</v>
      </c>
      <c r="H23" s="7"/>
      <c r="I23" s="5">
        <v>19</v>
      </c>
      <c r="J23" s="37" t="s">
        <v>68</v>
      </c>
      <c r="K23" s="39">
        <v>0.01892361111111111</v>
      </c>
      <c r="L23" s="39">
        <v>0.006944444444444444</v>
      </c>
      <c r="M23" s="39">
        <v>0.011979166666666666</v>
      </c>
    </row>
    <row r="24" spans="1:13" ht="15" customHeight="1">
      <c r="A24" s="38">
        <v>70</v>
      </c>
      <c r="B24" s="38" t="str">
        <f>IF(A24="","",VLOOKUP(A24,Entrants!$B$4:$D$105,3))</f>
        <v>CC</v>
      </c>
      <c r="C24" s="38">
        <v>20</v>
      </c>
      <c r="D24" s="99" t="str">
        <f>IF(A24="","",VLOOKUP(A24,Entrants!$B$4:$D$105,2))</f>
        <v>Potts, David</v>
      </c>
      <c r="E24" s="39">
        <v>0.01892361111111111</v>
      </c>
      <c r="F24" s="39">
        <f>IF(A24="","",VLOOKUP(A24,Entrants!$B$4:$I$105,8))</f>
        <v>0.007118055555555555</v>
      </c>
      <c r="G24" s="39">
        <f t="shared" si="0"/>
        <v>0.011805555555555555</v>
      </c>
      <c r="H24" s="7"/>
      <c r="I24" s="5">
        <v>20</v>
      </c>
      <c r="J24" s="37" t="s">
        <v>58</v>
      </c>
      <c r="K24" s="39">
        <v>0.01915509259259259</v>
      </c>
      <c r="L24" s="39">
        <v>0.007118055555555555</v>
      </c>
      <c r="M24" s="39">
        <v>0.012037037037037037</v>
      </c>
    </row>
    <row r="25" spans="1:13" ht="15" customHeight="1">
      <c r="A25" s="38">
        <v>54</v>
      </c>
      <c r="B25" s="38" t="str">
        <f>IF(A25="","",VLOOKUP(A25,Entrants!$B$4:$D$105,3))</f>
        <v>RR</v>
      </c>
      <c r="C25" s="38">
        <v>21</v>
      </c>
      <c r="D25" s="99" t="str">
        <f>IF(A25="","",VLOOKUP(A25,Entrants!$B$4:$D$105,2))</f>
        <v>Lonsdale, Davina</v>
      </c>
      <c r="E25" s="39">
        <v>0.018935185185185183</v>
      </c>
      <c r="F25" s="39">
        <f>IF(A25="","",VLOOKUP(A25,Entrants!$B$4:$I$105,8))</f>
        <v>0.0050347222222222225</v>
      </c>
      <c r="G25" s="39">
        <f t="shared" si="0"/>
        <v>0.013900462962962962</v>
      </c>
      <c r="H25" s="7"/>
      <c r="I25" s="5">
        <v>21</v>
      </c>
      <c r="J25" s="37" t="s">
        <v>171</v>
      </c>
      <c r="K25" s="39">
        <v>0.018993055555555558</v>
      </c>
      <c r="L25" s="39">
        <v>0.006944444444444444</v>
      </c>
      <c r="M25" s="39">
        <v>0.012048611111111114</v>
      </c>
    </row>
    <row r="26" spans="1:13" ht="15" customHeight="1">
      <c r="A26" s="38">
        <v>38</v>
      </c>
      <c r="B26" s="38">
        <f>IF(A26="","",VLOOKUP(A26,Entrants!$B$4:$D$105,3))</f>
        <v>0</v>
      </c>
      <c r="C26" s="38">
        <v>22</v>
      </c>
      <c r="D26" s="99" t="str">
        <f>IF(A26="","",VLOOKUP(A26,Entrants!$B$4:$D$105,2))</f>
        <v>French, Steven</v>
      </c>
      <c r="E26" s="39">
        <v>0.01894675925925926</v>
      </c>
      <c r="F26" s="39">
        <f>IF(A26="","",VLOOKUP(A26,Entrants!$B$4:$I$105,8))</f>
        <v>0.008506944444444444</v>
      </c>
      <c r="G26" s="39">
        <f t="shared" si="0"/>
        <v>0.010439814814814817</v>
      </c>
      <c r="H26" s="7"/>
      <c r="I26" s="5">
        <v>22</v>
      </c>
      <c r="J26" s="7" t="s">
        <v>203</v>
      </c>
      <c r="K26" s="6">
        <v>0.018368055555555554</v>
      </c>
      <c r="L26" s="6">
        <v>0.005902777777777778</v>
      </c>
      <c r="M26" s="6">
        <v>0.012465277777777777</v>
      </c>
    </row>
    <row r="27" spans="1:13" ht="15" customHeight="1">
      <c r="A27" s="38">
        <v>67</v>
      </c>
      <c r="B27" s="38" t="str">
        <f>IF(A27="","",VLOOKUP(A27,Entrants!$B$4:$D$105,3))</f>
        <v>JS</v>
      </c>
      <c r="C27" s="38">
        <v>23</v>
      </c>
      <c r="D27" s="99" t="str">
        <f>IF(A27="","",VLOOKUP(A27,Entrants!$B$4:$D$105,2))</f>
        <v>Nicholson, Mark</v>
      </c>
      <c r="E27" s="39">
        <v>0.01898148148148148</v>
      </c>
      <c r="F27" s="39">
        <f>IF(A27="","",VLOOKUP(A27,Entrants!$B$4:$I$105,8))</f>
        <v>0.007465277777777778</v>
      </c>
      <c r="G27" s="39">
        <f t="shared" si="0"/>
        <v>0.011516203703703702</v>
      </c>
      <c r="H27" s="7"/>
      <c r="I27" s="5">
        <v>23</v>
      </c>
      <c r="J27" s="37" t="s">
        <v>188</v>
      </c>
      <c r="K27" s="39">
        <v>0.018854166666666665</v>
      </c>
      <c r="L27" s="39">
        <v>0.0062499999999999995</v>
      </c>
      <c r="M27" s="39">
        <v>0.012604166666666666</v>
      </c>
    </row>
    <row r="28" spans="1:13" ht="15" customHeight="1">
      <c r="A28" s="38">
        <v>1</v>
      </c>
      <c r="B28" s="38" t="str">
        <f>IF(A28="","",VLOOKUP(A28,Entrants!$B$4:$D$105,3))</f>
        <v>CC</v>
      </c>
      <c r="C28" s="38">
        <v>24</v>
      </c>
      <c r="D28" s="99" t="str">
        <f>IF(A28="","",VLOOKUP(A28,Entrants!$B$4:$D$105,2))</f>
        <v>Arries, Scott</v>
      </c>
      <c r="E28" s="39">
        <v>0.018993055555555558</v>
      </c>
      <c r="F28" s="39">
        <f>IF(A28="","",VLOOKUP(A28,Entrants!$B$4:$I$105,8))</f>
        <v>0.006944444444444444</v>
      </c>
      <c r="G28" s="39">
        <f t="shared" si="0"/>
        <v>0.012048611111111114</v>
      </c>
      <c r="H28" s="7"/>
      <c r="I28" s="5">
        <v>24</v>
      </c>
      <c r="J28" s="37" t="s">
        <v>37</v>
      </c>
      <c r="K28" s="39">
        <v>0.018680555555555554</v>
      </c>
      <c r="L28" s="39">
        <v>0.006076388888888889</v>
      </c>
      <c r="M28" s="39">
        <v>0.012604166666666666</v>
      </c>
    </row>
    <row r="29" spans="1:13" ht="15" customHeight="1">
      <c r="A29" s="38">
        <v>47</v>
      </c>
      <c r="B29" s="38" t="str">
        <f>IF(A29="","",VLOOKUP(A29,Entrants!$B$4:$D$105,3))</f>
        <v>MP</v>
      </c>
      <c r="C29" s="38">
        <v>25</v>
      </c>
      <c r="D29" s="99" t="str">
        <f>IF(A29="","",VLOOKUP(A29,Entrants!$B$4:$D$105,2))</f>
        <v>Holmback, Peter</v>
      </c>
      <c r="E29" s="39">
        <v>0.019039351851851852</v>
      </c>
      <c r="F29" s="39">
        <f>IF(A29="","",VLOOKUP(A29,Entrants!$B$4:$I$105,8))</f>
        <v>0.008506944444444444</v>
      </c>
      <c r="G29" s="39">
        <f t="shared" si="0"/>
        <v>0.010532407407407409</v>
      </c>
      <c r="H29" s="7"/>
      <c r="I29" s="5">
        <v>25</v>
      </c>
      <c r="J29" s="37" t="s">
        <v>99</v>
      </c>
      <c r="K29" s="39">
        <v>0.01934027777777778</v>
      </c>
      <c r="L29" s="39">
        <v>0.006597222222222222</v>
      </c>
      <c r="M29" s="39">
        <v>0.012743055555555556</v>
      </c>
    </row>
    <row r="30" spans="1:13" ht="15" customHeight="1">
      <c r="A30" s="38">
        <v>77</v>
      </c>
      <c r="B30" s="38">
        <f>IF(A30="","",VLOOKUP(A30,Entrants!$B$4:$D$105,3))</f>
        <v>0</v>
      </c>
      <c r="C30" s="38">
        <v>26</v>
      </c>
      <c r="D30" s="99" t="str">
        <f>IF(A30="","",VLOOKUP(A30,Entrants!$B$4:$D$105,2))</f>
        <v>Scott, Martin</v>
      </c>
      <c r="E30" s="39">
        <v>0.019050925925925926</v>
      </c>
      <c r="F30" s="39">
        <f>IF(A30="","",VLOOKUP(A30,Entrants!$B$4:$I$105,8))</f>
        <v>0.007986111111111112</v>
      </c>
      <c r="G30" s="39">
        <f t="shared" si="0"/>
        <v>0.011064814814814814</v>
      </c>
      <c r="H30" s="7"/>
      <c r="I30" s="5">
        <v>26</v>
      </c>
      <c r="J30" s="41" t="s">
        <v>56</v>
      </c>
      <c r="K30" s="6">
        <v>0.018877314814814816</v>
      </c>
      <c r="L30" s="6">
        <v>0.005902777777777778</v>
      </c>
      <c r="M30" s="6">
        <v>0.012974537037037038</v>
      </c>
    </row>
    <row r="31" spans="1:13" ht="15" customHeight="1">
      <c r="A31" s="38">
        <v>6</v>
      </c>
      <c r="B31" s="38" t="str">
        <f>IF(A31="","",VLOOKUP(A31,Entrants!$B$4:$D$105,3))</f>
        <v>RR</v>
      </c>
      <c r="C31" s="38">
        <v>27</v>
      </c>
      <c r="D31" s="99" t="str">
        <f>IF(A31="","",VLOOKUP(A31,Entrants!$B$4:$D$105,2))</f>
        <v>Baxter, Ian</v>
      </c>
      <c r="E31" s="39">
        <v>0.0190625</v>
      </c>
      <c r="F31" s="39">
        <f>IF(A31="","",VLOOKUP(A31,Entrants!$B$4:$I$105,8))</f>
        <v>0.008506944444444444</v>
      </c>
      <c r="G31" s="39">
        <f t="shared" si="0"/>
        <v>0.010555555555555556</v>
      </c>
      <c r="H31" s="7"/>
      <c r="I31" s="5">
        <v>27</v>
      </c>
      <c r="J31" s="41" t="s">
        <v>106</v>
      </c>
      <c r="K31" s="6">
        <v>0.018229166666666668</v>
      </c>
      <c r="L31" s="6">
        <v>0.005208333333333333</v>
      </c>
      <c r="M31" s="6">
        <v>0.013020833333333336</v>
      </c>
    </row>
    <row r="32" spans="1:13" ht="15" customHeight="1">
      <c r="A32" s="38">
        <v>48</v>
      </c>
      <c r="B32" s="38" t="str">
        <f>IF(A32="","",VLOOKUP(A32,Entrants!$B$4:$D$105,3))</f>
        <v>RR</v>
      </c>
      <c r="C32" s="38">
        <v>28</v>
      </c>
      <c r="D32" s="99" t="str">
        <f>IF(A32="","",VLOOKUP(A32,Entrants!$B$4:$D$105,2))</f>
        <v>Ingram, Ron</v>
      </c>
      <c r="E32" s="39">
        <v>0.0190625</v>
      </c>
      <c r="F32" s="39">
        <f>IF(A32="","",VLOOKUP(A32,Entrants!$B$4:$I$105,8))</f>
        <v>0.004340277777777778</v>
      </c>
      <c r="G32" s="39">
        <f t="shared" si="0"/>
        <v>0.014722222222222222</v>
      </c>
      <c r="H32" s="7"/>
      <c r="I32" s="5">
        <v>28</v>
      </c>
      <c r="J32" s="37" t="s">
        <v>84</v>
      </c>
      <c r="K32" s="39">
        <v>0.019108796296296294</v>
      </c>
      <c r="L32" s="39">
        <v>0.006076388888888889</v>
      </c>
      <c r="M32" s="39">
        <v>0.013032407407407406</v>
      </c>
    </row>
    <row r="33" spans="1:13" ht="15" customHeight="1">
      <c r="A33" s="38">
        <v>40</v>
      </c>
      <c r="B33" s="38" t="str">
        <f>IF(A33="","",VLOOKUP(A33,Entrants!$B$4:$D$105,3))</f>
        <v>RR</v>
      </c>
      <c r="C33" s="38">
        <v>29</v>
      </c>
      <c r="D33" s="99" t="str">
        <f>IF(A33="","",VLOOKUP(A33,Entrants!$B$4:$D$105,2))</f>
        <v>Gillespie, Steve</v>
      </c>
      <c r="E33" s="39">
        <v>0.019074074074074073</v>
      </c>
      <c r="F33" s="39">
        <f>IF(A33="","",VLOOKUP(A33,Entrants!$B$4:$I$105,8))</f>
        <v>0.007291666666666666</v>
      </c>
      <c r="G33" s="39">
        <f t="shared" si="0"/>
        <v>0.011782407407407408</v>
      </c>
      <c r="H33" s="7"/>
      <c r="I33" s="5">
        <v>29</v>
      </c>
      <c r="J33" s="37" t="s">
        <v>55</v>
      </c>
      <c r="K33" s="39">
        <v>0.019282407407407408</v>
      </c>
      <c r="L33" s="39">
        <v>0.0062499999999999995</v>
      </c>
      <c r="M33" s="39">
        <v>0.01303240740740741</v>
      </c>
    </row>
    <row r="34" spans="1:13" ht="15" customHeight="1">
      <c r="A34" s="38">
        <v>16</v>
      </c>
      <c r="B34" s="38" t="str">
        <f>IF(A34="","",VLOOKUP(A34,Entrants!$B$4:$D$105,3))</f>
        <v>RR</v>
      </c>
      <c r="C34" s="38">
        <v>30</v>
      </c>
      <c r="D34" s="99" t="str">
        <f>IF(A34="","",VLOOKUP(A34,Entrants!$B$4:$D$105,2))</f>
        <v>Christopher, Heather</v>
      </c>
      <c r="E34" s="39">
        <v>0.019085648148148147</v>
      </c>
      <c r="F34" s="39">
        <f>IF(A34="","",VLOOKUP(A34,Entrants!$B$4:$I$105,8))</f>
        <v>0.007465277777777778</v>
      </c>
      <c r="G34" s="39">
        <f t="shared" si="0"/>
        <v>0.011620370370370368</v>
      </c>
      <c r="H34" s="7"/>
      <c r="I34" s="5">
        <v>30</v>
      </c>
      <c r="J34" s="41" t="s">
        <v>64</v>
      </c>
      <c r="K34" s="6">
        <v>0.019710648148148147</v>
      </c>
      <c r="L34" s="6">
        <v>0.006597222222222222</v>
      </c>
      <c r="M34" s="6">
        <v>0.013113425925925924</v>
      </c>
    </row>
    <row r="35" spans="1:13" ht="15" customHeight="1">
      <c r="A35" s="38">
        <v>23</v>
      </c>
      <c r="B35" s="38" t="str">
        <f>IF(A35="","",VLOOKUP(A35,Entrants!$B$4:$D$105,3))</f>
        <v>RD</v>
      </c>
      <c r="C35" s="38">
        <v>31</v>
      </c>
      <c r="D35" s="99" t="str">
        <f>IF(A35="","",VLOOKUP(A35,Entrants!$B$4:$D$105,2))</f>
        <v>Davies, Leanne</v>
      </c>
      <c r="E35" s="39">
        <v>0.01909722222222222</v>
      </c>
      <c r="F35" s="39">
        <f>IF(A35="","",VLOOKUP(A35,Entrants!$B$4:$I$105,8))</f>
        <v>0.0050347222222222225</v>
      </c>
      <c r="G35" s="39">
        <f t="shared" si="0"/>
        <v>0.014062499999999999</v>
      </c>
      <c r="H35" s="7"/>
      <c r="I35" s="5">
        <v>31</v>
      </c>
      <c r="J35" s="37" t="s">
        <v>190</v>
      </c>
      <c r="K35" s="39">
        <v>0.019780092592592592</v>
      </c>
      <c r="L35" s="39">
        <v>0.006423611111111112</v>
      </c>
      <c r="M35" s="39">
        <v>0.01335648148148148</v>
      </c>
    </row>
    <row r="36" spans="1:13" ht="15" customHeight="1">
      <c r="A36" s="38">
        <v>35</v>
      </c>
      <c r="B36" s="38">
        <f>IF(A36="","",VLOOKUP(A36,Entrants!$B$4:$D$105,3))</f>
        <v>0</v>
      </c>
      <c r="C36" s="38">
        <v>32</v>
      </c>
      <c r="D36" s="99" t="str">
        <f>IF(A36="","",VLOOKUP(A36,Entrants!$B$4:$D$105,2))</f>
        <v>Frazer, Joe</v>
      </c>
      <c r="E36" s="39">
        <v>0.019108796296296294</v>
      </c>
      <c r="F36" s="39">
        <f>IF(A36="","",VLOOKUP(A36,Entrants!$B$4:$I$105,8))</f>
        <v>0.006076388888888889</v>
      </c>
      <c r="G36" s="39">
        <f t="shared" si="0"/>
        <v>0.013032407407407406</v>
      </c>
      <c r="H36" s="7"/>
      <c r="I36" s="5">
        <v>32</v>
      </c>
      <c r="J36" s="41" t="s">
        <v>216</v>
      </c>
      <c r="K36" s="6">
        <v>0.019467592592592595</v>
      </c>
      <c r="L36" s="6">
        <v>0.006076388888888889</v>
      </c>
      <c r="M36" s="6">
        <v>0.013391203703703707</v>
      </c>
    </row>
    <row r="37" spans="1:13" ht="15" customHeight="1">
      <c r="A37" s="38">
        <v>13</v>
      </c>
      <c r="B37" s="38" t="str">
        <f>IF(A37="","",VLOOKUP(A37,Entrants!$B$4:$D$105,3))</f>
        <v>MM</v>
      </c>
      <c r="C37" s="38">
        <v>33</v>
      </c>
      <c r="D37" s="99" t="str">
        <f>IF(A37="","",VLOOKUP(A37,Entrants!$B$4:$D$105,2))</f>
        <v>Brown, Pete</v>
      </c>
      <c r="E37" s="39">
        <v>0.019131944444444444</v>
      </c>
      <c r="F37" s="39">
        <f>IF(A37="","",VLOOKUP(A37,Entrants!$B$4:$I$105,8))</f>
        <v>0.009027777777777779</v>
      </c>
      <c r="G37" s="39">
        <f t="shared" si="0"/>
        <v>0.010104166666666666</v>
      </c>
      <c r="H37" s="7"/>
      <c r="I37" s="5">
        <v>33</v>
      </c>
      <c r="J37" s="37" t="s">
        <v>217</v>
      </c>
      <c r="K37" s="39">
        <v>0.019293981481481485</v>
      </c>
      <c r="L37" s="39">
        <v>0.005902777777777778</v>
      </c>
      <c r="M37" s="39">
        <v>0.013391203703703707</v>
      </c>
    </row>
    <row r="38" spans="1:13" ht="15" customHeight="1">
      <c r="A38" s="38">
        <v>81</v>
      </c>
      <c r="B38" s="38" t="str">
        <f>IF(A38="","",VLOOKUP(A38,Entrants!$B$4:$D$105,3))</f>
        <v>RR</v>
      </c>
      <c r="C38" s="38">
        <v>34</v>
      </c>
      <c r="D38" s="99" t="str">
        <f>IF(A38="","",VLOOKUP(A38,Entrants!$B$4:$D$105,2))</f>
        <v>Shillinglaw, Richard</v>
      </c>
      <c r="E38" s="39">
        <v>0.019131944444444444</v>
      </c>
      <c r="F38" s="39">
        <f>IF(A38="","",VLOOKUP(A38,Entrants!$B$4:$I$105,8))</f>
        <v>0.007465277777777778</v>
      </c>
      <c r="G38" s="39">
        <f t="shared" si="0"/>
        <v>0.011666666666666665</v>
      </c>
      <c r="H38" s="7"/>
      <c r="I38" s="5">
        <v>34</v>
      </c>
      <c r="J38" s="37" t="s">
        <v>215</v>
      </c>
      <c r="K38" s="39">
        <v>0.018865740740740742</v>
      </c>
      <c r="L38" s="39">
        <v>0.005208333333333333</v>
      </c>
      <c r="M38" s="39">
        <v>0.01365740740740741</v>
      </c>
    </row>
    <row r="39" spans="1:13" ht="15" customHeight="1">
      <c r="A39" s="38">
        <v>69</v>
      </c>
      <c r="B39" s="38" t="str">
        <f>IF(A39="","",VLOOKUP(A39,Entrants!$B$4:$D$105,3))</f>
        <v>AD</v>
      </c>
      <c r="C39" s="38">
        <v>35</v>
      </c>
      <c r="D39" s="99" t="str">
        <f>IF(A39="","",VLOOKUP(A39,Entrants!$B$4:$D$105,2))</f>
        <v>Ponton, Mark</v>
      </c>
      <c r="E39" s="39">
        <v>0.01915509259259259</v>
      </c>
      <c r="F39" s="39">
        <f>IF(A39="","",VLOOKUP(A39,Entrants!$B$4:$I$105,8))</f>
        <v>0.007118055555555555</v>
      </c>
      <c r="G39" s="39">
        <f t="shared" si="0"/>
        <v>0.012037037037037037</v>
      </c>
      <c r="H39" s="7"/>
      <c r="I39" s="5">
        <v>35</v>
      </c>
      <c r="J39" s="37" t="s">
        <v>39</v>
      </c>
      <c r="K39" s="39">
        <v>0.019293981481481485</v>
      </c>
      <c r="L39" s="39">
        <v>0.005555555555555556</v>
      </c>
      <c r="M39" s="39">
        <v>0.013738425925925928</v>
      </c>
    </row>
    <row r="40" spans="1:13" ht="15" customHeight="1">
      <c r="A40" s="38">
        <v>42</v>
      </c>
      <c r="B40" s="38" t="str">
        <f>IF(A40="","",VLOOKUP(A40,Entrants!$B$4:$D$105,3))</f>
        <v>CM</v>
      </c>
      <c r="C40" s="38">
        <v>36</v>
      </c>
      <c r="D40" s="99" t="str">
        <f>IF(A40="","",VLOOKUP(A40,Entrants!$B$4:$D$105,2))</f>
        <v>Harmon, Craig</v>
      </c>
      <c r="E40" s="39">
        <v>0.01916666666666667</v>
      </c>
      <c r="F40" s="39">
        <f>IF(A40="","",VLOOKUP(A40,Entrants!$B$4:$I$105,8))</f>
        <v>0.007291666666666666</v>
      </c>
      <c r="G40" s="39">
        <f t="shared" si="0"/>
        <v>0.011875000000000004</v>
      </c>
      <c r="H40" s="7"/>
      <c r="I40" s="5">
        <v>36</v>
      </c>
      <c r="J40" s="41" t="s">
        <v>82</v>
      </c>
      <c r="K40" s="6">
        <v>0.01972222222222222</v>
      </c>
      <c r="L40" s="6">
        <v>0.005902777777777778</v>
      </c>
      <c r="M40" s="6">
        <v>0.013819444444444443</v>
      </c>
    </row>
    <row r="41" spans="1:13" ht="15" customHeight="1">
      <c r="A41" s="38">
        <v>25</v>
      </c>
      <c r="B41" s="38" t="str">
        <f>IF(A41="","",VLOOKUP(A41,Entrants!$B$4:$D$105,3))</f>
        <v>TUR</v>
      </c>
      <c r="C41" s="38">
        <v>37</v>
      </c>
      <c r="D41" s="99" t="str">
        <f>IF(A41="","",VLOOKUP(A41,Entrants!$B$4:$D$105,2))</f>
        <v>Dobby, Steve</v>
      </c>
      <c r="E41" s="39">
        <v>0.019270833333333334</v>
      </c>
      <c r="F41" s="39">
        <f>IF(A41="","",VLOOKUP(A41,Entrants!$B$4:$I$105,8))</f>
        <v>0.007638888888888889</v>
      </c>
      <c r="G41" s="39">
        <f t="shared" si="0"/>
        <v>0.011631944444444445</v>
      </c>
      <c r="H41" s="7"/>
      <c r="I41" s="5">
        <v>37</v>
      </c>
      <c r="J41" s="41" t="s">
        <v>52</v>
      </c>
      <c r="K41" s="6">
        <v>0.018935185185185183</v>
      </c>
      <c r="L41" s="6">
        <v>0.0050347222222222225</v>
      </c>
      <c r="M41" s="6">
        <v>0.013900462962962962</v>
      </c>
    </row>
    <row r="42" spans="1:13" ht="15" customHeight="1">
      <c r="A42" s="38">
        <v>61</v>
      </c>
      <c r="B42" s="38" t="str">
        <f>IF(A42="","",VLOOKUP(A42,Entrants!$B$4:$D$105,3))</f>
        <v>MM</v>
      </c>
      <c r="C42" s="38">
        <v>38</v>
      </c>
      <c r="D42" s="99" t="str">
        <f>IF(A42="","",VLOOKUP(A42,Entrants!$B$4:$D$105,2))</f>
        <v>McCabe, Terry</v>
      </c>
      <c r="E42" s="39">
        <v>0.019282407407407408</v>
      </c>
      <c r="F42" s="39">
        <f>IF(A42="","",VLOOKUP(A42,Entrants!$B$4:$I$105,8))</f>
        <v>0.0062499999999999995</v>
      </c>
      <c r="G42" s="39">
        <f t="shared" si="0"/>
        <v>0.01303240740740741</v>
      </c>
      <c r="H42" s="7"/>
      <c r="I42" s="5">
        <v>38</v>
      </c>
      <c r="J42" s="41" t="s">
        <v>214</v>
      </c>
      <c r="K42" s="6">
        <v>0.01792824074074074</v>
      </c>
      <c r="L42" s="6">
        <v>0.003993055555555556</v>
      </c>
      <c r="M42" s="6">
        <v>0.013935185185185186</v>
      </c>
    </row>
    <row r="43" spans="1:13" ht="15" customHeight="1">
      <c r="A43" s="38">
        <v>24</v>
      </c>
      <c r="B43" s="38" t="str">
        <f>IF(A43="","",VLOOKUP(A43,Entrants!$B$4:$D$105,3))</f>
        <v>HT</v>
      </c>
      <c r="C43" s="38">
        <v>39</v>
      </c>
      <c r="D43" s="99" t="str">
        <f>IF(A43="","",VLOOKUP(A43,Entrants!$B$4:$D$105,2))</f>
        <v>Dickinson, Ralph</v>
      </c>
      <c r="E43" s="39">
        <v>0.019293981481481485</v>
      </c>
      <c r="F43" s="39">
        <f>IF(A43="","",VLOOKUP(A43,Entrants!$B$4:$I$105,8))</f>
        <v>0.005555555555555556</v>
      </c>
      <c r="G43" s="39">
        <f t="shared" si="0"/>
        <v>0.013738425925925928</v>
      </c>
      <c r="H43" s="7"/>
      <c r="I43" s="5">
        <v>39</v>
      </c>
      <c r="J43" s="37" t="s">
        <v>71</v>
      </c>
      <c r="K43" s="39">
        <v>0.01909722222222222</v>
      </c>
      <c r="L43" s="39">
        <v>0.0050347222222222225</v>
      </c>
      <c r="M43" s="39">
        <v>0.014062499999999999</v>
      </c>
    </row>
    <row r="44" spans="1:13" ht="15" customHeight="1">
      <c r="A44" s="38">
        <v>85</v>
      </c>
      <c r="B44" s="38" t="str">
        <f>IF(A44="","",VLOOKUP(A44,Entrants!$B$4:$D$105,3))</f>
        <v>CC</v>
      </c>
      <c r="C44" s="38">
        <v>40</v>
      </c>
      <c r="D44" s="99" t="str">
        <f>IF(A44="","",VLOOKUP(A44,Entrants!$B$4:$D$105,2))</f>
        <v>Thornton, Kymala</v>
      </c>
      <c r="E44" s="39">
        <v>0.019293981481481485</v>
      </c>
      <c r="F44" s="39">
        <f>IF(A44="","",VLOOKUP(A44,Entrants!$B$4:$I$105,8))</f>
        <v>0.005902777777777778</v>
      </c>
      <c r="G44" s="39">
        <f t="shared" si="0"/>
        <v>0.013391203703703707</v>
      </c>
      <c r="H44" s="7"/>
      <c r="I44" s="5">
        <v>40</v>
      </c>
      <c r="J44" s="37" t="s">
        <v>197</v>
      </c>
      <c r="K44" s="39">
        <v>0.019641203703703706</v>
      </c>
      <c r="L44" s="39">
        <v>0.005555555555555556</v>
      </c>
      <c r="M44" s="39">
        <v>0.01408564814814815</v>
      </c>
    </row>
    <row r="45" spans="1:13" ht="15" customHeight="1">
      <c r="A45" s="38">
        <v>41</v>
      </c>
      <c r="B45" s="38" t="str">
        <f>IF(A45="","",VLOOKUP(A45,Entrants!$B$4:$D$105,3))</f>
        <v>TUR</v>
      </c>
      <c r="C45" s="38">
        <v>41</v>
      </c>
      <c r="D45" s="99" t="str">
        <f>IF(A45="","",VLOOKUP(A45,Entrants!$B$4:$D$105,2))</f>
        <v>Grieves, Andrew</v>
      </c>
      <c r="E45" s="39">
        <v>0.019328703703703702</v>
      </c>
      <c r="F45" s="39">
        <f>IF(A45="","",VLOOKUP(A45,Entrants!$B$4:$I$105,8))</f>
        <v>0.008333333333333333</v>
      </c>
      <c r="G45" s="39">
        <f t="shared" si="0"/>
        <v>0.010995370370370369</v>
      </c>
      <c r="H45" s="7"/>
      <c r="I45" s="5">
        <v>41</v>
      </c>
      <c r="J45" s="37" t="s">
        <v>97</v>
      </c>
      <c r="K45" s="39">
        <v>0.018784722222222223</v>
      </c>
      <c r="L45" s="39">
        <v>0.0046875</v>
      </c>
      <c r="M45" s="39">
        <v>0.014097222222222223</v>
      </c>
    </row>
    <row r="46" spans="1:13" ht="15" customHeight="1">
      <c r="A46" s="38">
        <v>76</v>
      </c>
      <c r="B46" s="38" t="str">
        <f>IF(A46="","",VLOOKUP(A46,Entrants!$B$4:$D$105,3))</f>
        <v>CM</v>
      </c>
      <c r="C46" s="38">
        <v>42</v>
      </c>
      <c r="D46" s="99" t="str">
        <f>IF(A46="","",VLOOKUP(A46,Entrants!$B$4:$D$105,2))</f>
        <v>Scorer, Lisa</v>
      </c>
      <c r="E46" s="39">
        <v>0.01934027777777778</v>
      </c>
      <c r="F46" s="39">
        <f>IF(A46="","",VLOOKUP(A46,Entrants!$B$4:$I$105,8))</f>
        <v>0.006597222222222222</v>
      </c>
      <c r="G46" s="39">
        <f t="shared" si="0"/>
        <v>0.012743055555555556</v>
      </c>
      <c r="H46" s="7"/>
      <c r="I46" s="5">
        <v>42</v>
      </c>
      <c r="J46" s="37" t="s">
        <v>230</v>
      </c>
      <c r="K46" s="39">
        <v>0.017951388888888888</v>
      </c>
      <c r="L46" s="39">
        <v>0.003645833333333333</v>
      </c>
      <c r="M46" s="39">
        <v>0.014305555555555556</v>
      </c>
    </row>
    <row r="47" spans="1:13" ht="15" customHeight="1">
      <c r="A47" s="38">
        <v>10</v>
      </c>
      <c r="B47" s="38" t="str">
        <f>IF(A47="","",VLOOKUP(A47,Entrants!$B$4:$D$105,3))</f>
        <v>AD</v>
      </c>
      <c r="C47" s="38">
        <v>43</v>
      </c>
      <c r="D47" s="99" t="str">
        <f>IF(A47="","",VLOOKUP(A47,Entrants!$B$4:$D$105,2))</f>
        <v>Brabazon, Anita</v>
      </c>
      <c r="E47" s="39">
        <v>0.019351851851851853</v>
      </c>
      <c r="F47" s="39">
        <f>IF(A47="","",VLOOKUP(A47,Entrants!$B$4:$I$105,8))</f>
        <v>0.0050347222222222225</v>
      </c>
      <c r="G47" s="39">
        <f t="shared" si="0"/>
        <v>0.014317129629629631</v>
      </c>
      <c r="H47" s="7"/>
      <c r="I47" s="5">
        <v>43</v>
      </c>
      <c r="J47" s="41" t="s">
        <v>101</v>
      </c>
      <c r="K47" s="6">
        <v>0.019351851851851853</v>
      </c>
      <c r="L47" s="6">
        <v>0.0050347222222222225</v>
      </c>
      <c r="M47" s="6">
        <v>0.014317129629629631</v>
      </c>
    </row>
    <row r="48" spans="1:13" ht="15" customHeight="1">
      <c r="A48" s="38">
        <v>31</v>
      </c>
      <c r="B48" s="38" t="str">
        <f>IF(A48="","",VLOOKUP(A48,Entrants!$B$4:$D$105,3))</f>
        <v>CM</v>
      </c>
      <c r="C48" s="38">
        <v>44</v>
      </c>
      <c r="D48" s="99" t="str">
        <f>IF(A48="","",VLOOKUP(A48,Entrants!$B$4:$D$105,2))</f>
        <v>Falkous, Lesley</v>
      </c>
      <c r="E48" s="39">
        <v>0.019363425925925926</v>
      </c>
      <c r="F48" s="39">
        <f>IF(A48="","",VLOOKUP(A48,Entrants!$B$4:$I$105,8))</f>
        <v>0.004861111111111111</v>
      </c>
      <c r="G48" s="39">
        <f t="shared" si="0"/>
        <v>0.014502314814814815</v>
      </c>
      <c r="H48" s="7"/>
      <c r="I48" s="5">
        <v>44</v>
      </c>
      <c r="J48" s="37" t="s">
        <v>73</v>
      </c>
      <c r="K48" s="39">
        <v>0.018831018518518518</v>
      </c>
      <c r="L48" s="39">
        <v>0.004340277777777778</v>
      </c>
      <c r="M48" s="39">
        <v>0.01449074074074074</v>
      </c>
    </row>
    <row r="49" spans="1:13" ht="15" customHeight="1">
      <c r="A49" s="38">
        <v>51</v>
      </c>
      <c r="B49" s="38" t="str">
        <f>IF(A49="","",VLOOKUP(A49,Entrants!$B$4:$D$105,3))</f>
        <v>GAL</v>
      </c>
      <c r="C49" s="38">
        <v>45</v>
      </c>
      <c r="D49" s="99" t="str">
        <f>IF(A49="","",VLOOKUP(A49,Entrants!$B$4:$D$105,2))</f>
        <v>Johnson, Ewa</v>
      </c>
      <c r="E49" s="39">
        <v>0.019375</v>
      </c>
      <c r="F49" s="39">
        <f>IF(A49="","",VLOOKUP(A49,Entrants!$B$4:$I$105,8))</f>
        <v>0.004513888888888889</v>
      </c>
      <c r="G49" s="39">
        <f t="shared" si="0"/>
        <v>0.01486111111111111</v>
      </c>
      <c r="H49" s="7"/>
      <c r="I49" s="5">
        <v>45</v>
      </c>
      <c r="J49" s="37" t="s">
        <v>96</v>
      </c>
      <c r="K49" s="39">
        <v>0.019363425925925926</v>
      </c>
      <c r="L49" s="39">
        <v>0.004861111111111111</v>
      </c>
      <c r="M49" s="39">
        <v>0.014502314814814815</v>
      </c>
    </row>
    <row r="50" spans="1:13" ht="15" customHeight="1">
      <c r="A50" s="38">
        <v>90</v>
      </c>
      <c r="B50" s="38">
        <f>IF(A50="","",VLOOKUP(A50,Entrants!$B$4:$D$105,3))</f>
        <v>0</v>
      </c>
      <c r="C50" s="38">
        <v>46</v>
      </c>
      <c r="D50" s="99" t="str">
        <f>IF(A50="","",VLOOKUP(A50,Entrants!$B$4:$D$105,2))</f>
        <v>Watson, Sandra</v>
      </c>
      <c r="E50" s="39">
        <v>0.019467592592592595</v>
      </c>
      <c r="F50" s="39">
        <f>IF(A50="","",VLOOKUP(A50,Entrants!$B$4:$I$105,8))</f>
        <v>0.006076388888888889</v>
      </c>
      <c r="G50" s="39">
        <f t="shared" si="0"/>
        <v>0.013391203703703707</v>
      </c>
      <c r="H50" s="7"/>
      <c r="I50" s="5">
        <v>46</v>
      </c>
      <c r="J50" s="41" t="s">
        <v>48</v>
      </c>
      <c r="K50" s="6">
        <v>0.0190625</v>
      </c>
      <c r="L50" s="6">
        <v>0.004340277777777778</v>
      </c>
      <c r="M50" s="6">
        <v>0.014722222222222222</v>
      </c>
    </row>
    <row r="51" spans="1:13" ht="15" customHeight="1">
      <c r="A51" s="38">
        <v>19</v>
      </c>
      <c r="B51" s="38">
        <f>IF(A51="","",VLOOKUP(A51,Entrants!$B$4:$D$105,3))</f>
        <v>0</v>
      </c>
      <c r="C51" s="38">
        <v>47</v>
      </c>
      <c r="D51" s="99" t="str">
        <f>IF(A51="","",VLOOKUP(A51,Entrants!$B$4:$D$105,2))</f>
        <v>Cox, Dave</v>
      </c>
      <c r="E51" s="39">
        <v>0.019641203703703706</v>
      </c>
      <c r="F51" s="39">
        <f>IF(A51="","",VLOOKUP(A51,Entrants!$B$4:$I$105,8))</f>
        <v>0.005555555555555556</v>
      </c>
      <c r="G51" s="39">
        <f t="shared" si="0"/>
        <v>0.01408564814814815</v>
      </c>
      <c r="H51" s="7"/>
      <c r="I51" s="5">
        <v>47</v>
      </c>
      <c r="J51" s="37" t="s">
        <v>50</v>
      </c>
      <c r="K51" s="39">
        <v>0.019375</v>
      </c>
      <c r="L51" s="39">
        <v>0.004513888888888889</v>
      </c>
      <c r="M51" s="39">
        <v>0.01486111111111111</v>
      </c>
    </row>
    <row r="52" spans="1:13" ht="15" customHeight="1">
      <c r="A52" s="38">
        <v>12</v>
      </c>
      <c r="B52" s="38">
        <f>IF(A52="","",VLOOKUP(A52,Entrants!$B$4:$D$105,3))</f>
        <v>0</v>
      </c>
      <c r="C52" s="38">
        <v>48</v>
      </c>
      <c r="D52" s="99" t="str">
        <f>IF(A52="","",VLOOKUP(A52,Entrants!$B$4:$D$105,2))</f>
        <v>Brown, Colin</v>
      </c>
      <c r="E52" s="39">
        <v>0.019710648148148147</v>
      </c>
      <c r="F52" s="39">
        <f>IF(A52="","",VLOOKUP(A52,Entrants!$B$4:$I$105,8))</f>
        <v>0.004166666666666667</v>
      </c>
      <c r="G52" s="39">
        <f t="shared" si="0"/>
        <v>0.015543981481481482</v>
      </c>
      <c r="I52" s="5">
        <v>48</v>
      </c>
      <c r="J52" s="41" t="s">
        <v>98</v>
      </c>
      <c r="K52" s="6">
        <v>0.01888888888888889</v>
      </c>
      <c r="L52" s="6">
        <v>0.003472222222222222</v>
      </c>
      <c r="M52" s="6">
        <v>0.015416666666666667</v>
      </c>
    </row>
    <row r="53" spans="1:13" ht="15" customHeight="1">
      <c r="A53" s="38">
        <v>96</v>
      </c>
      <c r="B53" s="38" t="str">
        <f>IF(A53="","",VLOOKUP(A53,Entrants!$B$4:$D$105,3))</f>
        <v>HT</v>
      </c>
      <c r="C53" s="38">
        <v>49</v>
      </c>
      <c r="D53" s="99" t="str">
        <f>IF(A53="","",VLOOKUP(A53,Entrants!$B$4:$D$105,2))</f>
        <v>Young, Cath</v>
      </c>
      <c r="E53" s="39">
        <v>0.019710648148148147</v>
      </c>
      <c r="F53" s="39">
        <f>IF(A53="","",VLOOKUP(A53,Entrants!$B$4:$I$105,8))</f>
        <v>0.006597222222222222</v>
      </c>
      <c r="G53" s="39">
        <f t="shared" si="0"/>
        <v>0.013113425925925924</v>
      </c>
      <c r="I53" s="5">
        <v>49</v>
      </c>
      <c r="J53" s="37" t="s">
        <v>211</v>
      </c>
      <c r="K53" s="39">
        <v>0.018900462962962963</v>
      </c>
      <c r="L53" s="39">
        <v>0.003472222222222222</v>
      </c>
      <c r="M53" s="39">
        <v>0.01542824074074074</v>
      </c>
    </row>
    <row r="54" spans="1:13" ht="15" customHeight="1">
      <c r="A54" s="38">
        <v>58</v>
      </c>
      <c r="B54" s="38" t="str">
        <f>IF(A54="","",VLOOKUP(A54,Entrants!$B$4:$D$105,3))</f>
        <v>GAL</v>
      </c>
      <c r="C54" s="38">
        <v>50</v>
      </c>
      <c r="D54" s="99" t="str">
        <f>IF(A54="","",VLOOKUP(A54,Entrants!$B$4:$D$105,2))</f>
        <v>Mason, Claire</v>
      </c>
      <c r="E54" s="39">
        <v>0.01972222222222222</v>
      </c>
      <c r="F54" s="39">
        <f>IF(A54="","",VLOOKUP(A54,Entrants!$B$4:$I$105,8))</f>
        <v>0.005902777777777778</v>
      </c>
      <c r="G54" s="39">
        <f t="shared" si="0"/>
        <v>0.013819444444444443</v>
      </c>
      <c r="I54" s="5">
        <v>50</v>
      </c>
      <c r="J54" s="41" t="s">
        <v>191</v>
      </c>
      <c r="K54" s="6">
        <v>0.019710648148148147</v>
      </c>
      <c r="L54" s="6">
        <v>0.004166666666666667</v>
      </c>
      <c r="M54" s="6">
        <v>0.015543981481481482</v>
      </c>
    </row>
    <row r="55" spans="1:13" ht="15" customHeight="1">
      <c r="A55" s="38">
        <v>66</v>
      </c>
      <c r="B55" s="38" t="str">
        <f>IF(A55="","",VLOOKUP(A55,Entrants!$B$4:$D$105,3))</f>
        <v>AA</v>
      </c>
      <c r="C55" s="38">
        <v>51</v>
      </c>
      <c r="D55" s="99" t="str">
        <f>IF(A55="","",VLOOKUP(A55,Entrants!$B$4:$D$105,2))</f>
        <v>Munro, Lynn</v>
      </c>
      <c r="E55" s="39">
        <v>0.01972222222222222</v>
      </c>
      <c r="F55" s="39">
        <f>IF(A55="","",VLOOKUP(A55,Entrants!$B$4:$I$105,8))</f>
        <v>0.0026041666666666665</v>
      </c>
      <c r="G55" s="39">
        <f t="shared" si="0"/>
        <v>0.017118055555555553</v>
      </c>
      <c r="I55" s="5">
        <v>51</v>
      </c>
      <c r="J55" s="37" t="s">
        <v>165</v>
      </c>
      <c r="K55" s="39">
        <v>0.018912037037037036</v>
      </c>
      <c r="L55" s="39">
        <v>0.002951388888888889</v>
      </c>
      <c r="M55" s="39">
        <v>0.015960648148148147</v>
      </c>
    </row>
    <row r="56" spans="1:13" ht="15" customHeight="1">
      <c r="A56" s="38">
        <v>86</v>
      </c>
      <c r="B56" s="38">
        <f>IF(A56="","",VLOOKUP(A56,Entrants!$B$4:$D$105,3))</f>
        <v>0</v>
      </c>
      <c r="C56" s="38">
        <v>52</v>
      </c>
      <c r="D56" s="99" t="str">
        <f>IF(A56="","",VLOOKUP(A56,Entrants!$B$4:$D$105,2))</f>
        <v>Wakenshaw, Trevor</v>
      </c>
      <c r="E56" s="39">
        <v>0.019780092592592592</v>
      </c>
      <c r="F56" s="39">
        <f>IF(A56="","",VLOOKUP(A56,Entrants!$B$4:$I$105,8))</f>
        <v>0.006423611111111112</v>
      </c>
      <c r="G56" s="39">
        <f aca="true" t="shared" si="1" ref="G56:G68">IF(D56="","",E56-F56)</f>
        <v>0.01335648148148148</v>
      </c>
      <c r="I56" s="5">
        <v>52</v>
      </c>
      <c r="J56" s="37" t="s">
        <v>81</v>
      </c>
      <c r="K56" s="39">
        <v>0.022499999999999996</v>
      </c>
      <c r="L56" s="39">
        <v>0.006423611111111112</v>
      </c>
      <c r="M56" s="39">
        <v>0.016076388888888883</v>
      </c>
    </row>
    <row r="57" spans="1:13" ht="15" customHeight="1">
      <c r="A57" s="38">
        <v>89</v>
      </c>
      <c r="B57" s="38" t="str">
        <f>IF(A57="","",VLOOKUP(A57,Entrants!$B$4:$D$105,3))</f>
        <v>GAL</v>
      </c>
      <c r="C57" s="38">
        <v>53</v>
      </c>
      <c r="D57" s="99" t="str">
        <f>IF(A57="","",VLOOKUP(A57,Entrants!$B$4:$D$105,2))</f>
        <v>Warnes, Alison</v>
      </c>
      <c r="E57" s="39">
        <v>0.019849537037037037</v>
      </c>
      <c r="F57" s="39">
        <f>IF(A57="","",VLOOKUP(A57,Entrants!$B$4:$I$105,8))</f>
        <v>0.002951388888888889</v>
      </c>
      <c r="G57" s="39">
        <f t="shared" si="1"/>
        <v>0.016898148148148148</v>
      </c>
      <c r="I57" s="5">
        <v>53</v>
      </c>
      <c r="J57" s="37" t="s">
        <v>46</v>
      </c>
      <c r="K57" s="39">
        <v>0.018657407407407407</v>
      </c>
      <c r="L57" s="39">
        <v>0.0019097222222222222</v>
      </c>
      <c r="M57" s="39">
        <v>0.016747685185185185</v>
      </c>
    </row>
    <row r="58" spans="1:13" ht="15" customHeight="1">
      <c r="A58" s="38">
        <v>88</v>
      </c>
      <c r="B58" s="38">
        <f>IF(A58="","",VLOOKUP(A58,Entrants!$B$4:$D$105,3))</f>
        <v>0</v>
      </c>
      <c r="C58" s="38">
        <v>54</v>
      </c>
      <c r="D58" s="99" t="str">
        <f>IF(A58="","",VLOOKUP(A58,Entrants!$B$4:$D$105,2))</f>
        <v>Wallace, Diane</v>
      </c>
      <c r="E58" s="39">
        <v>0.020127314814814817</v>
      </c>
      <c r="F58" s="39">
        <f>IF(A58="","",VLOOKUP(A58,Entrants!$B$4:$I$105,8))</f>
        <v>0.0024305555555555556</v>
      </c>
      <c r="G58" s="39">
        <f t="shared" si="1"/>
        <v>0.01769675925925926</v>
      </c>
      <c r="I58" s="5">
        <v>54</v>
      </c>
      <c r="J58" s="37" t="s">
        <v>160</v>
      </c>
      <c r="K58" s="39">
        <v>0.019849537037037037</v>
      </c>
      <c r="L58" s="39">
        <v>0.002951388888888889</v>
      </c>
      <c r="M58" s="39">
        <v>0.016898148148148148</v>
      </c>
    </row>
    <row r="59" spans="1:13" ht="15" customHeight="1">
      <c r="A59" s="38">
        <v>17</v>
      </c>
      <c r="B59" s="38" t="str">
        <f>IF(A59="","",VLOOKUP(A59,Entrants!$B$4:$D$105,3))</f>
        <v>RD</v>
      </c>
      <c r="C59" s="38">
        <v>55</v>
      </c>
      <c r="D59" s="99" t="str">
        <f>IF(A59="","",VLOOKUP(A59,Entrants!$B$4:$D$105,2))</f>
        <v>Clough, Bradley</v>
      </c>
      <c r="E59" s="39">
        <v>0.02013888888888889</v>
      </c>
      <c r="F59" s="39">
        <f>IF(A59="","",VLOOKUP(A59,Entrants!$B$4:$I$105,8))</f>
        <v>0.009895833333333333</v>
      </c>
      <c r="G59" s="39">
        <f t="shared" si="1"/>
        <v>0.010243055555555557</v>
      </c>
      <c r="I59" s="5">
        <v>55</v>
      </c>
      <c r="J59" s="37" t="s">
        <v>77</v>
      </c>
      <c r="K59" s="39">
        <v>0.01972222222222222</v>
      </c>
      <c r="L59" s="39">
        <v>0.0026041666666666665</v>
      </c>
      <c r="M59" s="39">
        <v>0.017118055555555553</v>
      </c>
    </row>
    <row r="60" spans="1:13" ht="15">
      <c r="A60" s="38">
        <v>71</v>
      </c>
      <c r="B60" s="38" t="str">
        <f>IF(A60="","",VLOOKUP(A60,Entrants!$B$4:$D$105,3))</f>
        <v>GAL</v>
      </c>
      <c r="C60" s="38">
        <v>56</v>
      </c>
      <c r="D60" s="99" t="str">
        <f>IF(A60="","",VLOOKUP(A60,Entrants!$B$4:$D$105,2))</f>
        <v>Raithby, Hayley</v>
      </c>
      <c r="E60" s="39">
        <v>0.022499999999999996</v>
      </c>
      <c r="F60" s="39">
        <f>IF(A60="","",VLOOKUP(A60,Entrants!$B$4:$I$105,8))</f>
        <v>0.006423611111111112</v>
      </c>
      <c r="G60" s="39">
        <f t="shared" si="1"/>
        <v>0.016076388888888883</v>
      </c>
      <c r="I60" s="5">
        <v>56</v>
      </c>
      <c r="J60" s="37" t="s">
        <v>212</v>
      </c>
      <c r="K60" s="39">
        <v>0.020127314814814817</v>
      </c>
      <c r="L60" s="39">
        <v>0.0024305555555555556</v>
      </c>
      <c r="M60" s="39">
        <v>0.01769675925925926</v>
      </c>
    </row>
    <row r="61" spans="1:13" ht="15">
      <c r="A61" s="38"/>
      <c r="B61" s="38">
        <f>IF(A61="","",VLOOKUP(A61,Entrants!$B$4:$D$105,3))</f>
      </c>
      <c r="C61" s="38">
        <v>57</v>
      </c>
      <c r="D61" s="99">
        <f>IF(A61="","",VLOOKUP(A61,Entrants!$B$4:$D$105,2))</f>
      </c>
      <c r="E61" s="39"/>
      <c r="F61" s="39">
        <f>IF(A61="","",VLOOKUP(A61,Entrants!$B$4:$I$105,8))</f>
      </c>
      <c r="G61" s="39">
        <f t="shared" si="1"/>
      </c>
      <c r="I61" s="5">
        <v>57</v>
      </c>
      <c r="J61" s="37" t="s">
        <v>14</v>
      </c>
      <c r="K61" s="39"/>
      <c r="L61" s="39" t="s">
        <v>14</v>
      </c>
      <c r="M61" s="39" t="s">
        <v>14</v>
      </c>
    </row>
    <row r="62" spans="1:13" ht="15">
      <c r="A62" s="38"/>
      <c r="B62" s="38">
        <f>IF(A62="","",VLOOKUP(A62,Entrants!$B$4:$D$105,3))</f>
      </c>
      <c r="C62" s="38">
        <v>58</v>
      </c>
      <c r="D62" s="99">
        <f>IF(A62="","",VLOOKUP(A62,Entrants!$B$4:$D$105,2))</f>
      </c>
      <c r="E62" s="39"/>
      <c r="F62" s="39">
        <f>IF(A62="","",VLOOKUP(A62,Entrants!$B$4:$I$105,8))</f>
      </c>
      <c r="G62" s="39">
        <f t="shared" si="1"/>
      </c>
      <c r="I62" s="5">
        <v>58</v>
      </c>
      <c r="J62" s="37" t="s">
        <v>14</v>
      </c>
      <c r="K62" s="39"/>
      <c r="L62" s="39" t="s">
        <v>14</v>
      </c>
      <c r="M62" s="39" t="s">
        <v>14</v>
      </c>
    </row>
    <row r="63" spans="1:13" ht="15">
      <c r="A63" s="38"/>
      <c r="B63" s="38">
        <f>IF(A63="","",VLOOKUP(A63,Entrants!$B$4:$D$105,3))</f>
      </c>
      <c r="C63" s="38">
        <v>59</v>
      </c>
      <c r="D63" s="99">
        <f>IF(A63="","",VLOOKUP(A63,Entrants!$B$4:$D$105,2))</f>
      </c>
      <c r="E63" s="39"/>
      <c r="F63" s="39">
        <f>IF(A63="","",VLOOKUP(A63,Entrants!$B$4:$I$105,8))</f>
      </c>
      <c r="G63" s="39">
        <f t="shared" si="1"/>
      </c>
      <c r="I63" s="5">
        <v>59</v>
      </c>
      <c r="J63" s="37" t="s">
        <v>14</v>
      </c>
      <c r="K63" s="39"/>
      <c r="L63" s="39" t="s">
        <v>14</v>
      </c>
      <c r="M63" s="39" t="s">
        <v>14</v>
      </c>
    </row>
    <row r="64" spans="1:13" ht="15">
      <c r="A64" s="38"/>
      <c r="B64" s="38">
        <f>IF(A64="","",VLOOKUP(A64,Entrants!$B$4:$D$105,3))</f>
      </c>
      <c r="C64" s="38">
        <v>60</v>
      </c>
      <c r="D64" s="99">
        <f>IF(A64="","",VLOOKUP(A64,Entrants!$B$4:$D$105,2))</f>
      </c>
      <c r="E64" s="39"/>
      <c r="F64" s="39">
        <f>IF(A64="","",VLOOKUP(A64,Entrants!$B$4:$I$105,8))</f>
      </c>
      <c r="G64" s="39">
        <f t="shared" si="1"/>
      </c>
      <c r="I64" s="5">
        <v>60</v>
      </c>
      <c r="J64" s="41" t="s">
        <v>14</v>
      </c>
      <c r="K64" s="6"/>
      <c r="L64" s="6" t="s">
        <v>14</v>
      </c>
      <c r="M64" s="6" t="s">
        <v>14</v>
      </c>
    </row>
    <row r="65" spans="1:13" ht="15">
      <c r="A65" s="38"/>
      <c r="B65" s="38">
        <f>IF(A65="","",VLOOKUP(A65,Entrants!$B$4:$D$105,3))</f>
      </c>
      <c r="C65" s="38">
        <v>61</v>
      </c>
      <c r="D65" s="99">
        <f>IF(A65="","",VLOOKUP(A65,Entrants!$B$4:$D$105,2))</f>
      </c>
      <c r="E65" s="39"/>
      <c r="F65" s="39">
        <f>IF(A65="","",VLOOKUP(A65,Entrants!$B$4:$I$105,8))</f>
      </c>
      <c r="G65" s="39">
        <f t="shared" si="1"/>
      </c>
      <c r="I65" s="5">
        <v>61</v>
      </c>
      <c r="J65" s="7" t="s">
        <v>14</v>
      </c>
      <c r="K65" s="6"/>
      <c r="L65" s="6" t="s">
        <v>14</v>
      </c>
      <c r="M65" s="6" t="s">
        <v>14</v>
      </c>
    </row>
    <row r="66" spans="1:13" ht="15">
      <c r="A66" s="38"/>
      <c r="B66" s="38">
        <f>IF(A66="","",VLOOKUP(A66,Entrants!$B$4:$D$105,3))</f>
      </c>
      <c r="C66" s="38">
        <v>62</v>
      </c>
      <c r="D66" s="99">
        <f>IF(A66="","",VLOOKUP(A66,Entrants!$B$4:$D$105,2))</f>
      </c>
      <c r="E66" s="39"/>
      <c r="F66" s="39">
        <f>IF(A66="","",VLOOKUP(A66,Entrants!$B$4:$I$105,8))</f>
      </c>
      <c r="G66" s="39">
        <f t="shared" si="1"/>
      </c>
      <c r="I66" s="5">
        <v>62</v>
      </c>
      <c r="J66" s="41" t="s">
        <v>14</v>
      </c>
      <c r="K66" s="6"/>
      <c r="L66" s="6" t="s">
        <v>14</v>
      </c>
      <c r="M66" s="6" t="s">
        <v>14</v>
      </c>
    </row>
    <row r="67" spans="1:13" ht="15">
      <c r="A67" s="38"/>
      <c r="B67" s="38">
        <f>IF(A67="","",VLOOKUP(A67,Entrants!$B$4:$D$105,3))</f>
      </c>
      <c r="C67" s="38">
        <v>63</v>
      </c>
      <c r="D67" s="99">
        <f>IF(A67="","",VLOOKUP(A67,Entrants!$B$4:$D$105,2))</f>
      </c>
      <c r="E67" s="39"/>
      <c r="F67" s="39">
        <f>IF(A67="","",VLOOKUP(A67,Entrants!$B$4:$I$105,8))</f>
      </c>
      <c r="G67" s="39">
        <f t="shared" si="1"/>
      </c>
      <c r="I67" s="5">
        <v>63</v>
      </c>
      <c r="J67" s="41" t="s">
        <v>14</v>
      </c>
      <c r="K67" s="6"/>
      <c r="L67" s="6" t="s">
        <v>14</v>
      </c>
      <c r="M67" s="6" t="s">
        <v>14</v>
      </c>
    </row>
    <row r="68" spans="1:13" ht="15">
      <c r="A68" s="38"/>
      <c r="B68" s="38">
        <f>IF(A68="","",VLOOKUP(A68,Entrants!$B$4:$D$105,3))</f>
      </c>
      <c r="C68" s="38">
        <v>64</v>
      </c>
      <c r="D68" s="99">
        <f>IF(A68="","",VLOOKUP(A68,Entrants!$B$4:$D$105,2))</f>
      </c>
      <c r="E68" s="40"/>
      <c r="F68" s="40"/>
      <c r="G68" s="39">
        <f t="shared" si="1"/>
      </c>
      <c r="I68" s="5">
        <v>64</v>
      </c>
      <c r="J68" s="7" t="s">
        <v>14</v>
      </c>
      <c r="K68" s="6"/>
      <c r="L68" s="6"/>
      <c r="M68" s="6" t="s">
        <v>14</v>
      </c>
    </row>
    <row r="69" spans="1:13" ht="15">
      <c r="A69" s="38"/>
      <c r="B69" s="38">
        <f>IF(A69="","",VLOOKUP(A69,Entrants!$B$4:$D$105,3))</f>
      </c>
      <c r="C69" s="38">
        <v>65</v>
      </c>
      <c r="D69" s="99">
        <f>IF(A69="","",VLOOKUP(A69,Entrants!$B$4:$D$105,2))</f>
      </c>
      <c r="E69" s="40"/>
      <c r="F69" s="40"/>
      <c r="G69" s="39">
        <f aca="true" t="shared" si="2" ref="G69:G79">IF(D69="","",E69-F69)</f>
      </c>
      <c r="I69" s="5">
        <v>65</v>
      </c>
      <c r="J69" s="7" t="s">
        <v>14</v>
      </c>
      <c r="K69" s="6"/>
      <c r="L69" s="6"/>
      <c r="M69" s="6" t="s">
        <v>14</v>
      </c>
    </row>
    <row r="70" spans="1:13" ht="15">
      <c r="A70" s="38"/>
      <c r="B70" s="38">
        <f>IF(A70="","",VLOOKUP(A70,Entrants!$B$4:$D$105,3))</f>
      </c>
      <c r="C70" s="38">
        <v>66</v>
      </c>
      <c r="D70" s="99">
        <f>IF(A70="","",VLOOKUP(A70,Entrants!$B$4:$D$105,2))</f>
      </c>
      <c r="E70" s="40"/>
      <c r="F70" s="40"/>
      <c r="G70" s="39">
        <f t="shared" si="2"/>
      </c>
      <c r="I70" s="5">
        <v>66</v>
      </c>
      <c r="J70" s="7" t="s">
        <v>14</v>
      </c>
      <c r="K70" s="6"/>
      <c r="L70" s="6"/>
      <c r="M70" s="6" t="s">
        <v>14</v>
      </c>
    </row>
    <row r="71" spans="1:13" ht="15">
      <c r="A71" s="38"/>
      <c r="B71" s="38">
        <f>IF(A71="","",VLOOKUP(A71,Entrants!$B$4:$D$105,3))</f>
      </c>
      <c r="C71" s="38">
        <v>67</v>
      </c>
      <c r="D71" s="99">
        <f>IF(A71="","",VLOOKUP(A71,Entrants!$B$4:$D$105,2))</f>
      </c>
      <c r="E71" s="40"/>
      <c r="F71" s="40"/>
      <c r="G71" s="39">
        <f t="shared" si="2"/>
      </c>
      <c r="I71" s="5">
        <v>67</v>
      </c>
      <c r="J71" s="7" t="s">
        <v>14</v>
      </c>
      <c r="K71" s="6"/>
      <c r="L71" s="6"/>
      <c r="M71" s="6" t="s">
        <v>14</v>
      </c>
    </row>
    <row r="72" spans="1:13" ht="15">
      <c r="A72" s="38"/>
      <c r="B72" s="38">
        <f>IF(A72="","",VLOOKUP(A72,Entrants!$B$4:$D$105,3))</f>
      </c>
      <c r="C72" s="38">
        <v>68</v>
      </c>
      <c r="D72" s="99">
        <f>IF(A72="","",VLOOKUP(A72,Entrants!$B$4:$D$105,2))</f>
      </c>
      <c r="E72" s="40"/>
      <c r="F72" s="40"/>
      <c r="G72" s="39">
        <f t="shared" si="2"/>
      </c>
      <c r="I72" s="5">
        <v>68</v>
      </c>
      <c r="J72" s="41" t="s">
        <v>14</v>
      </c>
      <c r="K72" s="6"/>
      <c r="L72" s="6"/>
      <c r="M72" s="6" t="s">
        <v>14</v>
      </c>
    </row>
    <row r="73" spans="1:13" ht="15">
      <c r="A73" s="38"/>
      <c r="B73" s="38">
        <f>IF(A73="","",VLOOKUP(A73,Entrants!$B$4:$D$105,3))</f>
      </c>
      <c r="C73" s="38">
        <v>69</v>
      </c>
      <c r="D73" s="99">
        <f>IF(A73="","",VLOOKUP(A73,Entrants!$B$4:$D$105,2))</f>
      </c>
      <c r="E73" s="40"/>
      <c r="F73" s="40"/>
      <c r="G73" s="39">
        <f t="shared" si="2"/>
      </c>
      <c r="I73" s="5">
        <v>69</v>
      </c>
      <c r="J73" s="7" t="s">
        <v>14</v>
      </c>
      <c r="K73" s="6"/>
      <c r="L73" s="6"/>
      <c r="M73" s="6" t="s">
        <v>14</v>
      </c>
    </row>
    <row r="74" spans="1:13" ht="15">
      <c r="A74" s="38"/>
      <c r="B74" s="38">
        <f>IF(A74="","",VLOOKUP(A74,Entrants!$B$4:$D$105,3))</f>
      </c>
      <c r="C74" s="38">
        <v>70</v>
      </c>
      <c r="D74" s="99">
        <f>IF(A74="","",VLOOKUP(A74,Entrants!$B$4:$D$105,2))</f>
      </c>
      <c r="E74" s="40"/>
      <c r="F74" s="40"/>
      <c r="G74" s="39">
        <f t="shared" si="2"/>
      </c>
      <c r="I74" s="5">
        <v>70</v>
      </c>
      <c r="J74" s="7" t="s">
        <v>14</v>
      </c>
      <c r="K74" s="6"/>
      <c r="L74" s="6"/>
      <c r="M74" s="6" t="s">
        <v>14</v>
      </c>
    </row>
    <row r="75" spans="1:13" ht="15">
      <c r="A75" s="38"/>
      <c r="B75" s="38">
        <f>IF(A75="","",VLOOKUP(A75,Entrants!$B$4:$D$105,3))</f>
      </c>
      <c r="C75" s="38">
        <v>71</v>
      </c>
      <c r="D75" s="99">
        <f>IF(A75="","",VLOOKUP(A75,Entrants!$B$4:$D$105,2))</f>
      </c>
      <c r="E75" s="40"/>
      <c r="F75" s="40"/>
      <c r="G75" s="39">
        <f t="shared" si="2"/>
      </c>
      <c r="I75" s="5">
        <v>71</v>
      </c>
      <c r="J75" s="41" t="s">
        <v>14</v>
      </c>
      <c r="K75" s="6"/>
      <c r="L75" s="6"/>
      <c r="M75" s="6" t="s">
        <v>14</v>
      </c>
    </row>
    <row r="76" spans="1:13" ht="15">
      <c r="A76" s="38"/>
      <c r="B76" s="38">
        <f>IF(A76="","",VLOOKUP(A76,Entrants!$B$4:$D$105,3))</f>
      </c>
      <c r="C76" s="38">
        <v>72</v>
      </c>
      <c r="D76" s="99">
        <f>IF(A76="","",VLOOKUP(A76,Entrants!$B$4:$D$105,2))</f>
      </c>
      <c r="E76" s="40"/>
      <c r="F76" s="40"/>
      <c r="G76" s="39">
        <f t="shared" si="2"/>
      </c>
      <c r="I76" s="5">
        <v>72</v>
      </c>
      <c r="J76" s="7" t="s">
        <v>14</v>
      </c>
      <c r="K76" s="6"/>
      <c r="L76" s="6"/>
      <c r="M76" s="6" t="s">
        <v>14</v>
      </c>
    </row>
    <row r="77" spans="1:13" ht="15">
      <c r="A77" s="38"/>
      <c r="B77" s="38">
        <f>IF(A77="","",VLOOKUP(A77,Entrants!$B$4:$D$105,3))</f>
      </c>
      <c r="C77" s="38">
        <v>73</v>
      </c>
      <c r="D77" s="99">
        <f>IF(A77="","",VLOOKUP(A77,Entrants!$B$4:$D$105,2))</f>
      </c>
      <c r="E77" s="40"/>
      <c r="F77" s="40"/>
      <c r="G77" s="39">
        <f t="shared" si="2"/>
      </c>
      <c r="I77" s="5">
        <v>73</v>
      </c>
      <c r="J77" s="41" t="s">
        <v>14</v>
      </c>
      <c r="K77" s="6"/>
      <c r="L77" s="6"/>
      <c r="M77" s="6" t="s">
        <v>14</v>
      </c>
    </row>
    <row r="78" spans="1:13" ht="15">
      <c r="A78" s="38"/>
      <c r="B78" s="38">
        <f>IF(A78="","",VLOOKUP(A78,Entrants!$B$4:$D$105,3))</f>
      </c>
      <c r="C78" s="38">
        <v>74</v>
      </c>
      <c r="D78" s="99">
        <f>IF(A78="","",VLOOKUP(A78,Entrants!$B$4:$D$105,2))</f>
      </c>
      <c r="E78" s="40"/>
      <c r="F78" s="40"/>
      <c r="G78" s="39">
        <f t="shared" si="2"/>
      </c>
      <c r="I78" s="5">
        <v>74</v>
      </c>
      <c r="J78" s="41" t="s">
        <v>14</v>
      </c>
      <c r="K78" s="6"/>
      <c r="L78" s="6"/>
      <c r="M78" s="6" t="s">
        <v>14</v>
      </c>
    </row>
    <row r="79" spans="1:13" ht="15">
      <c r="A79" s="38"/>
      <c r="B79" s="38">
        <f>IF(A79="","",VLOOKUP(A79,Entrants!$B$4:$D$105,3))</f>
      </c>
      <c r="C79" s="38">
        <v>75</v>
      </c>
      <c r="D79" s="99">
        <f>IF(A79="","",VLOOKUP(A79,Entrants!$B$4:$D$105,2))</f>
      </c>
      <c r="E79" s="40"/>
      <c r="F79" s="40"/>
      <c r="G79" s="39">
        <f t="shared" si="2"/>
      </c>
      <c r="I79" s="5">
        <v>75</v>
      </c>
      <c r="J79" s="7" t="s">
        <v>14</v>
      </c>
      <c r="K79" s="6"/>
      <c r="L79" s="6"/>
      <c r="M79" s="6" t="s">
        <v>14</v>
      </c>
    </row>
    <row r="80" spans="2:10" ht="15">
      <c r="B80" s="38">
        <f>IF(A80="","",VLOOKUP(A80,Entrants!$B$4:$D$105,3))</f>
      </c>
      <c r="C80" s="38">
        <v>76</v>
      </c>
      <c r="D80" s="99">
        <f>IF(A80="","",VLOOKUP(A80,Entrants!$B$4:$D$105,2))</f>
      </c>
      <c r="I80" s="5">
        <v>76</v>
      </c>
    </row>
    <row r="81" spans="2:10" ht="15">
      <c r="B81" s="38">
        <f>IF(A81="","",VLOOKUP(A81,Entrants!$B$4:$D$105,3))</f>
      </c>
      <c r="C81" s="38">
        <v>77</v>
      </c>
      <c r="D81" s="99">
        <f>IF(A81="","",VLOOKUP(A81,Entrants!$B$4:$D$105,2))</f>
      </c>
      <c r="I81" s="5">
        <v>77</v>
      </c>
    </row>
    <row r="82" spans="2:10" ht="15">
      <c r="B82" s="38">
        <f>IF(A82="","",VLOOKUP(A82,Entrants!$B$4:$D$105,3))</f>
      </c>
      <c r="C82" s="38">
        <v>78</v>
      </c>
      <c r="D82" s="99">
        <f>IF(A82="","",VLOOKUP(A82,Entrants!$B$4:$D$105,2))</f>
      </c>
      <c r="I82" s="5">
        <v>78</v>
      </c>
    </row>
    <row r="83" spans="2:10" ht="15">
      <c r="B83" s="38">
        <f>IF(A83="","",VLOOKUP(A83,Entrants!$B$4:$D$105,3))</f>
      </c>
      <c r="C83" s="38">
        <v>79</v>
      </c>
      <c r="D83" s="99">
        <f>IF(A83="","",VLOOKUP(A83,Entrants!$B$4:$D$105,2))</f>
      </c>
      <c r="I83" s="5">
        <v>79</v>
      </c>
    </row>
    <row r="84" spans="2:10" ht="15">
      <c r="B84" s="38">
        <f>IF(A84="","",VLOOKUP(A84,Entrants!$B$4:$D$105,3))</f>
      </c>
      <c r="C84" s="38">
        <v>80</v>
      </c>
      <c r="D84" s="99">
        <f>IF(A84="","",VLOOKUP(A84,Entrants!$B$4:$D$105,2))</f>
      </c>
      <c r="I84" s="5">
        <v>80</v>
      </c>
    </row>
  </sheetData>
  <sheetProtection selectLockedCells="1"/>
  <mergeCells count="1">
    <mergeCell ref="J2:L2"/>
  </mergeCells>
  <printOptions/>
  <pageMargins left="0.7480314960629921" right="0.7480314960629921" top="0.5118110236220472" bottom="0.5905511811023623" header="0.5118110236220472" footer="0.5118110236220472"/>
  <pageSetup fitToHeight="1" fitToWidth="1" horizontalDpi="300" verticalDpi="300" orientation="landscape" paperSize="9" scale="4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84"/>
  <sheetViews>
    <sheetView zoomScale="75" zoomScaleNormal="75" zoomScalePageLayoutView="0" workbookViewId="0" topLeftCell="A23">
      <selection activeCell="G66" sqref="G66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198</v>
      </c>
      <c r="B1" s="4"/>
      <c r="C1" s="18"/>
      <c r="D1" s="18"/>
      <c r="E1" s="18"/>
      <c r="F1" s="18"/>
      <c r="G1" s="18"/>
      <c r="H1" s="18"/>
      <c r="K1" s="3"/>
    </row>
    <row r="2" spans="1:12" ht="20.25" customHeight="1">
      <c r="A2" s="4"/>
      <c r="B2" s="4"/>
      <c r="C2" s="18"/>
      <c r="D2" s="18"/>
      <c r="E2" s="18"/>
      <c r="F2" s="18"/>
      <c r="G2" s="18"/>
      <c r="H2" s="18"/>
      <c r="J2" s="137" t="s">
        <v>31</v>
      </c>
      <c r="K2" s="137"/>
      <c r="L2" s="137"/>
    </row>
    <row r="3" spans="1:13" ht="15" customHeight="1">
      <c r="A3" s="42" t="s">
        <v>7</v>
      </c>
      <c r="B3" s="42" t="s">
        <v>28</v>
      </c>
      <c r="C3" s="43"/>
      <c r="D3" s="44"/>
      <c r="E3" s="43"/>
      <c r="F3" s="43"/>
      <c r="G3" s="43"/>
      <c r="H3" s="43"/>
      <c r="I3" s="43"/>
      <c r="J3" s="43"/>
      <c r="K3" s="43"/>
      <c r="L3" s="43"/>
      <c r="M3" s="43"/>
    </row>
    <row r="4" spans="1:13" ht="15" customHeight="1">
      <c r="A4" s="42" t="s">
        <v>8</v>
      </c>
      <c r="B4" s="42" t="s">
        <v>29</v>
      </c>
      <c r="C4" s="42" t="s">
        <v>9</v>
      </c>
      <c r="D4" s="45" t="s">
        <v>10</v>
      </c>
      <c r="E4" s="42" t="s">
        <v>11</v>
      </c>
      <c r="F4" s="42" t="s">
        <v>12</v>
      </c>
      <c r="G4" s="42" t="s">
        <v>13</v>
      </c>
      <c r="H4" s="43"/>
      <c r="I4" s="42" t="s">
        <v>9</v>
      </c>
      <c r="J4" s="45" t="s">
        <v>10</v>
      </c>
      <c r="K4" s="42" t="s">
        <v>11</v>
      </c>
      <c r="L4" s="42" t="s">
        <v>12</v>
      </c>
      <c r="M4" s="42" t="s">
        <v>13</v>
      </c>
    </row>
    <row r="5" spans="1:13" ht="15" customHeight="1">
      <c r="A5" s="38">
        <v>91</v>
      </c>
      <c r="B5" s="38" t="str">
        <f>IF(A5="","",VLOOKUP(A5,Entrants!$B$4:$D$105,3))</f>
        <v>CC</v>
      </c>
      <c r="C5" s="38">
        <v>1</v>
      </c>
      <c r="D5" s="99" t="str">
        <f>IF(A5="","",VLOOKUP(A5,Entrants!$B$4:$D$105,2))</f>
        <v>Whalley, Paul</v>
      </c>
      <c r="E5" s="39">
        <v>0.01866898148148148</v>
      </c>
      <c r="F5" s="39">
        <f>IF(A5="","",VLOOKUP(A5,Entrants!$B$4:$M$105,9))</f>
        <v>0.0078125</v>
      </c>
      <c r="G5" s="39">
        <f aca="true" t="shared" si="0" ref="G5:G66">IF(D5="","",E5-F5)</f>
        <v>0.01085648148148148</v>
      </c>
      <c r="H5" s="7"/>
      <c r="I5" s="5">
        <v>1</v>
      </c>
      <c r="J5" s="41" t="s">
        <v>159</v>
      </c>
      <c r="K5" s="6">
        <v>0.019293981481481485</v>
      </c>
      <c r="L5" s="6">
        <v>0.009895833333333333</v>
      </c>
      <c r="M5" s="6">
        <v>0.009398148148148152</v>
      </c>
    </row>
    <row r="6" spans="1:13" ht="15" customHeight="1">
      <c r="A6" s="38">
        <v>97</v>
      </c>
      <c r="B6" s="38">
        <f>IF(A6="","",VLOOKUP(A6,Entrants!$B$4:$D$105,3))</f>
        <v>0</v>
      </c>
      <c r="C6" s="38">
        <v>2</v>
      </c>
      <c r="D6" s="99" t="str">
        <f>IF(A6="","",VLOOKUP(A6,Entrants!$B$4:$D$105,2))</f>
        <v>Shaw, Billy</v>
      </c>
      <c r="E6" s="39">
        <v>0.018738425925925926</v>
      </c>
      <c r="F6" s="39">
        <f>IF(A6="","",VLOOKUP(A6,Entrants!$B$4:$M$105,9))</f>
        <v>0.006076388888888889</v>
      </c>
      <c r="G6" s="39">
        <f t="shared" si="0"/>
        <v>0.012662037037037038</v>
      </c>
      <c r="H6" s="7"/>
      <c r="I6" s="5">
        <v>2</v>
      </c>
      <c r="J6" s="37" t="s">
        <v>87</v>
      </c>
      <c r="K6" s="39">
        <v>0.01947916666666667</v>
      </c>
      <c r="L6" s="39">
        <v>0.010069444444444445</v>
      </c>
      <c r="M6" s="39">
        <v>0.009409722222222224</v>
      </c>
    </row>
    <row r="7" spans="1:13" ht="15" customHeight="1">
      <c r="A7" s="38">
        <v>89</v>
      </c>
      <c r="B7" s="38" t="str">
        <f>IF(A7="","",VLOOKUP(A7,Entrants!$B$4:$D$105,3))</f>
        <v>GAL</v>
      </c>
      <c r="C7" s="38">
        <v>3</v>
      </c>
      <c r="D7" s="99" t="str">
        <f>IF(A7="","",VLOOKUP(A7,Entrants!$B$4:$D$105,2))</f>
        <v>Warnes, Alison</v>
      </c>
      <c r="E7" s="39">
        <v>0.01877314814814815</v>
      </c>
      <c r="F7" s="39">
        <f>IF(A7="","",VLOOKUP(A7,Entrants!$B$4:$M$105,9))</f>
        <v>0.0024305555555555556</v>
      </c>
      <c r="G7" s="39">
        <f t="shared" si="0"/>
        <v>0.016342592592592596</v>
      </c>
      <c r="H7" s="7"/>
      <c r="I7" s="5">
        <v>3</v>
      </c>
      <c r="J7" s="37" t="s">
        <v>107</v>
      </c>
      <c r="K7" s="39">
        <v>0.018958333333333334</v>
      </c>
      <c r="L7" s="39">
        <v>0.009027777777777779</v>
      </c>
      <c r="M7" s="39">
        <v>0.009930555555555555</v>
      </c>
    </row>
    <row r="8" spans="1:13" ht="15" customHeight="1">
      <c r="A8" s="38">
        <v>82</v>
      </c>
      <c r="B8" s="38" t="str">
        <f>IF(A8="","",VLOOKUP(A8,Entrants!$B$4:$D$105,3))</f>
        <v>MP</v>
      </c>
      <c r="C8" s="38">
        <v>4</v>
      </c>
      <c r="D8" s="99" t="str">
        <f>IF(A8="","",VLOOKUP(A8,Entrants!$B$4:$D$105,2))</f>
        <v>Stewart, Graeme</v>
      </c>
      <c r="E8" s="39">
        <v>0.01880787037037037</v>
      </c>
      <c r="F8" s="39">
        <f>IF(A8="","",VLOOKUP(A8,Entrants!$B$4:$M$105,9))</f>
        <v>0.008333333333333333</v>
      </c>
      <c r="G8" s="39">
        <f t="shared" si="0"/>
        <v>0.010474537037037037</v>
      </c>
      <c r="H8" s="7"/>
      <c r="I8" s="5">
        <v>4</v>
      </c>
      <c r="J8" s="37" t="s">
        <v>104</v>
      </c>
      <c r="K8" s="39">
        <v>0.01974537037037037</v>
      </c>
      <c r="L8" s="39">
        <v>0.009722222222222222</v>
      </c>
      <c r="M8" s="39">
        <v>0.010023148148148149</v>
      </c>
    </row>
    <row r="9" spans="1:13" ht="15" customHeight="1">
      <c r="A9" s="38">
        <v>11</v>
      </c>
      <c r="B9" s="38" t="str">
        <f>IF(A9="","",VLOOKUP(A9,Entrants!$B$4:$D$105,3))</f>
        <v>AD</v>
      </c>
      <c r="C9" s="38">
        <v>5</v>
      </c>
      <c r="D9" s="99" t="str">
        <f>IF(A9="","",VLOOKUP(A9,Entrants!$B$4:$D$105,2))</f>
        <v>Bradley, Dave</v>
      </c>
      <c r="E9" s="39">
        <v>0.01884259259259259</v>
      </c>
      <c r="F9" s="39">
        <f>IF(A9="","",VLOOKUP(A9,Entrants!$B$4:$M$105,9))</f>
        <v>0.006423611111111112</v>
      </c>
      <c r="G9" s="39">
        <f t="shared" si="0"/>
        <v>0.012418981481481479</v>
      </c>
      <c r="H9" s="7"/>
      <c r="I9" s="5">
        <v>5</v>
      </c>
      <c r="J9" s="37" t="s">
        <v>62</v>
      </c>
      <c r="K9" s="39">
        <v>0.01880787037037037</v>
      </c>
      <c r="L9" s="39">
        <v>0.008333333333333333</v>
      </c>
      <c r="M9" s="39">
        <v>0.010474537037037037</v>
      </c>
    </row>
    <row r="10" spans="1:13" ht="15" customHeight="1">
      <c r="A10" s="38">
        <v>24</v>
      </c>
      <c r="B10" s="38" t="str">
        <f>IF(A10="","",VLOOKUP(A10,Entrants!$B$4:$D$105,3))</f>
        <v>HT</v>
      </c>
      <c r="C10" s="38">
        <v>6</v>
      </c>
      <c r="D10" s="99" t="str">
        <f>IF(A10="","",VLOOKUP(A10,Entrants!$B$4:$D$105,2))</f>
        <v>Dickinson, Ralph</v>
      </c>
      <c r="E10" s="39">
        <v>0.018877314814814816</v>
      </c>
      <c r="F10" s="39">
        <f>IF(A10="","",VLOOKUP(A10,Entrants!$B$4:$M$105,9))</f>
        <v>0.005381944444444445</v>
      </c>
      <c r="G10" s="39">
        <f t="shared" si="0"/>
        <v>0.01349537037037037</v>
      </c>
      <c r="H10" s="7"/>
      <c r="I10" s="5">
        <v>6</v>
      </c>
      <c r="J10" s="37" t="s">
        <v>42</v>
      </c>
      <c r="K10" s="39">
        <v>0.019270833333333334</v>
      </c>
      <c r="L10" s="39">
        <v>0.008680555555555556</v>
      </c>
      <c r="M10" s="39">
        <v>0.010590277777777778</v>
      </c>
    </row>
    <row r="11" spans="1:13" ht="15" customHeight="1">
      <c r="A11" s="38">
        <v>22</v>
      </c>
      <c r="B11" s="38" t="str">
        <f>IF(A11="","",VLOOKUP(A11,Entrants!$B$4:$D$105,3))</f>
        <v>MM</v>
      </c>
      <c r="C11" s="38">
        <v>7</v>
      </c>
      <c r="D11" s="99" t="str">
        <f>IF(A11="","",VLOOKUP(A11,Entrants!$B$4:$D$105,2))</f>
        <v>Darbyshire, Mal</v>
      </c>
      <c r="E11" s="39">
        <v>0.018900462962962963</v>
      </c>
      <c r="F11" s="39">
        <f>IF(A11="","",VLOOKUP(A11,Entrants!$B$4:$M$105,9))</f>
        <v>0.006597222222222222</v>
      </c>
      <c r="G11" s="39">
        <f t="shared" si="0"/>
        <v>0.01230324074074074</v>
      </c>
      <c r="H11" s="7"/>
      <c r="I11" s="5">
        <v>7</v>
      </c>
      <c r="J11" s="41" t="s">
        <v>36</v>
      </c>
      <c r="K11" s="6">
        <v>0.019305555555555555</v>
      </c>
      <c r="L11" s="6">
        <v>0.008506944444444444</v>
      </c>
      <c r="M11" s="6">
        <v>0.010798611111111111</v>
      </c>
    </row>
    <row r="12" spans="1:13" ht="15" customHeight="1">
      <c r="A12" s="38">
        <v>23</v>
      </c>
      <c r="B12" s="38" t="str">
        <f>IF(A12="","",VLOOKUP(A12,Entrants!$B$4:$D$105,3))</f>
        <v>RD</v>
      </c>
      <c r="C12" s="38">
        <v>8</v>
      </c>
      <c r="D12" s="99" t="str">
        <f>IF(A12="","",VLOOKUP(A12,Entrants!$B$4:$D$105,2))</f>
        <v>Davies, Leanne</v>
      </c>
      <c r="E12" s="39">
        <v>0.018912037037037036</v>
      </c>
      <c r="F12" s="39">
        <f>IF(A12="","",VLOOKUP(A12,Entrants!$B$4:$M$105,9))</f>
        <v>0.0050347222222222225</v>
      </c>
      <c r="G12" s="39">
        <f t="shared" si="0"/>
        <v>0.013877314814814815</v>
      </c>
      <c r="H12" s="7"/>
      <c r="I12" s="5">
        <v>8</v>
      </c>
      <c r="J12" s="41" t="s">
        <v>210</v>
      </c>
      <c r="K12" s="6">
        <v>0.01866898148148148</v>
      </c>
      <c r="L12" s="6">
        <v>0.0078125</v>
      </c>
      <c r="M12" s="6">
        <v>0.01085648148148148</v>
      </c>
    </row>
    <row r="13" spans="1:13" ht="15" customHeight="1">
      <c r="A13" s="38">
        <v>78</v>
      </c>
      <c r="B13" s="38">
        <f>IF(A13="","",VLOOKUP(A13,Entrants!$B$4:$D$105,3))</f>
        <v>0</v>
      </c>
      <c r="C13" s="38">
        <v>9</v>
      </c>
      <c r="D13" s="99" t="str">
        <f>IF(A13="","",VLOOKUP(A13,Entrants!$B$4:$D$105,2))</f>
        <v>Sharratt, Robert</v>
      </c>
      <c r="E13" s="39">
        <v>0.01892361111111111</v>
      </c>
      <c r="F13" s="39">
        <f>IF(A13="","",VLOOKUP(A13,Entrants!$B$4:$M$105,9))</f>
        <v>0.007638888888888889</v>
      </c>
      <c r="G13" s="39">
        <f t="shared" si="0"/>
        <v>0.01128472222222222</v>
      </c>
      <c r="H13" s="7"/>
      <c r="I13" s="5">
        <v>9</v>
      </c>
      <c r="J13" s="37" t="s">
        <v>89</v>
      </c>
      <c r="K13" s="39">
        <v>0.019016203703703705</v>
      </c>
      <c r="L13" s="39">
        <v>0.008159722222222223</v>
      </c>
      <c r="M13" s="39">
        <v>0.010856481481481483</v>
      </c>
    </row>
    <row r="14" spans="1:13" ht="15" customHeight="1">
      <c r="A14" s="38">
        <v>43</v>
      </c>
      <c r="B14" s="38" t="str">
        <f>IF(A14="","",VLOOKUP(A14,Entrants!$B$4:$D$105,3))</f>
        <v>CM</v>
      </c>
      <c r="C14" s="38">
        <v>10</v>
      </c>
      <c r="D14" s="99" t="str">
        <f>IF(A14="","",VLOOKUP(A14,Entrants!$B$4:$D$105,2))</f>
        <v>Harmon, Gemma</v>
      </c>
      <c r="E14" s="39">
        <v>0.01894675925925926</v>
      </c>
      <c r="F14" s="39">
        <f>IF(A14="","",VLOOKUP(A14,Entrants!$B$4:$M$105,9))</f>
        <v>0.0050347222222222225</v>
      </c>
      <c r="G14" s="39">
        <f t="shared" si="0"/>
        <v>0.013912037037037039</v>
      </c>
      <c r="H14" s="7"/>
      <c r="I14" s="5">
        <v>10</v>
      </c>
      <c r="J14" s="37" t="s">
        <v>103</v>
      </c>
      <c r="K14" s="39">
        <v>0.020497685185185185</v>
      </c>
      <c r="L14" s="39">
        <v>0.00954861111111111</v>
      </c>
      <c r="M14" s="39">
        <v>0.010949074074074075</v>
      </c>
    </row>
    <row r="15" spans="1:13" ht="15" customHeight="1">
      <c r="A15" s="38">
        <v>92</v>
      </c>
      <c r="B15" s="38" t="str">
        <f>IF(A15="","",VLOOKUP(A15,Entrants!$B$4:$D$105,3))</f>
        <v>CM</v>
      </c>
      <c r="C15" s="38">
        <v>11</v>
      </c>
      <c r="D15" s="99" t="str">
        <f>IF(A15="","",VLOOKUP(A15,Entrants!$B$4:$D$105,2))</f>
        <v>Wilson, Andrea</v>
      </c>
      <c r="E15" s="39">
        <v>0.018958333333333334</v>
      </c>
      <c r="F15" s="39">
        <f>IF(A15="","",VLOOKUP(A15,Entrants!$B$4:$M$105,9))</f>
        <v>0.003645833333333333</v>
      </c>
      <c r="G15" s="39">
        <f t="shared" si="0"/>
        <v>0.015312500000000001</v>
      </c>
      <c r="H15" s="7"/>
      <c r="I15" s="5">
        <v>11</v>
      </c>
      <c r="J15" s="37" t="s">
        <v>237</v>
      </c>
      <c r="K15" s="39">
        <v>0.018993055555555558</v>
      </c>
      <c r="L15" s="39">
        <v>0.007986111111111112</v>
      </c>
      <c r="M15" s="39">
        <v>0.011006944444444446</v>
      </c>
    </row>
    <row r="16" spans="1:13" ht="15" customHeight="1">
      <c r="A16" s="38">
        <v>13</v>
      </c>
      <c r="B16" s="38" t="str">
        <f>IF(A16="","",VLOOKUP(A16,Entrants!$B$4:$D$105,3))</f>
        <v>MM</v>
      </c>
      <c r="C16" s="38">
        <v>12</v>
      </c>
      <c r="D16" s="99" t="str">
        <f>IF(A16="","",VLOOKUP(A16,Entrants!$B$4:$D$105,2))</f>
        <v>Brown, Pete</v>
      </c>
      <c r="E16" s="39">
        <v>0.018958333333333334</v>
      </c>
      <c r="F16" s="39">
        <f>IF(A16="","",VLOOKUP(A16,Entrants!$B$4:$M$105,9))</f>
        <v>0.009027777777777779</v>
      </c>
      <c r="G16" s="39">
        <f t="shared" si="0"/>
        <v>0.009930555555555555</v>
      </c>
      <c r="H16" s="7"/>
      <c r="I16" s="5">
        <v>12</v>
      </c>
      <c r="J16" s="37" t="s">
        <v>108</v>
      </c>
      <c r="K16" s="39">
        <v>0.019050925925925926</v>
      </c>
      <c r="L16" s="39">
        <v>0.007986111111111112</v>
      </c>
      <c r="M16" s="39">
        <v>0.011064814814814814</v>
      </c>
    </row>
    <row r="17" spans="1:13" ht="15" customHeight="1">
      <c r="A17" s="38">
        <v>40</v>
      </c>
      <c r="B17" s="38" t="str">
        <f>IF(A17="","",VLOOKUP(A17,Entrants!$B$4:$D$105,3))</f>
        <v>RR</v>
      </c>
      <c r="C17" s="38">
        <v>13</v>
      </c>
      <c r="D17" s="99" t="str">
        <f>IF(A17="","",VLOOKUP(A17,Entrants!$B$4:$D$105,2))</f>
        <v>Gillespie, Steve</v>
      </c>
      <c r="E17" s="39">
        <v>0.018969907407407408</v>
      </c>
      <c r="F17" s="39">
        <f>IF(A17="","",VLOOKUP(A17,Entrants!$B$4:$M$105,9))</f>
        <v>0.007291666666666666</v>
      </c>
      <c r="G17" s="39">
        <f t="shared" si="0"/>
        <v>0.011678240740740743</v>
      </c>
      <c r="H17" s="7"/>
      <c r="I17" s="5">
        <v>13</v>
      </c>
      <c r="J17" s="37" t="s">
        <v>93</v>
      </c>
      <c r="K17" s="39">
        <v>0.01940972222222222</v>
      </c>
      <c r="L17" s="39">
        <v>0.008333333333333333</v>
      </c>
      <c r="M17" s="39">
        <v>0.011076388888888887</v>
      </c>
    </row>
    <row r="18" spans="1:13" ht="15" customHeight="1">
      <c r="A18" s="38">
        <v>93</v>
      </c>
      <c r="B18" s="38">
        <f>IF(A18="","",VLOOKUP(A18,Entrants!$B$4:$D$105,3))</f>
        <v>0</v>
      </c>
      <c r="C18" s="38">
        <v>14</v>
      </c>
      <c r="D18" s="99" t="str">
        <f>IF(A18="","",VLOOKUP(A18,Entrants!$B$4:$D$105,2))</f>
        <v>Woods, Graham</v>
      </c>
      <c r="E18" s="39">
        <v>0.018993055555555558</v>
      </c>
      <c r="F18" s="39">
        <f>IF(A18="","",VLOOKUP(A18,Entrants!$B$4:$M$105,9))</f>
        <v>0.007986111111111112</v>
      </c>
      <c r="G18" s="39">
        <f t="shared" si="0"/>
        <v>0.011006944444444446</v>
      </c>
      <c r="H18" s="7"/>
      <c r="I18" s="5">
        <v>14</v>
      </c>
      <c r="J18" s="41" t="s">
        <v>45</v>
      </c>
      <c r="K18" s="6">
        <v>0.019398148148148147</v>
      </c>
      <c r="L18" s="6">
        <v>0.008159722222222223</v>
      </c>
      <c r="M18" s="6">
        <v>0.011238425925925924</v>
      </c>
    </row>
    <row r="19" spans="1:13" ht="15" customHeight="1">
      <c r="A19" s="38">
        <v>86</v>
      </c>
      <c r="B19" s="38">
        <f>IF(A19="","",VLOOKUP(A19,Entrants!$B$4:$D$105,3))</f>
        <v>0</v>
      </c>
      <c r="C19" s="38">
        <v>15</v>
      </c>
      <c r="D19" s="99" t="str">
        <f>IF(A19="","",VLOOKUP(A19,Entrants!$B$4:$D$105,2))</f>
        <v>Wakenshaw, Trevor</v>
      </c>
      <c r="E19" s="39">
        <v>0.018993055555555558</v>
      </c>
      <c r="F19" s="39">
        <f>IF(A19="","",VLOOKUP(A19,Entrants!$B$4:$M$105,9))</f>
        <v>0.006076388888888889</v>
      </c>
      <c r="G19" s="39">
        <f t="shared" si="0"/>
        <v>0.01291666666666667</v>
      </c>
      <c r="H19" s="7"/>
      <c r="I19" s="5">
        <v>15</v>
      </c>
      <c r="J19" s="37" t="s">
        <v>189</v>
      </c>
      <c r="K19" s="39">
        <v>0.01892361111111111</v>
      </c>
      <c r="L19" s="39">
        <v>0.007638888888888889</v>
      </c>
      <c r="M19" s="39">
        <v>0.01128472222222222</v>
      </c>
    </row>
    <row r="20" spans="1:13" ht="15" customHeight="1">
      <c r="A20" s="38">
        <v>73</v>
      </c>
      <c r="B20" s="38">
        <f>IF(A20="","",VLOOKUP(A20,Entrants!$B$4:$D$105,3))</f>
        <v>0</v>
      </c>
      <c r="C20" s="38">
        <v>16</v>
      </c>
      <c r="D20" s="99" t="str">
        <f>IF(A20="","",VLOOKUP(A20,Entrants!$B$4:$D$105,2))</f>
        <v>Roberts, Dave</v>
      </c>
      <c r="E20" s="39">
        <v>0.01900462962962963</v>
      </c>
      <c r="F20" s="39">
        <f>IF(A20="","",VLOOKUP(A20,Entrants!$B$4:$M$105,9))</f>
        <v>0.007291666666666666</v>
      </c>
      <c r="G20" s="39">
        <f t="shared" si="0"/>
        <v>0.011712962962962967</v>
      </c>
      <c r="H20" s="7"/>
      <c r="I20" s="5">
        <v>16</v>
      </c>
      <c r="J20" s="37" t="s">
        <v>44</v>
      </c>
      <c r="K20" s="39">
        <v>0.018969907407407408</v>
      </c>
      <c r="L20" s="39">
        <v>0.007291666666666666</v>
      </c>
      <c r="M20" s="39">
        <v>0.011678240740740743</v>
      </c>
    </row>
    <row r="21" spans="1:13" ht="15" customHeight="1">
      <c r="A21" s="38">
        <v>30</v>
      </c>
      <c r="B21" s="38" t="str">
        <f>IF(A21="","",VLOOKUP(A21,Entrants!$B$4:$D$105,3))</f>
        <v>CC</v>
      </c>
      <c r="C21" s="38">
        <v>17</v>
      </c>
      <c r="D21" s="99" t="str">
        <f>IF(A21="","",VLOOKUP(A21,Entrants!$B$4:$D$105,2))</f>
        <v>Falkous, David</v>
      </c>
      <c r="E21" s="39">
        <v>0.01900462962962963</v>
      </c>
      <c r="F21" s="39">
        <f>IF(A21="","",VLOOKUP(A21,Entrants!$B$4:$M$105,9))</f>
        <v>0.005381944444444445</v>
      </c>
      <c r="G21" s="39">
        <f t="shared" si="0"/>
        <v>0.013622685185185186</v>
      </c>
      <c r="H21" s="7"/>
      <c r="I21" s="5">
        <v>17</v>
      </c>
      <c r="J21" s="37" t="s">
        <v>60</v>
      </c>
      <c r="K21" s="39">
        <v>0.01900462962962963</v>
      </c>
      <c r="L21" s="39">
        <v>0.007291666666666666</v>
      </c>
      <c r="M21" s="39">
        <v>0.011712962962962967</v>
      </c>
    </row>
    <row r="22" spans="1:13" ht="15" customHeight="1">
      <c r="A22" s="38">
        <v>68</v>
      </c>
      <c r="B22" s="38" t="str">
        <f>IF(A22="","",VLOOKUP(A22,Entrants!$B$4:$D$105,3))</f>
        <v>AD</v>
      </c>
      <c r="C22" s="38">
        <v>18</v>
      </c>
      <c r="D22" s="99" t="str">
        <f>IF(A22="","",VLOOKUP(A22,Entrants!$B$4:$D$105,2))</f>
        <v>Nutt, Jude</v>
      </c>
      <c r="E22" s="39">
        <v>0.019016203703703705</v>
      </c>
      <c r="F22" s="39">
        <f>IF(A22="","",VLOOKUP(A22,Entrants!$B$4:$M$105,9))</f>
        <v>0.008159722222222223</v>
      </c>
      <c r="G22" s="39">
        <f t="shared" si="0"/>
        <v>0.010856481481481483</v>
      </c>
      <c r="H22" s="7"/>
      <c r="I22" s="5">
        <v>18</v>
      </c>
      <c r="J22" s="37" t="s">
        <v>61</v>
      </c>
      <c r="K22" s="39">
        <v>0.019270833333333334</v>
      </c>
      <c r="L22" s="39">
        <v>0.007465277777777778</v>
      </c>
      <c r="M22" s="39">
        <v>0.011805555555555555</v>
      </c>
    </row>
    <row r="23" spans="1:13" ht="15" customHeight="1">
      <c r="A23" s="38">
        <v>77</v>
      </c>
      <c r="B23" s="38">
        <f>IF(A23="","",VLOOKUP(A23,Entrants!$B$4:$D$105,3))</f>
        <v>0</v>
      </c>
      <c r="C23" s="38">
        <v>19</v>
      </c>
      <c r="D23" s="99" t="str">
        <f>IF(A23="","",VLOOKUP(A23,Entrants!$B$4:$D$105,2))</f>
        <v>Scott, Martin</v>
      </c>
      <c r="E23" s="39">
        <v>0.019050925925925926</v>
      </c>
      <c r="F23" s="39">
        <f>IF(A23="","",VLOOKUP(A23,Entrants!$B$4:$M$105,9))</f>
        <v>0.007986111111111112</v>
      </c>
      <c r="G23" s="39">
        <f t="shared" si="0"/>
        <v>0.011064814814814814</v>
      </c>
      <c r="H23" s="7"/>
      <c r="I23" s="5">
        <v>19</v>
      </c>
      <c r="J23" s="37" t="s">
        <v>70</v>
      </c>
      <c r="K23" s="39">
        <v>0.019178240740740742</v>
      </c>
      <c r="L23" s="39">
        <v>0.007291666666666666</v>
      </c>
      <c r="M23" s="39">
        <v>0.011886574074074077</v>
      </c>
    </row>
    <row r="24" spans="1:16" ht="15" customHeight="1">
      <c r="A24" s="38">
        <v>63</v>
      </c>
      <c r="B24" s="38" t="str">
        <f>IF(A24="","",VLOOKUP(A24,Entrants!$B$4:$D$105,3))</f>
        <v>TUR</v>
      </c>
      <c r="C24" s="38">
        <v>20</v>
      </c>
      <c r="D24" s="99" t="str">
        <f>IF(A24="","",VLOOKUP(A24,Entrants!$B$4:$D$105,2))</f>
        <v>McKenna, Michael</v>
      </c>
      <c r="E24" s="39">
        <v>0.019085648148148147</v>
      </c>
      <c r="F24" s="39">
        <f>IF(A24="","",VLOOKUP(A24,Entrants!$B$4:$M$105,9))</f>
        <v>0.005555555555555556</v>
      </c>
      <c r="G24" s="39">
        <f t="shared" si="0"/>
        <v>0.01353009259259259</v>
      </c>
      <c r="H24" s="7"/>
      <c r="I24" s="5">
        <v>20</v>
      </c>
      <c r="J24" s="37" t="s">
        <v>38</v>
      </c>
      <c r="K24" s="39">
        <v>0.019386574074074073</v>
      </c>
      <c r="L24" s="39">
        <v>0.007465277777777778</v>
      </c>
      <c r="M24" s="39">
        <v>0.011921296296296294</v>
      </c>
      <c r="O24" s="108"/>
      <c r="P24" s="107"/>
    </row>
    <row r="25" spans="1:13" ht="15" customHeight="1">
      <c r="A25" s="38">
        <v>65</v>
      </c>
      <c r="B25" s="38" t="str">
        <f>IF(A25="","",VLOOKUP(A25,Entrants!$B$4:$D$105,3))</f>
        <v>MM</v>
      </c>
      <c r="C25" s="38">
        <v>21</v>
      </c>
      <c r="D25" s="99" t="str">
        <f>IF(A25="","",VLOOKUP(A25,Entrants!$B$4:$D$105,2))</f>
        <v>Morris, Helen</v>
      </c>
      <c r="E25" s="39">
        <v>0.01912037037037037</v>
      </c>
      <c r="F25" s="39">
        <f>IF(A25="","",VLOOKUP(A25,Entrants!$B$4:$M$105,9))</f>
        <v>0.006076388888888889</v>
      </c>
      <c r="G25" s="39">
        <f t="shared" si="0"/>
        <v>0.013043981481481483</v>
      </c>
      <c r="H25" s="7"/>
      <c r="I25" s="5">
        <v>21</v>
      </c>
      <c r="J25" s="7" t="s">
        <v>235</v>
      </c>
      <c r="K25" s="6">
        <v>0.019363425925925926</v>
      </c>
      <c r="L25" s="6">
        <v>0.007291666666666666</v>
      </c>
      <c r="M25" s="6">
        <v>0.012071759259259261</v>
      </c>
    </row>
    <row r="26" spans="1:13" ht="15" customHeight="1">
      <c r="A26" s="38">
        <v>83</v>
      </c>
      <c r="B26" s="38" t="str">
        <f>IF(A26="","",VLOOKUP(A26,Entrants!$B$4:$D$105,3))</f>
        <v>GAL</v>
      </c>
      <c r="C26" s="38">
        <v>22</v>
      </c>
      <c r="D26" s="99" t="str">
        <f>IF(A26="","",VLOOKUP(A26,Entrants!$B$4:$D$105,2))</f>
        <v>Stobbart, Joanne</v>
      </c>
      <c r="E26" s="39">
        <v>0.019143518518518518</v>
      </c>
      <c r="F26" s="39">
        <f>IF(A26="","",VLOOKUP(A26,Entrants!$B$4:$M$105,9))</f>
        <v>0.0031249999999999997</v>
      </c>
      <c r="G26" s="39">
        <f t="shared" si="0"/>
        <v>0.01601851851851852</v>
      </c>
      <c r="H26" s="7"/>
      <c r="I26" s="5">
        <v>22</v>
      </c>
      <c r="J26" s="41" t="s">
        <v>58</v>
      </c>
      <c r="K26" s="6">
        <v>0.01920138888888889</v>
      </c>
      <c r="L26" s="6">
        <v>0.007118055555555555</v>
      </c>
      <c r="M26" s="6">
        <v>0.012083333333333335</v>
      </c>
    </row>
    <row r="27" spans="1:13" ht="15" customHeight="1">
      <c r="A27" s="38">
        <v>44</v>
      </c>
      <c r="B27" s="38" t="str">
        <f>IF(A27="","",VLOOKUP(A27,Entrants!$B$4:$D$105,3))</f>
        <v>RD</v>
      </c>
      <c r="C27" s="38">
        <v>23</v>
      </c>
      <c r="D27" s="99" t="str">
        <f>IF(A27="","",VLOOKUP(A27,Entrants!$B$4:$D$105,2))</f>
        <v>Herron, Aynsley</v>
      </c>
      <c r="E27" s="39">
        <v>0.01915509259259259</v>
      </c>
      <c r="F27" s="39">
        <f>IF(A27="","",VLOOKUP(A27,Entrants!$B$4:$M$105,9))</f>
        <v>0.0024305555555555556</v>
      </c>
      <c r="G27" s="39">
        <f t="shared" si="0"/>
        <v>0.016724537037037038</v>
      </c>
      <c r="H27" s="7"/>
      <c r="I27" s="5">
        <v>23</v>
      </c>
      <c r="J27" s="37" t="s">
        <v>86</v>
      </c>
      <c r="K27" s="39">
        <v>0.018900462962962963</v>
      </c>
      <c r="L27" s="39">
        <v>0.006597222222222222</v>
      </c>
      <c r="M27" s="39">
        <v>0.01230324074074074</v>
      </c>
    </row>
    <row r="28" spans="1:13" ht="15" customHeight="1">
      <c r="A28" s="38">
        <v>36</v>
      </c>
      <c r="B28" s="38" t="str">
        <f>IF(A28="","",VLOOKUP(A28,Entrants!$B$4:$D$105,3))</f>
        <v>HT</v>
      </c>
      <c r="C28" s="38">
        <v>24</v>
      </c>
      <c r="D28" s="99" t="str">
        <f>IF(A28="","",VLOOKUP(A28,Entrants!$B$4:$D$105,2))</f>
        <v>Freeman, Lewis</v>
      </c>
      <c r="E28" s="39">
        <v>0.01916666666666667</v>
      </c>
      <c r="F28" s="39">
        <f>IF(A28="","",VLOOKUP(A28,Entrants!$B$4:$M$105,9))</f>
        <v>0.006597222222222222</v>
      </c>
      <c r="G28" s="39">
        <f t="shared" si="0"/>
        <v>0.012569444444444446</v>
      </c>
      <c r="H28" s="7"/>
      <c r="I28" s="5">
        <v>24</v>
      </c>
      <c r="J28" s="41" t="s">
        <v>37</v>
      </c>
      <c r="K28" s="6">
        <v>0.01884259259259259</v>
      </c>
      <c r="L28" s="6">
        <v>0.006423611111111112</v>
      </c>
      <c r="M28" s="6">
        <v>0.012418981481481479</v>
      </c>
    </row>
    <row r="29" spans="1:13" ht="15" customHeight="1">
      <c r="A29" s="38">
        <v>50</v>
      </c>
      <c r="B29" s="38" t="str">
        <f>IF(A29="","",VLOOKUP(A29,Entrants!$B$4:$D$105,3))</f>
        <v>CC</v>
      </c>
      <c r="C29" s="38">
        <v>25</v>
      </c>
      <c r="D29" s="99" t="str">
        <f>IF(A29="","",VLOOKUP(A29,Entrants!$B$4:$D$105,2))</f>
        <v>Jobling, Julie Anne</v>
      </c>
      <c r="E29" s="39">
        <v>0.01916666666666667</v>
      </c>
      <c r="F29" s="39">
        <f>IF(A29="","",VLOOKUP(A29,Entrants!$B$4:$M$105,9))</f>
        <v>0.005208333333333333</v>
      </c>
      <c r="G29" s="39">
        <f t="shared" si="0"/>
        <v>0.013958333333333336</v>
      </c>
      <c r="H29" s="7"/>
      <c r="I29" s="5">
        <v>25</v>
      </c>
      <c r="J29" s="37" t="s">
        <v>95</v>
      </c>
      <c r="K29" s="39">
        <v>0.019814814814814816</v>
      </c>
      <c r="L29" s="39">
        <v>0.007291666666666666</v>
      </c>
      <c r="M29" s="39">
        <v>0.012523148148148151</v>
      </c>
    </row>
    <row r="30" spans="1:13" ht="15" customHeight="1">
      <c r="A30" s="38">
        <v>15</v>
      </c>
      <c r="B30" s="38">
        <f>IF(A30="","",VLOOKUP(A30,Entrants!$B$4:$D$105,3))</f>
        <v>0</v>
      </c>
      <c r="C30" s="38">
        <v>26</v>
      </c>
      <c r="D30" s="99" t="str">
        <f>IF(A30="","",VLOOKUP(A30,Entrants!$B$4:$D$105,2))</f>
        <v>Calverley, Claire</v>
      </c>
      <c r="E30" s="39">
        <v>0.019178240740740742</v>
      </c>
      <c r="F30" s="39">
        <f>IF(A30="","",VLOOKUP(A30,Entrants!$B$4:$M$105,9))</f>
        <v>0.007291666666666666</v>
      </c>
      <c r="G30" s="39">
        <f t="shared" si="0"/>
        <v>0.011886574074074077</v>
      </c>
      <c r="H30" s="7"/>
      <c r="I30" s="5">
        <v>26</v>
      </c>
      <c r="J30" s="37" t="s">
        <v>203</v>
      </c>
      <c r="K30" s="39">
        <v>0.01916666666666667</v>
      </c>
      <c r="L30" s="39">
        <v>0.006597222222222222</v>
      </c>
      <c r="M30" s="39">
        <v>0.012569444444444446</v>
      </c>
    </row>
    <row r="31" spans="1:13" ht="15" customHeight="1">
      <c r="A31" s="38">
        <v>35</v>
      </c>
      <c r="B31" s="38">
        <f>IF(A31="","",VLOOKUP(A31,Entrants!$B$4:$D$105,3))</f>
        <v>0</v>
      </c>
      <c r="C31" s="38">
        <v>27</v>
      </c>
      <c r="D31" s="99" t="str">
        <f>IF(A31="","",VLOOKUP(A31,Entrants!$B$4:$D$105,2))</f>
        <v>Frazer, Joe</v>
      </c>
      <c r="E31" s="39">
        <v>0.019178240740740742</v>
      </c>
      <c r="F31" s="39">
        <f>IF(A31="","",VLOOKUP(A31,Entrants!$B$4:$M$105,9))</f>
        <v>0.006076388888888889</v>
      </c>
      <c r="G31" s="39">
        <f t="shared" si="0"/>
        <v>0.013101851851851854</v>
      </c>
      <c r="H31" s="7"/>
      <c r="I31" s="5">
        <v>27</v>
      </c>
      <c r="J31" s="37" t="s">
        <v>248</v>
      </c>
      <c r="K31" s="39">
        <v>0.018738425925925926</v>
      </c>
      <c r="L31" s="39">
        <v>0.006076388888888889</v>
      </c>
      <c r="M31" s="39">
        <v>0.012662037037037038</v>
      </c>
    </row>
    <row r="32" spans="1:13" ht="15" customHeight="1">
      <c r="A32" s="38">
        <v>48</v>
      </c>
      <c r="B32" s="38" t="str">
        <f>IF(A32="","",VLOOKUP(A32,Entrants!$B$4:$D$105,3))</f>
        <v>RR</v>
      </c>
      <c r="C32" s="38">
        <v>28</v>
      </c>
      <c r="D32" s="99" t="str">
        <f>IF(A32="","",VLOOKUP(A32,Entrants!$B$4:$D$105,2))</f>
        <v>Ingram, Ron</v>
      </c>
      <c r="E32" s="39">
        <v>0.019189814814814816</v>
      </c>
      <c r="F32" s="39">
        <f>IF(A32="","",VLOOKUP(A32,Entrants!$B$4:$M$105,9))</f>
        <v>0.004340277777777778</v>
      </c>
      <c r="G32" s="39">
        <f t="shared" si="0"/>
        <v>0.014849537037037038</v>
      </c>
      <c r="H32" s="7"/>
      <c r="I32" s="5">
        <v>28</v>
      </c>
      <c r="J32" s="41" t="s">
        <v>74</v>
      </c>
      <c r="K32" s="6">
        <v>0.019247685185185184</v>
      </c>
      <c r="L32" s="6">
        <v>0.006423611111111112</v>
      </c>
      <c r="M32" s="6">
        <v>0.012824074074074071</v>
      </c>
    </row>
    <row r="33" spans="1:13" ht="15" customHeight="1">
      <c r="A33" s="38">
        <v>19</v>
      </c>
      <c r="B33" s="38">
        <f>IF(A33="","",VLOOKUP(A33,Entrants!$B$4:$D$105,3))</f>
        <v>0</v>
      </c>
      <c r="C33" s="38">
        <v>29</v>
      </c>
      <c r="D33" s="99" t="str">
        <f>IF(A33="","",VLOOKUP(A33,Entrants!$B$4:$D$105,2))</f>
        <v>Cox, Dave</v>
      </c>
      <c r="E33" s="39">
        <v>0.019189814814814816</v>
      </c>
      <c r="F33" s="39">
        <f>IF(A33="","",VLOOKUP(A33,Entrants!$B$4:$M$105,9))</f>
        <v>0.005208333333333333</v>
      </c>
      <c r="G33" s="39">
        <f t="shared" si="0"/>
        <v>0.013981481481481484</v>
      </c>
      <c r="H33" s="7"/>
      <c r="I33" s="5">
        <v>29</v>
      </c>
      <c r="J33" s="37" t="s">
        <v>190</v>
      </c>
      <c r="K33" s="39">
        <v>0.018993055555555558</v>
      </c>
      <c r="L33" s="39">
        <v>0.006076388888888889</v>
      </c>
      <c r="M33" s="39">
        <v>0.01291666666666667</v>
      </c>
    </row>
    <row r="34" spans="1:13" ht="15" customHeight="1">
      <c r="A34" s="38">
        <v>69</v>
      </c>
      <c r="B34" s="38" t="str">
        <f>IF(A34="","",VLOOKUP(A34,Entrants!$B$4:$D$105,3))</f>
        <v>AD</v>
      </c>
      <c r="C34" s="38">
        <v>30</v>
      </c>
      <c r="D34" s="99" t="str">
        <f>IF(A34="","",VLOOKUP(A34,Entrants!$B$4:$D$105,2))</f>
        <v>Ponton, Mark</v>
      </c>
      <c r="E34" s="39">
        <v>0.01920138888888889</v>
      </c>
      <c r="F34" s="39">
        <f>IF(A34="","",VLOOKUP(A34,Entrants!$B$4:$M$105,9))</f>
        <v>0.007118055555555555</v>
      </c>
      <c r="G34" s="39">
        <f t="shared" si="0"/>
        <v>0.012083333333333335</v>
      </c>
      <c r="H34" s="7"/>
      <c r="I34" s="5">
        <v>30</v>
      </c>
      <c r="J34" s="41" t="s">
        <v>56</v>
      </c>
      <c r="K34" s="6">
        <v>0.01912037037037037</v>
      </c>
      <c r="L34" s="6">
        <v>0.006076388888888889</v>
      </c>
      <c r="M34" s="6">
        <v>0.013043981481481483</v>
      </c>
    </row>
    <row r="35" spans="1:13" ht="15" customHeight="1">
      <c r="A35" s="38">
        <v>10</v>
      </c>
      <c r="B35" s="38" t="str">
        <f>IF(A35="","",VLOOKUP(A35,Entrants!$B$4:$D$105,3))</f>
        <v>AD</v>
      </c>
      <c r="C35" s="38">
        <v>31</v>
      </c>
      <c r="D35" s="99" t="str">
        <f>IF(A35="","",VLOOKUP(A35,Entrants!$B$4:$D$105,2))</f>
        <v>Brabazon, Anita</v>
      </c>
      <c r="E35" s="39">
        <v>0.01923611111111111</v>
      </c>
      <c r="F35" s="39">
        <f>IF(A35="","",VLOOKUP(A35,Entrants!$B$4:$M$105,9))</f>
        <v>0.004861111111111111</v>
      </c>
      <c r="G35" s="39">
        <f t="shared" si="0"/>
        <v>0.014374999999999999</v>
      </c>
      <c r="H35" s="7"/>
      <c r="I35" s="5">
        <v>31</v>
      </c>
      <c r="J35" s="41" t="s">
        <v>84</v>
      </c>
      <c r="K35" s="6">
        <v>0.019178240740740742</v>
      </c>
      <c r="L35" s="6">
        <v>0.006076388888888889</v>
      </c>
      <c r="M35" s="6">
        <v>0.013101851851851854</v>
      </c>
    </row>
    <row r="36" spans="1:13" ht="15" customHeight="1">
      <c r="A36" s="38">
        <v>51</v>
      </c>
      <c r="B36" s="38" t="str">
        <f>IF(A36="","",VLOOKUP(A36,Entrants!$B$4:$D$105,3))</f>
        <v>GAL</v>
      </c>
      <c r="C36" s="38">
        <v>32</v>
      </c>
      <c r="D36" s="99" t="str">
        <f>IF(A36="","",VLOOKUP(A36,Entrants!$B$4:$D$105,2))</f>
        <v>Johnson, Ewa</v>
      </c>
      <c r="E36" s="39">
        <v>0.019247685185185184</v>
      </c>
      <c r="F36" s="39">
        <f>IF(A36="","",VLOOKUP(A36,Entrants!$B$4:$M$105,9))</f>
        <v>0.004340277777777778</v>
      </c>
      <c r="G36" s="39">
        <f t="shared" si="0"/>
        <v>0.014907407407407406</v>
      </c>
      <c r="H36" s="7"/>
      <c r="I36" s="5">
        <v>32</v>
      </c>
      <c r="J36" s="37" t="s">
        <v>64</v>
      </c>
      <c r="K36" s="39">
        <v>0.019525462962962963</v>
      </c>
      <c r="L36" s="39">
        <v>0.0062499999999999995</v>
      </c>
      <c r="M36" s="39">
        <v>0.013275462962962965</v>
      </c>
    </row>
    <row r="37" spans="1:13" ht="15" customHeight="1">
      <c r="A37" s="38">
        <v>14</v>
      </c>
      <c r="B37" s="38" t="str">
        <f>IF(A37="","",VLOOKUP(A37,Entrants!$B$4:$D$105,3))</f>
        <v>AA</v>
      </c>
      <c r="C37" s="38">
        <v>33</v>
      </c>
      <c r="D37" s="99" t="str">
        <f>IF(A37="","",VLOOKUP(A37,Entrants!$B$4:$D$105,2))</f>
        <v>Browning, Sue</v>
      </c>
      <c r="E37" s="39">
        <v>0.019247685185185184</v>
      </c>
      <c r="F37" s="39">
        <f>IF(A37="","",VLOOKUP(A37,Entrants!$B$4:$M$105,9))</f>
        <v>0.006423611111111112</v>
      </c>
      <c r="G37" s="39">
        <f t="shared" si="0"/>
        <v>0.012824074074074071</v>
      </c>
      <c r="H37" s="7"/>
      <c r="I37" s="5">
        <v>33</v>
      </c>
      <c r="J37" s="37" t="s">
        <v>216</v>
      </c>
      <c r="K37" s="39">
        <v>0.019270833333333334</v>
      </c>
      <c r="L37" s="39">
        <v>0.005902777777777778</v>
      </c>
      <c r="M37" s="39">
        <v>0.013368055555555557</v>
      </c>
    </row>
    <row r="38" spans="1:13" ht="15" customHeight="1">
      <c r="A38" s="38">
        <v>85</v>
      </c>
      <c r="B38" s="38" t="str">
        <f>IF(A38="","",VLOOKUP(A38,Entrants!$B$4:$D$105,3))</f>
        <v>CC</v>
      </c>
      <c r="C38" s="38">
        <v>34</v>
      </c>
      <c r="D38" s="99" t="str">
        <f>IF(A38="","",VLOOKUP(A38,Entrants!$B$4:$D$105,2))</f>
        <v>Thornton, Kymala</v>
      </c>
      <c r="E38" s="39">
        <v>0.01925925925925926</v>
      </c>
      <c r="F38" s="39">
        <f>IF(A38="","",VLOOKUP(A38,Entrants!$B$4:$M$105,9))</f>
        <v>0.005729166666666667</v>
      </c>
      <c r="G38" s="39">
        <f t="shared" si="0"/>
        <v>0.013530092592592594</v>
      </c>
      <c r="H38" s="7"/>
      <c r="I38" s="5">
        <v>34</v>
      </c>
      <c r="J38" s="37" t="s">
        <v>39</v>
      </c>
      <c r="K38" s="39">
        <v>0.018877314814814816</v>
      </c>
      <c r="L38" s="39">
        <v>0.005381944444444445</v>
      </c>
      <c r="M38" s="39">
        <v>0.01349537037037037</v>
      </c>
    </row>
    <row r="39" spans="1:13" ht="15" customHeight="1">
      <c r="A39" s="38">
        <v>81</v>
      </c>
      <c r="B39" s="38" t="str">
        <f>IF(A39="","",VLOOKUP(A39,Entrants!$B$4:$D$105,3))</f>
        <v>RR</v>
      </c>
      <c r="C39" s="38">
        <v>35</v>
      </c>
      <c r="D39" s="99" t="str">
        <f>IF(A39="","",VLOOKUP(A39,Entrants!$B$4:$D$105,2))</f>
        <v>Shillinglaw, Richard</v>
      </c>
      <c r="E39" s="39">
        <v>0.019270833333333334</v>
      </c>
      <c r="F39" s="39">
        <f>IF(A39="","",VLOOKUP(A39,Entrants!$B$4:$M$105,9))</f>
        <v>0.007465277777777778</v>
      </c>
      <c r="G39" s="39">
        <f t="shared" si="0"/>
        <v>0.011805555555555555</v>
      </c>
      <c r="H39" s="7"/>
      <c r="I39" s="5">
        <v>35</v>
      </c>
      <c r="J39" s="41" t="s">
        <v>102</v>
      </c>
      <c r="K39" s="6">
        <v>0.019085648148148147</v>
      </c>
      <c r="L39" s="6">
        <v>0.005555555555555556</v>
      </c>
      <c r="M39" s="6">
        <v>0.01353009259259259</v>
      </c>
    </row>
    <row r="40" spans="1:13" ht="15" customHeight="1">
      <c r="A40" s="38">
        <v>90</v>
      </c>
      <c r="B40" s="38">
        <f>IF(A40="","",VLOOKUP(A40,Entrants!$B$4:$D$105,3))</f>
        <v>0</v>
      </c>
      <c r="C40" s="38">
        <v>36</v>
      </c>
      <c r="D40" s="99" t="str">
        <f>IF(A40="","",VLOOKUP(A40,Entrants!$B$4:$D$105,2))</f>
        <v>Watson, Sandra</v>
      </c>
      <c r="E40" s="39">
        <v>0.019270833333333334</v>
      </c>
      <c r="F40" s="39">
        <f>IF(A40="","",VLOOKUP(A40,Entrants!$B$4:$M$105,9))</f>
        <v>0.005902777777777778</v>
      </c>
      <c r="G40" s="39">
        <f t="shared" si="0"/>
        <v>0.013368055555555557</v>
      </c>
      <c r="H40" s="7"/>
      <c r="I40" s="5">
        <v>36</v>
      </c>
      <c r="J40" s="37" t="s">
        <v>75</v>
      </c>
      <c r="K40" s="39">
        <v>0.020474537037037038</v>
      </c>
      <c r="L40" s="39">
        <v>0.006944444444444444</v>
      </c>
      <c r="M40" s="39">
        <v>0.013530092592592594</v>
      </c>
    </row>
    <row r="41" spans="1:13" ht="15" customHeight="1">
      <c r="A41" s="38">
        <v>17</v>
      </c>
      <c r="B41" s="38" t="str">
        <f>IF(A41="","",VLOOKUP(A41,Entrants!$B$4:$D$105,3))</f>
        <v>RD</v>
      </c>
      <c r="C41" s="38">
        <v>37</v>
      </c>
      <c r="D41" s="99" t="str">
        <f>IF(A41="","",VLOOKUP(A41,Entrants!$B$4:$D$105,2))</f>
        <v>Clough, Bradley</v>
      </c>
      <c r="E41" s="39">
        <v>0.019293981481481485</v>
      </c>
      <c r="F41" s="39">
        <f>IF(A41="","",VLOOKUP(A41,Entrants!$B$4:$M$105,9))</f>
        <v>0.009895833333333333</v>
      </c>
      <c r="G41" s="39">
        <f t="shared" si="0"/>
        <v>0.009398148148148152</v>
      </c>
      <c r="H41" s="7"/>
      <c r="I41" s="5">
        <v>37</v>
      </c>
      <c r="J41" s="37" t="s">
        <v>217</v>
      </c>
      <c r="K41" s="39">
        <v>0.01925925925925926</v>
      </c>
      <c r="L41" s="39">
        <v>0.005729166666666667</v>
      </c>
      <c r="M41" s="39">
        <v>0.013530092592592594</v>
      </c>
    </row>
    <row r="42" spans="1:13" ht="15" customHeight="1">
      <c r="A42" s="38">
        <v>6</v>
      </c>
      <c r="B42" s="38" t="str">
        <f>IF(A42="","",VLOOKUP(A42,Entrants!$B$4:$D$105,3))</f>
        <v>RR</v>
      </c>
      <c r="C42" s="38">
        <v>38</v>
      </c>
      <c r="D42" s="99" t="str">
        <f>IF(A42="","",VLOOKUP(A42,Entrants!$B$4:$D$105,2))</f>
        <v>Baxter, Ian</v>
      </c>
      <c r="E42" s="39">
        <v>0.019305555555555555</v>
      </c>
      <c r="F42" s="39">
        <f>IF(A42="","",VLOOKUP(A42,Entrants!$B$4:$M$105,9))</f>
        <v>0.008506944444444444</v>
      </c>
      <c r="G42" s="39">
        <f t="shared" si="0"/>
        <v>0.010798611111111111</v>
      </c>
      <c r="H42" s="7"/>
      <c r="I42" s="5">
        <v>38</v>
      </c>
      <c r="J42" s="37" t="s">
        <v>188</v>
      </c>
      <c r="K42" s="39">
        <v>0.020011574074074074</v>
      </c>
      <c r="L42" s="39">
        <v>0.006423611111111112</v>
      </c>
      <c r="M42" s="39">
        <v>0.013587962962962961</v>
      </c>
    </row>
    <row r="43" spans="1:13" ht="15" customHeight="1">
      <c r="A43" s="38">
        <v>4</v>
      </c>
      <c r="B43" s="38" t="str">
        <f>IF(A43="","",VLOOKUP(A43,Entrants!$B$4:$D$105,3))</f>
        <v>HT</v>
      </c>
      <c r="C43" s="38">
        <v>39</v>
      </c>
      <c r="D43" s="99" t="str">
        <f>IF(A43="","",VLOOKUP(A43,Entrants!$B$4:$D$105,2))</f>
        <v>Barrass, Heather</v>
      </c>
      <c r="E43" s="39">
        <v>0.01931712962962963</v>
      </c>
      <c r="F43" s="39">
        <f>IF(A43="","",VLOOKUP(A43,Entrants!$B$4:$M$105,9))</f>
        <v>0.004861111111111111</v>
      </c>
      <c r="G43" s="39">
        <f t="shared" si="0"/>
        <v>0.014456018518518517</v>
      </c>
      <c r="H43" s="7"/>
      <c r="I43" s="5">
        <v>39</v>
      </c>
      <c r="J43" s="37" t="s">
        <v>215</v>
      </c>
      <c r="K43" s="39">
        <v>0.01900462962962963</v>
      </c>
      <c r="L43" s="39">
        <v>0.005381944444444445</v>
      </c>
      <c r="M43" s="39">
        <v>0.013622685185185186</v>
      </c>
    </row>
    <row r="44" spans="1:13" ht="15" customHeight="1">
      <c r="A44" s="38">
        <v>38</v>
      </c>
      <c r="B44" s="38">
        <f>IF(A44="","",VLOOKUP(A44,Entrants!$B$4:$D$105,3))</f>
        <v>0</v>
      </c>
      <c r="C44" s="38">
        <v>40</v>
      </c>
      <c r="D44" s="99" t="str">
        <f>IF(A44="","",VLOOKUP(A44,Entrants!$B$4:$D$105,2))</f>
        <v>French, Steven</v>
      </c>
      <c r="E44" s="39">
        <v>0.019270833333333334</v>
      </c>
      <c r="F44" s="39">
        <f>IF(A44="","",VLOOKUP(A44,Entrants!$B$4:$M$105,9))</f>
        <v>0.008680555555555556</v>
      </c>
      <c r="G44" s="39">
        <f t="shared" si="0"/>
        <v>0.010590277777777778</v>
      </c>
      <c r="H44" s="7"/>
      <c r="I44" s="5">
        <v>40</v>
      </c>
      <c r="J44" s="37" t="s">
        <v>71</v>
      </c>
      <c r="K44" s="39">
        <v>0.018912037037037036</v>
      </c>
      <c r="L44" s="39">
        <v>0.0050347222222222225</v>
      </c>
      <c r="M44" s="39">
        <v>0.013877314814814815</v>
      </c>
    </row>
    <row r="45" spans="1:13" ht="15" customHeight="1">
      <c r="A45" s="38">
        <v>20</v>
      </c>
      <c r="B45" s="38">
        <f>IF(A45="","",VLOOKUP(A45,Entrants!$B$4:$D$105,3))</f>
        <v>0</v>
      </c>
      <c r="C45" s="38">
        <v>41</v>
      </c>
      <c r="D45" s="99" t="str">
        <f>IF(A45="","",VLOOKUP(A45,Entrants!$B$4:$D$105,2))</f>
        <v>Cox, Simon</v>
      </c>
      <c r="E45" s="39">
        <v>0.019363425925925926</v>
      </c>
      <c r="F45" s="39">
        <f>IF(A45="","",VLOOKUP(A45,Entrants!$B$4:$M$105,9))</f>
        <v>0.007291666666666666</v>
      </c>
      <c r="G45" s="39">
        <f t="shared" si="0"/>
        <v>0.012071759259259261</v>
      </c>
      <c r="H45" s="7"/>
      <c r="I45" s="5">
        <v>41</v>
      </c>
      <c r="J45" s="37" t="s">
        <v>97</v>
      </c>
      <c r="K45" s="39">
        <v>0.01894675925925926</v>
      </c>
      <c r="L45" s="39">
        <v>0.0050347222222222225</v>
      </c>
      <c r="M45" s="39">
        <v>0.013912037037037039</v>
      </c>
    </row>
    <row r="46" spans="1:13" ht="15" customHeight="1">
      <c r="A46" s="38">
        <v>16</v>
      </c>
      <c r="B46" s="38" t="str">
        <f>IF(A46="","",VLOOKUP(A46,Entrants!$B$4:$D$105,3))</f>
        <v>RR</v>
      </c>
      <c r="C46" s="38">
        <v>42</v>
      </c>
      <c r="D46" s="99" t="str">
        <f>IF(A46="","",VLOOKUP(A46,Entrants!$B$4:$D$105,2))</f>
        <v>Christopher, Heather</v>
      </c>
      <c r="E46" s="39">
        <v>0.019386574074074073</v>
      </c>
      <c r="F46" s="39">
        <f>IF(A46="","",VLOOKUP(A46,Entrants!$B$4:$M$105,9))</f>
        <v>0.007465277777777778</v>
      </c>
      <c r="G46" s="39">
        <f t="shared" si="0"/>
        <v>0.011921296296296294</v>
      </c>
      <c r="H46" s="7"/>
      <c r="I46" s="5">
        <v>42</v>
      </c>
      <c r="J46" s="37" t="s">
        <v>214</v>
      </c>
      <c r="K46" s="39">
        <v>0.01916666666666667</v>
      </c>
      <c r="L46" s="39">
        <v>0.005208333333333333</v>
      </c>
      <c r="M46" s="39">
        <v>0.013958333333333336</v>
      </c>
    </row>
    <row r="47" spans="1:13" ht="15" customHeight="1">
      <c r="A47" s="38">
        <v>41</v>
      </c>
      <c r="B47" s="38" t="str">
        <f>IF(A47="","",VLOOKUP(A47,Entrants!$B$4:$D$105,3))</f>
        <v>TUR</v>
      </c>
      <c r="C47" s="38">
        <v>43</v>
      </c>
      <c r="D47" s="99" t="str">
        <f>IF(A47="","",VLOOKUP(A47,Entrants!$B$4:$D$105,2))</f>
        <v>Grieves, Andrew</v>
      </c>
      <c r="E47" s="39">
        <v>0.019398148148148147</v>
      </c>
      <c r="F47" s="39">
        <f>IF(A47="","",VLOOKUP(A47,Entrants!$B$4:$M$105,9))</f>
        <v>0.008159722222222223</v>
      </c>
      <c r="G47" s="39">
        <f t="shared" si="0"/>
        <v>0.011238425925925924</v>
      </c>
      <c r="H47" s="7"/>
      <c r="I47" s="5">
        <v>43</v>
      </c>
      <c r="J47" s="37" t="s">
        <v>197</v>
      </c>
      <c r="K47" s="39">
        <v>0.019189814814814816</v>
      </c>
      <c r="L47" s="39">
        <v>0.005208333333333333</v>
      </c>
      <c r="M47" s="39">
        <v>0.013981481481481484</v>
      </c>
    </row>
    <row r="48" spans="1:13" ht="15" customHeight="1">
      <c r="A48" s="38">
        <v>3</v>
      </c>
      <c r="B48" s="38" t="str">
        <f>IF(A48="","",VLOOKUP(A48,Entrants!$B$4:$D$105,3))</f>
        <v>MP</v>
      </c>
      <c r="C48" s="38">
        <v>44</v>
      </c>
      <c r="D48" s="99" t="str">
        <f>IF(A48="","",VLOOKUP(A48,Entrants!$B$4:$D$105,2))</f>
        <v>Barkley, Robby</v>
      </c>
      <c r="E48" s="39">
        <v>0.01940972222222222</v>
      </c>
      <c r="F48" s="39">
        <f>IF(A48="","",VLOOKUP(A48,Entrants!$B$4:$M$105,9))</f>
        <v>0.008333333333333333</v>
      </c>
      <c r="G48" s="39">
        <f t="shared" si="0"/>
        <v>0.011076388888888887</v>
      </c>
      <c r="H48" s="7"/>
      <c r="I48" s="5">
        <v>44</v>
      </c>
      <c r="J48" s="37" t="s">
        <v>82</v>
      </c>
      <c r="K48" s="39">
        <v>0.019768518518518515</v>
      </c>
      <c r="L48" s="39">
        <v>0.005555555555555556</v>
      </c>
      <c r="M48" s="39">
        <v>0.014212962962962958</v>
      </c>
    </row>
    <row r="49" spans="1:13" ht="15" customHeight="1">
      <c r="A49" s="38">
        <v>59</v>
      </c>
      <c r="B49" s="38" t="str">
        <f>IF(A49="","",VLOOKUP(A49,Entrants!$B$4:$D$105,3))</f>
        <v>JS</v>
      </c>
      <c r="C49" s="38">
        <v>45</v>
      </c>
      <c r="D49" s="99" t="str">
        <f>IF(A49="","",VLOOKUP(A49,Entrants!$B$4:$D$105,2))</f>
        <v>Masterman, Jake</v>
      </c>
      <c r="E49" s="39">
        <v>0.01947916666666667</v>
      </c>
      <c r="F49" s="39">
        <f>IF(A49="","",VLOOKUP(A49,Entrants!$B$4:$M$105,9))</f>
        <v>0.010069444444444445</v>
      </c>
      <c r="G49" s="39">
        <f t="shared" si="0"/>
        <v>0.009409722222222224</v>
      </c>
      <c r="H49" s="7"/>
      <c r="I49" s="5">
        <v>45</v>
      </c>
      <c r="J49" s="37" t="s">
        <v>101</v>
      </c>
      <c r="K49" s="39">
        <v>0.01923611111111111</v>
      </c>
      <c r="L49" s="39">
        <v>0.004861111111111111</v>
      </c>
      <c r="M49" s="39">
        <v>0.014374999999999999</v>
      </c>
    </row>
    <row r="50" spans="1:13" ht="15" customHeight="1">
      <c r="A50" s="38">
        <v>96</v>
      </c>
      <c r="B50" s="38" t="str">
        <f>IF(A50="","",VLOOKUP(A50,Entrants!$B$4:$D$105,3))</f>
        <v>HT</v>
      </c>
      <c r="C50" s="38">
        <v>46</v>
      </c>
      <c r="D50" s="99" t="str">
        <f>IF(A50="","",VLOOKUP(A50,Entrants!$B$4:$D$105,2))</f>
        <v>Young, Cath</v>
      </c>
      <c r="E50" s="39">
        <v>0.019525462962962963</v>
      </c>
      <c r="F50" s="39">
        <f>IF(A50="","",VLOOKUP(A50,Entrants!$B$4:$M$105,9))</f>
        <v>0.0062499999999999995</v>
      </c>
      <c r="G50" s="39">
        <f t="shared" si="0"/>
        <v>0.013275462962962965</v>
      </c>
      <c r="H50" s="7"/>
      <c r="I50" s="5">
        <v>46</v>
      </c>
      <c r="J50" s="37" t="s">
        <v>230</v>
      </c>
      <c r="K50" s="39">
        <v>0.01931712962962963</v>
      </c>
      <c r="L50" s="39">
        <v>0.004861111111111111</v>
      </c>
      <c r="M50" s="39">
        <v>0.014456018518518517</v>
      </c>
    </row>
    <row r="51" spans="1:13" ht="15" customHeight="1">
      <c r="A51" s="38">
        <v>54</v>
      </c>
      <c r="B51" s="38" t="str">
        <f>IF(A51="","",VLOOKUP(A51,Entrants!$B$4:$D$105,3))</f>
        <v>RR</v>
      </c>
      <c r="C51" s="38">
        <v>47</v>
      </c>
      <c r="D51" s="99" t="str">
        <f>IF(A51="","",VLOOKUP(A51,Entrants!$B$4:$D$105,2))</f>
        <v>Lonsdale, Davina</v>
      </c>
      <c r="E51" s="39">
        <v>0.019699074074074074</v>
      </c>
      <c r="F51" s="39">
        <f>IF(A51="","",VLOOKUP(A51,Entrants!$B$4:$M$105,9))</f>
        <v>0.005208333333333333</v>
      </c>
      <c r="G51" s="39">
        <f t="shared" si="0"/>
        <v>0.014490740740740742</v>
      </c>
      <c r="H51" s="7"/>
      <c r="I51" s="5">
        <v>47</v>
      </c>
      <c r="J51" s="7" t="s">
        <v>52</v>
      </c>
      <c r="K51" s="6">
        <v>0.019699074074074074</v>
      </c>
      <c r="L51" s="6">
        <v>0.005208333333333333</v>
      </c>
      <c r="M51" s="6">
        <v>0.014490740740740742</v>
      </c>
    </row>
    <row r="52" spans="1:13" ht="15" customHeight="1">
      <c r="A52" s="38">
        <v>57</v>
      </c>
      <c r="B52" s="38" t="str">
        <f>IF(A52="","",VLOOKUP(A52,Entrants!$B$4:$D$105,3))</f>
        <v>JS</v>
      </c>
      <c r="C52" s="38">
        <v>48</v>
      </c>
      <c r="D52" s="99" t="str">
        <f>IF(A52="","",VLOOKUP(A52,Entrants!$B$4:$D$105,2))</f>
        <v>Marsh, Liam</v>
      </c>
      <c r="E52" s="39">
        <v>0.01974537037037037</v>
      </c>
      <c r="F52" s="39">
        <f>IF(A52="","",VLOOKUP(A52,Entrants!$B$4:$M$105,9))</f>
        <v>0.009722222222222222</v>
      </c>
      <c r="G52" s="39">
        <f t="shared" si="0"/>
        <v>0.010023148148148149</v>
      </c>
      <c r="I52" s="5">
        <v>48</v>
      </c>
      <c r="J52" s="37" t="s">
        <v>51</v>
      </c>
      <c r="K52" s="39">
        <v>0.019849537037037037</v>
      </c>
      <c r="L52" s="39">
        <v>0.005208333333333333</v>
      </c>
      <c r="M52" s="39">
        <v>0.014641203703703705</v>
      </c>
    </row>
    <row r="53" spans="1:13" ht="15" customHeight="1">
      <c r="A53" s="38">
        <v>58</v>
      </c>
      <c r="B53" s="38" t="str">
        <f>IF(A53="","",VLOOKUP(A53,Entrants!$B$4:$D$105,3))</f>
        <v>GAL</v>
      </c>
      <c r="C53" s="38">
        <v>49</v>
      </c>
      <c r="D53" s="99" t="str">
        <f>IF(A53="","",VLOOKUP(A53,Entrants!$B$4:$D$105,2))</f>
        <v>Mason, Claire</v>
      </c>
      <c r="E53" s="39">
        <v>0.019768518518518515</v>
      </c>
      <c r="F53" s="39">
        <f>IF(A53="","",VLOOKUP(A53,Entrants!$B$4:$M$105,9))</f>
        <v>0.005555555555555556</v>
      </c>
      <c r="G53" s="39">
        <f t="shared" si="0"/>
        <v>0.014212962962962958</v>
      </c>
      <c r="I53" s="5">
        <v>49</v>
      </c>
      <c r="J53" s="37" t="s">
        <v>48</v>
      </c>
      <c r="K53" s="39">
        <v>0.019189814814814816</v>
      </c>
      <c r="L53" s="39">
        <v>0.004340277777777778</v>
      </c>
      <c r="M53" s="39">
        <v>0.014849537037037038</v>
      </c>
    </row>
    <row r="54" spans="1:13" ht="15" customHeight="1">
      <c r="A54" s="38">
        <v>34</v>
      </c>
      <c r="B54" s="38" t="str">
        <f>IF(A54="","",VLOOKUP(A54,Entrants!$B$4:$D$105,3))</f>
        <v>CM</v>
      </c>
      <c r="C54" s="38">
        <v>50</v>
      </c>
      <c r="D54" s="99" t="str">
        <f>IF(A54="","",VLOOKUP(A54,Entrants!$B$4:$D$105,2))</f>
        <v>Forster, Gwen</v>
      </c>
      <c r="E54" s="39">
        <v>0.019814814814814816</v>
      </c>
      <c r="F54" s="39">
        <f>IF(A54="","",VLOOKUP(A54,Entrants!$B$4:$M$105,9))</f>
        <v>0.007291666666666666</v>
      </c>
      <c r="G54" s="39">
        <f t="shared" si="0"/>
        <v>0.012523148148148151</v>
      </c>
      <c r="I54" s="5">
        <v>50</v>
      </c>
      <c r="J54" s="37" t="s">
        <v>50</v>
      </c>
      <c r="K54" s="39">
        <v>0.019247685185185184</v>
      </c>
      <c r="L54" s="39">
        <v>0.004340277777777778</v>
      </c>
      <c r="M54" s="39">
        <v>0.014907407407407406</v>
      </c>
    </row>
    <row r="55" spans="1:13" ht="15" customHeight="1">
      <c r="A55" s="38">
        <v>53</v>
      </c>
      <c r="B55" s="38" t="str">
        <f>IF(A55="","",VLOOKUP(A55,Entrants!$B$4:$D$105,3))</f>
        <v>GAL</v>
      </c>
      <c r="C55" s="38">
        <v>51</v>
      </c>
      <c r="D55" s="99" t="str">
        <f>IF(A55="","",VLOOKUP(A55,Entrants!$B$4:$D$105,2))</f>
        <v>Lemin, Julie</v>
      </c>
      <c r="E55" s="39">
        <v>0.019849537037037037</v>
      </c>
      <c r="F55" s="39">
        <f>IF(A55="","",VLOOKUP(A55,Entrants!$B$4:$M$105,9))</f>
        <v>0.005208333333333333</v>
      </c>
      <c r="G55" s="39">
        <f t="shared" si="0"/>
        <v>0.014641203703703705</v>
      </c>
      <c r="I55" s="5">
        <v>51</v>
      </c>
      <c r="J55" s="41" t="s">
        <v>85</v>
      </c>
      <c r="K55" s="6">
        <v>0.02003472222222222</v>
      </c>
      <c r="L55" s="6">
        <v>0.0050347222222222225</v>
      </c>
      <c r="M55" s="6">
        <v>0.015</v>
      </c>
    </row>
    <row r="56" spans="1:13" ht="15" customHeight="1">
      <c r="A56" s="38">
        <v>2</v>
      </c>
      <c r="B56" s="38" t="str">
        <f>IF(A56="","",VLOOKUP(A56,Entrants!$B$4:$D$105,3))</f>
        <v>AD</v>
      </c>
      <c r="C56" s="38">
        <v>52</v>
      </c>
      <c r="D56" s="99" t="str">
        <f>IF(A56="","",VLOOKUP(A56,Entrants!$B$4:$D$105,2))</f>
        <v>Ashby, Michael</v>
      </c>
      <c r="E56" s="39">
        <v>0.020011574074074074</v>
      </c>
      <c r="F56" s="39">
        <f>IF(A56="","",VLOOKUP(A56,Entrants!$B$4:$M$105,9))</f>
        <v>0.006423611111111112</v>
      </c>
      <c r="G56" s="39">
        <f t="shared" si="0"/>
        <v>0.013587962962962961</v>
      </c>
      <c r="I56" s="5">
        <v>52</v>
      </c>
      <c r="J56" s="37" t="s">
        <v>98</v>
      </c>
      <c r="K56" s="39">
        <v>0.018958333333333334</v>
      </c>
      <c r="L56" s="39">
        <v>0.003645833333333333</v>
      </c>
      <c r="M56" s="39">
        <v>0.015312500000000001</v>
      </c>
    </row>
    <row r="57" spans="1:13" ht="15" customHeight="1">
      <c r="A57" s="38">
        <v>21</v>
      </c>
      <c r="B57" s="38" t="str">
        <f>IF(A57="","",VLOOKUP(A57,Entrants!$B$4:$D$105,3))</f>
        <v>RD</v>
      </c>
      <c r="C57" s="38">
        <v>53</v>
      </c>
      <c r="D57" s="99" t="str">
        <f>IF(A57="","",VLOOKUP(A57,Entrants!$B$4:$D$105,2))</f>
        <v>Craddock, Anne</v>
      </c>
      <c r="E57" s="39">
        <v>0.02003472222222222</v>
      </c>
      <c r="F57" s="39">
        <f>IF(A57="","",VLOOKUP(A57,Entrants!$B$4:$M$105,9))</f>
        <v>0.0050347222222222225</v>
      </c>
      <c r="G57" s="39">
        <f t="shared" si="0"/>
        <v>0.015</v>
      </c>
      <c r="I57" s="5">
        <v>53</v>
      </c>
      <c r="J57" s="37" t="s">
        <v>96</v>
      </c>
      <c r="K57" s="39">
        <v>0.020532407407407405</v>
      </c>
      <c r="L57" s="39">
        <v>0.0046875</v>
      </c>
      <c r="M57" s="39">
        <v>0.015844907407407405</v>
      </c>
    </row>
    <row r="58" spans="1:13" ht="15" customHeight="1">
      <c r="A58" s="38">
        <v>5</v>
      </c>
      <c r="B58" s="38" t="str">
        <f>IF(A58="","",VLOOKUP(A58,Entrants!$B$4:$D$105,3))</f>
        <v>HT</v>
      </c>
      <c r="C58" s="38">
        <v>54</v>
      </c>
      <c r="D58" s="99" t="str">
        <f>IF(A58="","",VLOOKUP(A58,Entrants!$B$4:$D$105,2))</f>
        <v>Barrett, Lauren</v>
      </c>
      <c r="E58" s="39">
        <v>0.020474537037037038</v>
      </c>
      <c r="F58" s="39">
        <f>IF(A58="","",VLOOKUP(A58,Entrants!$B$4:$M$105,9))</f>
        <v>0.006944444444444444</v>
      </c>
      <c r="G58" s="39">
        <f t="shared" si="0"/>
        <v>0.013530092592592594</v>
      </c>
      <c r="I58" s="5">
        <v>54</v>
      </c>
      <c r="J58" s="37" t="s">
        <v>165</v>
      </c>
      <c r="K58" s="39">
        <v>0.019143518518518518</v>
      </c>
      <c r="L58" s="39">
        <v>0.0031249999999999997</v>
      </c>
      <c r="M58" s="39">
        <v>0.01601851851851852</v>
      </c>
    </row>
    <row r="59" spans="1:13" ht="15" customHeight="1">
      <c r="A59" s="38">
        <v>33</v>
      </c>
      <c r="B59" s="38" t="str">
        <f>IF(A59="","",VLOOKUP(A59,Entrants!$B$4:$D$105,3))</f>
        <v>JS</v>
      </c>
      <c r="C59" s="38">
        <v>55</v>
      </c>
      <c r="D59" s="99" t="str">
        <f>IF(A59="","",VLOOKUP(A59,Entrants!$B$4:$D$105,2))</f>
        <v>Fiddaman, Josh</v>
      </c>
      <c r="E59" s="39">
        <v>0.020497685185185185</v>
      </c>
      <c r="F59" s="39">
        <f>IF(A59="","",VLOOKUP(A59,Entrants!$B$4:$M$105,9))</f>
        <v>0.00954861111111111</v>
      </c>
      <c r="G59" s="39">
        <f t="shared" si="0"/>
        <v>0.010949074074074075</v>
      </c>
      <c r="I59" s="5">
        <v>55</v>
      </c>
      <c r="J59" s="37" t="s">
        <v>160</v>
      </c>
      <c r="K59" s="39">
        <v>0.01877314814814815</v>
      </c>
      <c r="L59" s="39">
        <v>0.0024305555555555556</v>
      </c>
      <c r="M59" s="39">
        <v>0.016342592592592596</v>
      </c>
    </row>
    <row r="60" spans="1:13" ht="15">
      <c r="A60" s="38">
        <v>31</v>
      </c>
      <c r="B60" s="38" t="str">
        <f>IF(A60="","",VLOOKUP(A60,Entrants!$B$4:$D$105,3))</f>
        <v>CM</v>
      </c>
      <c r="C60" s="38">
        <v>56</v>
      </c>
      <c r="D60" s="99" t="str">
        <f>IF(A60="","",VLOOKUP(A60,Entrants!$B$4:$D$105,2))</f>
        <v>Falkous, Lesley</v>
      </c>
      <c r="E60" s="39">
        <v>0.020532407407407405</v>
      </c>
      <c r="F60" s="39">
        <f>IF(A60="","",VLOOKUP(A60,Entrants!$B$4:$M$105,9))</f>
        <v>0.0046875</v>
      </c>
      <c r="G60" s="39">
        <f t="shared" si="0"/>
        <v>0.015844907407407405</v>
      </c>
      <c r="I60" s="5">
        <v>56</v>
      </c>
      <c r="J60" s="37" t="s">
        <v>46</v>
      </c>
      <c r="K60" s="39">
        <v>0.01915509259259259</v>
      </c>
      <c r="L60" s="39">
        <v>0.0024305555555555556</v>
      </c>
      <c r="M60" s="39">
        <v>0.016724537037037038</v>
      </c>
    </row>
    <row r="61" spans="1:13" ht="15">
      <c r="A61" s="38"/>
      <c r="B61" s="38">
        <f>IF(A61="","",VLOOKUP(A61,Entrants!$B$4:$D$105,3))</f>
      </c>
      <c r="C61" s="38">
        <v>57</v>
      </c>
      <c r="D61" s="99">
        <f>IF(A61="","",VLOOKUP(A61,Entrants!$B$4:$D$105,2))</f>
      </c>
      <c r="E61" s="39"/>
      <c r="F61" s="39">
        <f>IF(A61="","",VLOOKUP(A61,Entrants!$B$4:$M$105,9))</f>
      </c>
      <c r="G61" s="39">
        <f t="shared" si="0"/>
      </c>
      <c r="I61" s="5">
        <v>57</v>
      </c>
      <c r="J61" s="41" t="s">
        <v>14</v>
      </c>
      <c r="K61" s="6"/>
      <c r="L61" s="6" t="s">
        <v>14</v>
      </c>
      <c r="M61" s="6" t="s">
        <v>14</v>
      </c>
    </row>
    <row r="62" spans="1:13" ht="15">
      <c r="A62" s="38"/>
      <c r="B62" s="38">
        <f>IF(A62="","",VLOOKUP(A62,Entrants!$B$4:$D$105,3))</f>
      </c>
      <c r="C62" s="38">
        <v>58</v>
      </c>
      <c r="D62" s="99">
        <f>IF(A62="","",VLOOKUP(A62,Entrants!$B$4:$D$105,2))</f>
      </c>
      <c r="E62" s="39"/>
      <c r="F62" s="39">
        <f>IF(A62="","",VLOOKUP(A62,Entrants!$B$4:$M$105,9))</f>
      </c>
      <c r="G62" s="39">
        <f t="shared" si="0"/>
      </c>
      <c r="I62" s="5">
        <v>58</v>
      </c>
      <c r="J62" s="41" t="s">
        <v>14</v>
      </c>
      <c r="K62" s="6"/>
      <c r="L62" s="6" t="s">
        <v>14</v>
      </c>
      <c r="M62" s="6" t="s">
        <v>14</v>
      </c>
    </row>
    <row r="63" spans="1:13" ht="15">
      <c r="A63" s="38"/>
      <c r="B63" s="38">
        <f>IF(A63="","",VLOOKUP(A63,Entrants!$B$4:$D$105,3))</f>
      </c>
      <c r="C63" s="38">
        <v>59</v>
      </c>
      <c r="D63" s="99">
        <f>IF(A63="","",VLOOKUP(A63,Entrants!$B$4:$D$105,2))</f>
      </c>
      <c r="E63" s="39"/>
      <c r="F63" s="39">
        <f>IF(A63="","",VLOOKUP(A63,Entrants!$B$4:$M$105,9))</f>
      </c>
      <c r="G63" s="39">
        <f t="shared" si="0"/>
      </c>
      <c r="I63" s="5">
        <v>59</v>
      </c>
      <c r="J63" s="41" t="s">
        <v>14</v>
      </c>
      <c r="K63" s="6"/>
      <c r="L63" s="6" t="s">
        <v>14</v>
      </c>
      <c r="M63" s="6" t="s">
        <v>14</v>
      </c>
    </row>
    <row r="64" spans="1:13" ht="15">
      <c r="A64" s="38"/>
      <c r="B64" s="38">
        <f>IF(A64="","",VLOOKUP(A64,Entrants!$B$4:$D$105,3))</f>
      </c>
      <c r="C64" s="38">
        <v>60</v>
      </c>
      <c r="D64" s="99">
        <f>IF(A64="","",VLOOKUP(A64,Entrants!$B$4:$D$105,2))</f>
      </c>
      <c r="E64" s="39"/>
      <c r="F64" s="39">
        <f>IF(A64="","",VLOOKUP(A64,Entrants!$B$4:$M$105,9))</f>
      </c>
      <c r="G64" s="39">
        <f t="shared" si="0"/>
      </c>
      <c r="I64" s="5">
        <v>60</v>
      </c>
      <c r="J64" s="41" t="s">
        <v>14</v>
      </c>
      <c r="K64" s="6"/>
      <c r="L64" s="6" t="s">
        <v>14</v>
      </c>
      <c r="M64" s="6" t="s">
        <v>14</v>
      </c>
    </row>
    <row r="65" spans="1:13" ht="15">
      <c r="A65" s="38"/>
      <c r="B65" s="38">
        <f>IF(A65="","",VLOOKUP(A65,Entrants!$B$4:$D$105,3))</f>
      </c>
      <c r="C65" s="38">
        <v>61</v>
      </c>
      <c r="D65" s="99">
        <f>IF(A65="","",VLOOKUP(A65,Entrants!$B$4:$D$105,2))</f>
      </c>
      <c r="E65" s="39"/>
      <c r="F65" s="39">
        <f>IF(A65="","",VLOOKUP(A65,Entrants!$B$4:$M$105,9))</f>
      </c>
      <c r="G65" s="39">
        <f t="shared" si="0"/>
      </c>
      <c r="I65" s="5">
        <v>61</v>
      </c>
      <c r="J65" s="41" t="s">
        <v>14</v>
      </c>
      <c r="K65" s="6"/>
      <c r="L65" s="6" t="s">
        <v>14</v>
      </c>
      <c r="M65" s="6" t="s">
        <v>14</v>
      </c>
    </row>
    <row r="66" spans="1:13" ht="15">
      <c r="A66" s="38"/>
      <c r="B66" s="38">
        <f>IF(A66="","",VLOOKUP(A66,Entrants!$B$4:$D$105,3))</f>
      </c>
      <c r="C66" s="38">
        <v>62</v>
      </c>
      <c r="D66" s="99">
        <f>IF(A66="","",VLOOKUP(A66,Entrants!$B$4:$D$105,2))</f>
      </c>
      <c r="E66" s="39"/>
      <c r="F66" s="39">
        <f>IF(A66="","",VLOOKUP(A66,Entrants!$B$4:$M$105,9))</f>
      </c>
      <c r="G66" s="39">
        <f t="shared" si="0"/>
      </c>
      <c r="I66" s="5">
        <v>62</v>
      </c>
      <c r="J66" s="41" t="s">
        <v>14</v>
      </c>
      <c r="K66" s="6"/>
      <c r="L66" s="6" t="s">
        <v>14</v>
      </c>
      <c r="M66" s="6" t="s">
        <v>14</v>
      </c>
    </row>
    <row r="67" spans="1:13" ht="15">
      <c r="A67" s="38"/>
      <c r="B67" s="38">
        <f>IF(A67="","",VLOOKUP(A67,Entrants!$B$4:$D$105,3))</f>
      </c>
      <c r="C67" s="38">
        <v>63</v>
      </c>
      <c r="D67" s="37">
        <f>IF(A67="","",VLOOKUP(A67,Entrants!$B$4:$D$105,2))</f>
      </c>
      <c r="E67" s="39"/>
      <c r="F67" s="39">
        <f>IF(A67="","",VLOOKUP(A67,Entrants!$B$4:$M$105,9))</f>
      </c>
      <c r="G67" s="39">
        <f aca="true" t="shared" si="1" ref="G67:G79">IF(D67="","",E67-F67)</f>
      </c>
      <c r="I67" s="5">
        <v>63</v>
      </c>
      <c r="J67" s="41" t="s">
        <v>14</v>
      </c>
      <c r="K67" s="6"/>
      <c r="L67" s="6" t="s">
        <v>14</v>
      </c>
      <c r="M67" s="6" t="s">
        <v>14</v>
      </c>
    </row>
    <row r="68" spans="1:13" ht="15">
      <c r="A68" s="38"/>
      <c r="B68" s="38">
        <f>IF(A68="","",VLOOKUP(A68,Entrants!$B$4:$D$105,3))</f>
      </c>
      <c r="C68" s="38">
        <v>64</v>
      </c>
      <c r="D68" s="37">
        <f>IF(A68="","",VLOOKUP(A68,Entrants!$B$4:$D$105,2))</f>
      </c>
      <c r="E68" s="40"/>
      <c r="F68" s="40"/>
      <c r="G68" s="39">
        <f t="shared" si="1"/>
      </c>
      <c r="I68" s="5">
        <v>64</v>
      </c>
      <c r="J68" s="7" t="s">
        <v>14</v>
      </c>
      <c r="K68" s="6"/>
      <c r="L68" s="6"/>
      <c r="M68" s="6" t="s">
        <v>14</v>
      </c>
    </row>
    <row r="69" spans="1:13" ht="15">
      <c r="A69" s="38"/>
      <c r="B69" s="38">
        <f>IF(A69="","",VLOOKUP(A69,Entrants!$B$4:$D$105,3))</f>
      </c>
      <c r="C69" s="38">
        <v>65</v>
      </c>
      <c r="D69" s="37">
        <f>IF(A69="","",VLOOKUP(A69,Entrants!$B$4:$D$105,2))</f>
      </c>
      <c r="E69" s="40"/>
      <c r="F69" s="40"/>
      <c r="G69" s="39">
        <f t="shared" si="1"/>
      </c>
      <c r="I69" s="5">
        <v>65</v>
      </c>
      <c r="J69" s="7" t="s">
        <v>14</v>
      </c>
      <c r="K69" s="6"/>
      <c r="L69" s="6"/>
      <c r="M69" s="6" t="s">
        <v>14</v>
      </c>
    </row>
    <row r="70" spans="1:13" ht="15">
      <c r="A70" s="38"/>
      <c r="B70" s="38">
        <f>IF(A70="","",VLOOKUP(A70,Entrants!$B$4:$D$105,3))</f>
      </c>
      <c r="C70" s="38">
        <v>66</v>
      </c>
      <c r="D70" s="37">
        <f>IF(A70="","",VLOOKUP(A70,Entrants!$B$4:$D$105,2))</f>
      </c>
      <c r="E70" s="40"/>
      <c r="F70" s="40"/>
      <c r="G70" s="39">
        <f t="shared" si="1"/>
      </c>
      <c r="I70" s="5">
        <v>66</v>
      </c>
      <c r="J70" s="7" t="s">
        <v>14</v>
      </c>
      <c r="K70" s="6"/>
      <c r="L70" s="6"/>
      <c r="M70" s="6" t="s">
        <v>14</v>
      </c>
    </row>
    <row r="71" spans="1:13" ht="15">
      <c r="A71" s="38"/>
      <c r="B71" s="38">
        <f>IF(A71="","",VLOOKUP(A71,Entrants!$B$4:$D$105,3))</f>
      </c>
      <c r="C71" s="38">
        <v>67</v>
      </c>
      <c r="D71" s="37">
        <f>IF(A71="","",VLOOKUP(A71,Entrants!$B$4:$D$105,2))</f>
      </c>
      <c r="E71" s="40"/>
      <c r="F71" s="40"/>
      <c r="G71" s="39">
        <f t="shared" si="1"/>
      </c>
      <c r="I71" s="5">
        <v>67</v>
      </c>
      <c r="J71" s="7" t="s">
        <v>14</v>
      </c>
      <c r="K71" s="6"/>
      <c r="L71" s="6"/>
      <c r="M71" s="6" t="s">
        <v>14</v>
      </c>
    </row>
    <row r="72" spans="1:13" ht="15">
      <c r="A72" s="38"/>
      <c r="B72" s="38">
        <f>IF(A72="","",VLOOKUP(A72,Entrants!$B$4:$D$105,3))</f>
      </c>
      <c r="C72" s="38">
        <v>68</v>
      </c>
      <c r="D72" s="37">
        <f>IF(A72="","",VLOOKUP(A72,Entrants!$B$4:$D$105,2))</f>
      </c>
      <c r="E72" s="40"/>
      <c r="F72" s="40"/>
      <c r="G72" s="39">
        <f t="shared" si="1"/>
      </c>
      <c r="I72" s="5">
        <v>68</v>
      </c>
      <c r="J72" s="41" t="s">
        <v>14</v>
      </c>
      <c r="K72" s="6"/>
      <c r="L72" s="6"/>
      <c r="M72" s="6" t="s">
        <v>14</v>
      </c>
    </row>
    <row r="73" spans="1:13" ht="15">
      <c r="A73" s="38"/>
      <c r="B73" s="38">
        <f>IF(A73="","",VLOOKUP(A73,Entrants!$B$4:$D$105,3))</f>
      </c>
      <c r="C73" s="38">
        <v>69</v>
      </c>
      <c r="D73" s="37">
        <f>IF(A73="","",VLOOKUP(A73,Entrants!$B$4:$D$105,2))</f>
      </c>
      <c r="E73" s="40"/>
      <c r="F73" s="40"/>
      <c r="G73" s="39">
        <f t="shared" si="1"/>
      </c>
      <c r="I73" s="5">
        <v>69</v>
      </c>
      <c r="J73" s="7" t="s">
        <v>14</v>
      </c>
      <c r="K73" s="6"/>
      <c r="L73" s="6"/>
      <c r="M73" s="6" t="s">
        <v>14</v>
      </c>
    </row>
    <row r="74" spans="1:13" ht="15">
      <c r="A74" s="38"/>
      <c r="B74" s="38">
        <f>IF(A74="","",VLOOKUP(A74,Entrants!$B$4:$D$105,3))</f>
      </c>
      <c r="C74" s="38">
        <v>70</v>
      </c>
      <c r="D74" s="37">
        <f>IF(A74="","",VLOOKUP(A74,Entrants!$B$4:$D$105,2))</f>
      </c>
      <c r="E74" s="40"/>
      <c r="F74" s="40"/>
      <c r="G74" s="39">
        <f t="shared" si="1"/>
      </c>
      <c r="I74" s="5">
        <v>70</v>
      </c>
      <c r="J74" s="7" t="s">
        <v>14</v>
      </c>
      <c r="K74" s="6"/>
      <c r="L74" s="6"/>
      <c r="M74" s="6" t="s">
        <v>14</v>
      </c>
    </row>
    <row r="75" spans="1:13" ht="15">
      <c r="A75" s="38"/>
      <c r="B75" s="38">
        <f>IF(A75="","",VLOOKUP(A75,Entrants!$B$4:$D$105,3))</f>
      </c>
      <c r="C75" s="38">
        <v>71</v>
      </c>
      <c r="D75" s="37">
        <f>IF(A75="","",VLOOKUP(A75,Entrants!$B$4:$D$105,2))</f>
      </c>
      <c r="E75" s="40"/>
      <c r="F75" s="40"/>
      <c r="G75" s="39">
        <f t="shared" si="1"/>
      </c>
      <c r="I75" s="5">
        <v>71</v>
      </c>
      <c r="J75" s="41" t="s">
        <v>14</v>
      </c>
      <c r="K75" s="6"/>
      <c r="L75" s="6"/>
      <c r="M75" s="6" t="s">
        <v>14</v>
      </c>
    </row>
    <row r="76" spans="1:13" ht="15">
      <c r="A76" s="38"/>
      <c r="B76" s="38">
        <f>IF(A76="","",VLOOKUP(A76,Entrants!$B$4:$D$105,3))</f>
      </c>
      <c r="C76" s="38">
        <v>72</v>
      </c>
      <c r="D76" s="37">
        <f>IF(A76="","",VLOOKUP(A76,Entrants!$B$4:$D$105,2))</f>
      </c>
      <c r="E76" s="40"/>
      <c r="F76" s="40"/>
      <c r="G76" s="39">
        <f t="shared" si="1"/>
      </c>
      <c r="I76" s="5">
        <v>72</v>
      </c>
      <c r="J76" s="7" t="s">
        <v>14</v>
      </c>
      <c r="K76" s="6"/>
      <c r="L76" s="6"/>
      <c r="M76" s="6" t="s">
        <v>14</v>
      </c>
    </row>
    <row r="77" spans="1:13" ht="15">
      <c r="A77" s="38"/>
      <c r="B77" s="38">
        <f>IF(A77="","",VLOOKUP(A77,Entrants!$B$4:$D$105,3))</f>
      </c>
      <c r="C77" s="38">
        <v>73</v>
      </c>
      <c r="D77" s="37">
        <f>IF(A77="","",VLOOKUP(A77,Entrants!$B$4:$D$105,2))</f>
      </c>
      <c r="E77" s="40"/>
      <c r="F77" s="40"/>
      <c r="G77" s="39">
        <f t="shared" si="1"/>
      </c>
      <c r="I77" s="5">
        <v>73</v>
      </c>
      <c r="J77" s="41" t="s">
        <v>14</v>
      </c>
      <c r="K77" s="6"/>
      <c r="L77" s="6"/>
      <c r="M77" s="6" t="s">
        <v>14</v>
      </c>
    </row>
    <row r="78" spans="1:13" ht="15">
      <c r="A78" s="38"/>
      <c r="B78" s="38">
        <f>IF(A78="","",VLOOKUP(A78,Entrants!$B$4:$D$105,3))</f>
      </c>
      <c r="C78" s="38">
        <v>74</v>
      </c>
      <c r="D78" s="37">
        <f>IF(A78="","",VLOOKUP(A78,Entrants!$B$4:$D$105,2))</f>
      </c>
      <c r="E78" s="40"/>
      <c r="F78" s="40"/>
      <c r="G78" s="39">
        <f t="shared" si="1"/>
      </c>
      <c r="I78" s="5">
        <v>74</v>
      </c>
      <c r="J78" s="41" t="s">
        <v>14</v>
      </c>
      <c r="K78" s="6"/>
      <c r="L78" s="6"/>
      <c r="M78" s="6" t="s">
        <v>14</v>
      </c>
    </row>
    <row r="79" spans="1:13" ht="15">
      <c r="A79" s="38"/>
      <c r="B79" s="38">
        <f>IF(A79="","",VLOOKUP(A79,Entrants!$B$4:$D$105,3))</f>
      </c>
      <c r="C79" s="38">
        <v>75</v>
      </c>
      <c r="D79" s="37">
        <f>IF(A79="","",VLOOKUP(A79,Entrants!$B$4:$D$105,2))</f>
      </c>
      <c r="E79" s="40"/>
      <c r="F79" s="40"/>
      <c r="G79" s="39">
        <f t="shared" si="1"/>
      </c>
      <c r="I79" s="5">
        <v>75</v>
      </c>
      <c r="J79" s="7" t="s">
        <v>14</v>
      </c>
      <c r="K79" s="6"/>
      <c r="L79" s="6"/>
      <c r="M79" s="6" t="s">
        <v>14</v>
      </c>
    </row>
    <row r="80" spans="2:10" ht="15">
      <c r="B80" s="38">
        <f>IF(A80="","",VLOOKUP(A80,Entrants!$B$4:$D$105,3))</f>
      </c>
      <c r="C80" s="38">
        <v>76</v>
      </c>
      <c r="D80" s="37">
        <f>IF(A80="","",VLOOKUP(A80,Entrants!$B$4:$D$105,2))</f>
      </c>
      <c r="I80" s="5">
        <v>76</v>
      </c>
    </row>
    <row r="81" spans="2:10" ht="15">
      <c r="B81" s="38">
        <f>IF(A81="","",VLOOKUP(A81,Entrants!$B$4:$D$105,3))</f>
      </c>
      <c r="C81" s="38">
        <v>77</v>
      </c>
      <c r="D81" s="37">
        <f>IF(A81="","",VLOOKUP(A81,Entrants!$B$4:$D$105,2))</f>
      </c>
      <c r="I81" s="5">
        <v>77</v>
      </c>
    </row>
    <row r="82" spans="2:10" ht="15">
      <c r="B82" s="38">
        <f>IF(A82="","",VLOOKUP(A82,Entrants!$B$4:$D$105,3))</f>
      </c>
      <c r="C82" s="38">
        <v>78</v>
      </c>
      <c r="D82" s="37">
        <f>IF(A82="","",VLOOKUP(A82,Entrants!$B$4:$D$105,2))</f>
      </c>
      <c r="I82" s="5">
        <v>78</v>
      </c>
    </row>
    <row r="83" spans="2:10" ht="15">
      <c r="B83" s="38">
        <f>IF(A83="","",VLOOKUP(A83,Entrants!$B$4:$D$105,3))</f>
      </c>
      <c r="C83" s="38">
        <v>79</v>
      </c>
      <c r="D83" s="37">
        <f>IF(A83="","",VLOOKUP(A83,Entrants!$B$4:$D$105,2))</f>
      </c>
      <c r="I83" s="5">
        <v>79</v>
      </c>
    </row>
    <row r="84" spans="2:10" ht="15">
      <c r="B84" s="38">
        <f>IF(A84="","",VLOOKUP(A84,Entrants!$B$4:$D$105,3))</f>
      </c>
      <c r="C84" s="38">
        <v>80</v>
      </c>
      <c r="D84" s="37">
        <f>IF(A84="","",VLOOKUP(A84,Entrants!$B$4:$D$105,2))</f>
      </c>
      <c r="I84" s="5">
        <v>80</v>
      </c>
    </row>
  </sheetData>
  <sheetProtection/>
  <mergeCells count="1">
    <mergeCell ref="J2:L2"/>
  </mergeCells>
  <printOptions/>
  <pageMargins left="0.7480314960629921" right="1.6141732283464567" top="0.4330708661417323" bottom="0.5511811023622047" header="0.5118110236220472" footer="0.5118110236220472"/>
  <pageSetup fitToHeight="1" fitToWidth="1" horizontalDpi="360" verticalDpi="360" orientation="portrait" paperSize="9" scale="37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M84"/>
  <sheetViews>
    <sheetView zoomScale="75" zoomScaleNormal="75" zoomScalePageLayoutView="0" workbookViewId="0" topLeftCell="A2">
      <selection activeCell="H3" sqref="H3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199</v>
      </c>
      <c r="B1" s="4"/>
      <c r="C1" s="18"/>
      <c r="D1" s="18"/>
      <c r="E1" s="18"/>
      <c r="F1" s="18"/>
      <c r="G1" s="18"/>
      <c r="H1" s="18"/>
      <c r="K1" s="3"/>
    </row>
    <row r="2" spans="1:12" ht="20.25" customHeight="1">
      <c r="A2" s="4"/>
      <c r="B2" s="4"/>
      <c r="C2" s="18"/>
      <c r="D2" s="18"/>
      <c r="E2" s="18"/>
      <c r="F2" s="18"/>
      <c r="G2" s="18"/>
      <c r="H2" s="18"/>
      <c r="J2" s="137" t="s">
        <v>31</v>
      </c>
      <c r="K2" s="137"/>
      <c r="L2" s="137"/>
    </row>
    <row r="3" spans="1:13" ht="15" customHeight="1">
      <c r="A3" s="42" t="s">
        <v>7</v>
      </c>
      <c r="B3" s="42" t="s">
        <v>28</v>
      </c>
      <c r="C3" s="43"/>
      <c r="D3" s="44"/>
      <c r="E3" s="43"/>
      <c r="F3" s="43"/>
      <c r="G3" s="43"/>
      <c r="H3" s="43"/>
      <c r="I3" s="43"/>
      <c r="J3" s="43"/>
      <c r="K3" s="43"/>
      <c r="L3" s="43"/>
      <c r="M3" s="43"/>
    </row>
    <row r="4" spans="1:13" ht="15" customHeight="1">
      <c r="A4" s="42" t="s">
        <v>8</v>
      </c>
      <c r="B4" s="42" t="s">
        <v>29</v>
      </c>
      <c r="C4" s="42" t="s">
        <v>9</v>
      </c>
      <c r="D4" s="45" t="s">
        <v>10</v>
      </c>
      <c r="E4" s="42" t="s">
        <v>11</v>
      </c>
      <c r="F4" s="42" t="s">
        <v>12</v>
      </c>
      <c r="G4" s="42" t="s">
        <v>13</v>
      </c>
      <c r="H4" s="43"/>
      <c r="I4" s="42" t="s">
        <v>9</v>
      </c>
      <c r="J4" s="45" t="s">
        <v>10</v>
      </c>
      <c r="K4" s="42" t="s">
        <v>11</v>
      </c>
      <c r="L4" s="42" t="s">
        <v>12</v>
      </c>
      <c r="M4" s="42" t="s">
        <v>13</v>
      </c>
    </row>
    <row r="5" spans="1:13" ht="15" customHeight="1">
      <c r="A5" s="38">
        <v>94</v>
      </c>
      <c r="B5" s="38">
        <f>IF(A5="","",VLOOKUP(A5,Entrants!$B$4:$D$105,3))</f>
        <v>0</v>
      </c>
      <c r="C5" s="38">
        <v>1</v>
      </c>
      <c r="D5" s="99" t="str">
        <f>IF(A5="","",VLOOKUP(A5,Entrants!$B$4:$D$105,2))</f>
        <v>Woods, Joe</v>
      </c>
      <c r="E5" s="39">
        <v>0.018530092592592595</v>
      </c>
      <c r="F5" s="39">
        <f>IF(A5="","",VLOOKUP(A5,Entrants!$B$4:$M$105,10))</f>
        <v>0.008333333333333333</v>
      </c>
      <c r="G5" s="39">
        <f aca="true" t="shared" si="0" ref="G5:G66">IF(D5="","",E5-F5)</f>
        <v>0.010196759259259261</v>
      </c>
      <c r="H5" s="7"/>
      <c r="I5" s="5">
        <v>1</v>
      </c>
      <c r="J5" s="41" t="s">
        <v>87</v>
      </c>
      <c r="K5" s="6">
        <v>0.01920138888888889</v>
      </c>
      <c r="L5" s="6">
        <v>0.009895833333333333</v>
      </c>
      <c r="M5" s="6">
        <v>0.009305555555555556</v>
      </c>
    </row>
    <row r="6" spans="1:13" ht="15" customHeight="1">
      <c r="A6" s="38">
        <v>85</v>
      </c>
      <c r="B6" s="38" t="str">
        <f>IF(A6="","",VLOOKUP(A6,Entrants!$B$4:$D$105,3))</f>
        <v>CC</v>
      </c>
      <c r="C6" s="38">
        <v>2</v>
      </c>
      <c r="D6" s="99" t="str">
        <f>IF(A6="","",VLOOKUP(A6,Entrants!$B$4:$D$105,2))</f>
        <v>Thornton, Kymala</v>
      </c>
      <c r="E6" s="39">
        <v>0.01866898148148148</v>
      </c>
      <c r="F6" s="39">
        <f>IF(A6="","",VLOOKUP(A6,Entrants!$B$4:$M$105,10))</f>
        <v>0.005555555555555556</v>
      </c>
      <c r="G6" s="39">
        <f t="shared" si="0"/>
        <v>0.013113425925925924</v>
      </c>
      <c r="H6" s="7"/>
      <c r="I6" s="5">
        <v>2</v>
      </c>
      <c r="J6" s="41" t="s">
        <v>104</v>
      </c>
      <c r="K6" s="6">
        <v>0.019131944444444444</v>
      </c>
      <c r="L6" s="6">
        <v>0.009375</v>
      </c>
      <c r="M6" s="6">
        <v>0.009756944444444445</v>
      </c>
    </row>
    <row r="7" spans="1:13" ht="15" customHeight="1">
      <c r="A7" s="38">
        <v>69</v>
      </c>
      <c r="B7" s="38" t="str">
        <f>IF(A7="","",VLOOKUP(A7,Entrants!$B$4:$D$105,3))</f>
        <v>AD</v>
      </c>
      <c r="C7" s="38">
        <v>3</v>
      </c>
      <c r="D7" s="99" t="str">
        <f>IF(A7="","",VLOOKUP(A7,Entrants!$B$4:$D$105,2))</f>
        <v>Ponton, Mark</v>
      </c>
      <c r="E7" s="39">
        <v>0.018738425925925926</v>
      </c>
      <c r="F7" s="39">
        <f>IF(A7="","",VLOOKUP(A7,Entrants!$B$4:$M$105,10))</f>
        <v>0.006944444444444444</v>
      </c>
      <c r="G7" s="39">
        <f>IF(D7="","",E7-F7)</f>
        <v>0.011793981481481482</v>
      </c>
      <c r="H7" s="7"/>
      <c r="I7" s="5">
        <v>3</v>
      </c>
      <c r="J7" s="37" t="s">
        <v>63</v>
      </c>
      <c r="K7" s="39">
        <v>0.018993055555555558</v>
      </c>
      <c r="L7" s="39">
        <v>0.009027777777777779</v>
      </c>
      <c r="M7" s="39">
        <v>0.00996527777777778</v>
      </c>
    </row>
    <row r="8" spans="1:13" ht="15" customHeight="1">
      <c r="A8" s="38">
        <v>19</v>
      </c>
      <c r="B8" s="38">
        <f>IF(A8="","",VLOOKUP(A8,Entrants!$B$4:$D$105,3))</f>
        <v>0</v>
      </c>
      <c r="C8" s="38">
        <v>4</v>
      </c>
      <c r="D8" s="99" t="str">
        <f>IF(A8="","",VLOOKUP(A8,Entrants!$B$4:$D$105,2))</f>
        <v>Cox, Dave</v>
      </c>
      <c r="E8" s="39">
        <v>0.018796296296296297</v>
      </c>
      <c r="F8" s="39">
        <f>IF(A8="","",VLOOKUP(A8,Entrants!$B$4:$M$105,10))</f>
        <v>0.0050347222222222225</v>
      </c>
      <c r="G8" s="39">
        <f t="shared" si="0"/>
        <v>0.013761574074074075</v>
      </c>
      <c r="H8" s="7"/>
      <c r="I8" s="5">
        <v>4</v>
      </c>
      <c r="J8" s="37" t="s">
        <v>107</v>
      </c>
      <c r="K8" s="39">
        <v>0.01931712962962963</v>
      </c>
      <c r="L8" s="39">
        <v>0.00920138888888889</v>
      </c>
      <c r="M8" s="39">
        <v>0.01011574074074074</v>
      </c>
    </row>
    <row r="9" spans="1:13" ht="15" customHeight="1">
      <c r="A9" s="38">
        <v>74</v>
      </c>
      <c r="B9" s="38" t="str">
        <f>IF(A9="","",VLOOKUP(A9,Entrants!$B$4:$D$105,3))</f>
        <v>JS</v>
      </c>
      <c r="C9" s="38">
        <v>5</v>
      </c>
      <c r="D9" s="99" t="str">
        <f>IF(A9="","",VLOOKUP(A9,Entrants!$B$4:$D$105,2))</f>
        <v>Robinson, Layton</v>
      </c>
      <c r="E9" s="39">
        <v>0.018900462962962963</v>
      </c>
      <c r="F9" s="39">
        <f>IF(A9="","",VLOOKUP(A9,Entrants!$B$4:$M$105,10))</f>
        <v>0.007465277777777778</v>
      </c>
      <c r="G9" s="39">
        <f t="shared" si="0"/>
        <v>0.011435185185185184</v>
      </c>
      <c r="H9" s="7"/>
      <c r="I9" s="5">
        <v>5</v>
      </c>
      <c r="J9" s="37" t="s">
        <v>194</v>
      </c>
      <c r="K9" s="39">
        <v>0.018530092592592595</v>
      </c>
      <c r="L9" s="39">
        <v>0.008333333333333333</v>
      </c>
      <c r="M9" s="39">
        <v>0.010196759259259261</v>
      </c>
    </row>
    <row r="10" spans="1:13" ht="15" customHeight="1">
      <c r="A10" s="38">
        <v>35</v>
      </c>
      <c r="B10" s="38">
        <f>IF(A10="","",VLOOKUP(A10,Entrants!$B$4:$D$105,3))</f>
        <v>0</v>
      </c>
      <c r="C10" s="38">
        <v>6</v>
      </c>
      <c r="D10" s="99" t="str">
        <f>IF(A10="","",VLOOKUP(A10,Entrants!$B$4:$D$105,2))</f>
        <v>Frazer, Joe</v>
      </c>
      <c r="E10" s="39">
        <v>0.018912037037037036</v>
      </c>
      <c r="F10" s="39">
        <f>IF(A10="","",VLOOKUP(A10,Entrants!$B$4:$M$105,10))</f>
        <v>0.006076388888888889</v>
      </c>
      <c r="G10" s="39">
        <f t="shared" si="0"/>
        <v>0.012835648148148148</v>
      </c>
      <c r="H10" s="7"/>
      <c r="I10" s="5">
        <v>6</v>
      </c>
      <c r="J10" s="37" t="s">
        <v>103</v>
      </c>
      <c r="K10" s="39">
        <v>0.019641203703703706</v>
      </c>
      <c r="L10" s="39">
        <v>0.00920138888888889</v>
      </c>
      <c r="M10" s="39">
        <v>0.010439814814814817</v>
      </c>
    </row>
    <row r="11" spans="1:13" ht="15" customHeight="1">
      <c r="A11" s="38">
        <v>90</v>
      </c>
      <c r="B11" s="38">
        <f>IF(A11="","",VLOOKUP(A11,Entrants!$B$4:$D$105,3))</f>
        <v>0</v>
      </c>
      <c r="C11" s="38">
        <v>7</v>
      </c>
      <c r="D11" s="99" t="str">
        <f>IF(A11="","",VLOOKUP(A11,Entrants!$B$4:$D$105,2))</f>
        <v>Watson, Sandra</v>
      </c>
      <c r="E11" s="39">
        <v>0.01892361111111111</v>
      </c>
      <c r="F11" s="39">
        <f>IF(A11="","",VLOOKUP(A11,Entrants!$B$4:$M$105,10))</f>
        <v>0.005729166666666667</v>
      </c>
      <c r="G11" s="39">
        <f t="shared" si="0"/>
        <v>0.013194444444444443</v>
      </c>
      <c r="H11" s="7"/>
      <c r="I11" s="5">
        <v>7</v>
      </c>
      <c r="J11" s="37" t="s">
        <v>151</v>
      </c>
      <c r="K11" s="39">
        <v>0.01925925925925926</v>
      </c>
      <c r="L11" s="39">
        <v>0.008506944444444444</v>
      </c>
      <c r="M11" s="39">
        <v>0.010752314814814817</v>
      </c>
    </row>
    <row r="12" spans="1:13" ht="15" customHeight="1">
      <c r="A12" s="38">
        <v>95</v>
      </c>
      <c r="B12" s="38" t="str">
        <f>IF(A12="","",VLOOKUP(A12,Entrants!$B$4:$D$105,3))</f>
        <v>HT</v>
      </c>
      <c r="C12" s="38">
        <v>8</v>
      </c>
      <c r="D12" s="99" t="str">
        <f>IF(A12="","",VLOOKUP(A12,Entrants!$B$4:$D$105,2))</f>
        <v>Wright, Deborah</v>
      </c>
      <c r="E12" s="39">
        <v>0.018935185185185183</v>
      </c>
      <c r="F12" s="39">
        <f>IF(A12="","",VLOOKUP(A12,Entrants!$B$4:$M$105,10))</f>
        <v>0.0046875</v>
      </c>
      <c r="G12" s="39">
        <f>IF(D12="","",E12-F12)</f>
        <v>0.014247685185185183</v>
      </c>
      <c r="H12" s="7"/>
      <c r="I12" s="5">
        <v>8</v>
      </c>
      <c r="J12" s="37" t="s">
        <v>62</v>
      </c>
      <c r="K12" s="39">
        <v>0.019814814814814816</v>
      </c>
      <c r="L12" s="39">
        <v>0.008680555555555556</v>
      </c>
      <c r="M12" s="39">
        <v>0.01113425925925926</v>
      </c>
    </row>
    <row r="13" spans="1:13" ht="15" customHeight="1">
      <c r="A13" s="38">
        <v>43</v>
      </c>
      <c r="B13" s="38" t="str">
        <f>IF(A13="","",VLOOKUP(A13,Entrants!$B$4:$D$105,3))</f>
        <v>CM</v>
      </c>
      <c r="C13" s="38">
        <v>9</v>
      </c>
      <c r="D13" s="99" t="str">
        <f>IF(A13="","",VLOOKUP(A13,Entrants!$B$4:$D$105,2))</f>
        <v>Harmon, Gemma</v>
      </c>
      <c r="E13" s="39">
        <v>0.018958333333333334</v>
      </c>
      <c r="F13" s="39">
        <f>IF(A13="","",VLOOKUP(A13,Entrants!$B$4:$M$105,10))</f>
        <v>0.005208333333333333</v>
      </c>
      <c r="G13" s="39">
        <f t="shared" si="0"/>
        <v>0.013750000000000002</v>
      </c>
      <c r="H13" s="7"/>
      <c r="I13" s="5">
        <v>9</v>
      </c>
      <c r="J13" s="37" t="s">
        <v>195</v>
      </c>
      <c r="K13" s="39">
        <v>0.018900462962962963</v>
      </c>
      <c r="L13" s="39">
        <v>0.007465277777777778</v>
      </c>
      <c r="M13" s="39">
        <v>0.011435185185185184</v>
      </c>
    </row>
    <row r="14" spans="1:13" ht="15" customHeight="1">
      <c r="A14" s="38">
        <v>81</v>
      </c>
      <c r="B14" s="38" t="str">
        <f>IF(A14="","",VLOOKUP(A14,Entrants!$B$4:$D$105,3))</f>
        <v>RR</v>
      </c>
      <c r="C14" s="38">
        <v>10</v>
      </c>
      <c r="D14" s="99" t="str">
        <f>IF(A14="","",VLOOKUP(A14,Entrants!$B$4:$D$105,2))</f>
        <v>Shillinglaw, Richard</v>
      </c>
      <c r="E14" s="39">
        <v>0.018969907407407408</v>
      </c>
      <c r="F14" s="39">
        <f>IF(A14="","",VLOOKUP(A14,Entrants!$B$4:$M$105,10))</f>
        <v>0.007291666666666666</v>
      </c>
      <c r="G14" s="39">
        <f t="shared" si="0"/>
        <v>0.011678240740740743</v>
      </c>
      <c r="H14" s="7"/>
      <c r="I14" s="5">
        <v>10</v>
      </c>
      <c r="J14" s="37" t="s">
        <v>61</v>
      </c>
      <c r="K14" s="39">
        <v>0.018969907407407408</v>
      </c>
      <c r="L14" s="39">
        <v>0.007291666666666666</v>
      </c>
      <c r="M14" s="39">
        <v>0.011678240740740743</v>
      </c>
    </row>
    <row r="15" spans="1:13" ht="15" customHeight="1">
      <c r="A15" s="38">
        <v>84</v>
      </c>
      <c r="B15" s="38" t="str">
        <f>IF(A15="","",VLOOKUP(A15,Entrants!$B$4:$D$105,3))</f>
        <v>JS</v>
      </c>
      <c r="C15" s="38">
        <v>11</v>
      </c>
      <c r="D15" s="99" t="str">
        <f>IF(A15="","",VLOOKUP(A15,Entrants!$B$4:$D$105,2))</f>
        <v>Storey, Calum</v>
      </c>
      <c r="E15" s="39">
        <v>0.018993055555555558</v>
      </c>
      <c r="F15" s="39">
        <f>IF(A15="","",VLOOKUP(A15,Entrants!$B$4:$M$105,10))</f>
        <v>0.009027777777777779</v>
      </c>
      <c r="G15" s="39">
        <f t="shared" si="0"/>
        <v>0.00996527777777778</v>
      </c>
      <c r="H15" s="7"/>
      <c r="I15" s="5">
        <v>11</v>
      </c>
      <c r="J15" s="41" t="s">
        <v>57</v>
      </c>
      <c r="K15" s="6">
        <v>0.01940972222222222</v>
      </c>
      <c r="L15" s="6">
        <v>0.007638888888888889</v>
      </c>
      <c r="M15" s="6">
        <v>0.011770833333333331</v>
      </c>
    </row>
    <row r="16" spans="1:13" ht="15" customHeight="1">
      <c r="A16" s="38">
        <v>66</v>
      </c>
      <c r="B16" s="38" t="str">
        <f>IF(A16="","",VLOOKUP(A16,Entrants!$B$4:$D$105,3))</f>
        <v>AA</v>
      </c>
      <c r="C16" s="38">
        <v>12</v>
      </c>
      <c r="D16" s="99" t="str">
        <f>IF(A16="","",VLOOKUP(A16,Entrants!$B$4:$D$105,2))</f>
        <v>Munro, Lynn</v>
      </c>
      <c r="E16" s="39">
        <v>0.019016203703703705</v>
      </c>
      <c r="F16" s="39">
        <f>IF(A16="","",VLOOKUP(A16,Entrants!$B$4:$M$105,10))</f>
        <v>0.0022569444444444447</v>
      </c>
      <c r="G16" s="39">
        <f t="shared" si="0"/>
        <v>0.016759259259259262</v>
      </c>
      <c r="H16" s="7"/>
      <c r="I16" s="5">
        <v>12</v>
      </c>
      <c r="J16" s="37" t="s">
        <v>58</v>
      </c>
      <c r="K16" s="39">
        <v>0.018738425925925926</v>
      </c>
      <c r="L16" s="39">
        <v>0.006944444444444444</v>
      </c>
      <c r="M16" s="39">
        <v>0.011793981481481482</v>
      </c>
    </row>
    <row r="17" spans="1:13" ht="15" customHeight="1">
      <c r="A17" s="38">
        <v>23</v>
      </c>
      <c r="B17" s="38" t="str">
        <f>IF(A17="","",VLOOKUP(A17,Entrants!$B$4:$D$105,3))</f>
        <v>RD</v>
      </c>
      <c r="C17" s="38">
        <v>13</v>
      </c>
      <c r="D17" s="99" t="str">
        <f>IF(A17="","",VLOOKUP(A17,Entrants!$B$4:$D$105,2))</f>
        <v>Davies, Leanne</v>
      </c>
      <c r="E17" s="39">
        <v>0.019039351851851852</v>
      </c>
      <c r="F17" s="39">
        <f>IF(A17="","",VLOOKUP(A17,Entrants!$B$4:$M$105,10))</f>
        <v>0.005208333333333333</v>
      </c>
      <c r="G17" s="39">
        <f t="shared" si="0"/>
        <v>0.01383101851851852</v>
      </c>
      <c r="H17" s="7"/>
      <c r="I17" s="5">
        <v>13</v>
      </c>
      <c r="J17" s="37" t="s">
        <v>233</v>
      </c>
      <c r="K17" s="39">
        <v>0.02034722222222222</v>
      </c>
      <c r="L17" s="39">
        <v>0.008333333333333333</v>
      </c>
      <c r="M17" s="39">
        <v>0.012013888888888888</v>
      </c>
    </row>
    <row r="18" spans="1:13" ht="15" customHeight="1">
      <c r="A18" s="38">
        <v>72</v>
      </c>
      <c r="B18" s="38" t="str">
        <f>IF(A18="","",VLOOKUP(A18,Entrants!$B$4:$D$105,3))</f>
        <v>MP</v>
      </c>
      <c r="C18" s="38">
        <v>14</v>
      </c>
      <c r="D18" s="99" t="str">
        <f>IF(A18="","",VLOOKUP(A18,Entrants!$B$4:$D$105,2))</f>
        <v>Rawlinson, Louise</v>
      </c>
      <c r="E18" s="39">
        <v>0.019085648148148147</v>
      </c>
      <c r="F18" s="39">
        <f>IF(A18="","",VLOOKUP(A18,Entrants!$B$4:$M$105,10))</f>
        <v>0.003645833333333333</v>
      </c>
      <c r="G18" s="39">
        <f t="shared" si="0"/>
        <v>0.015439814814814814</v>
      </c>
      <c r="H18" s="7"/>
      <c r="I18" s="5">
        <v>14</v>
      </c>
      <c r="J18" s="41" t="s">
        <v>38</v>
      </c>
      <c r="K18" s="6">
        <v>0.019525462962962963</v>
      </c>
      <c r="L18" s="6">
        <v>0.007465277777777778</v>
      </c>
      <c r="M18" s="6">
        <v>0.012060185185185184</v>
      </c>
    </row>
    <row r="19" spans="1:13" ht="15" customHeight="1">
      <c r="A19" s="38">
        <v>53</v>
      </c>
      <c r="B19" s="38" t="str">
        <f>IF(A19="","",VLOOKUP(A19,Entrants!$B$4:$D$105,3))</f>
        <v>GAL</v>
      </c>
      <c r="C19" s="38">
        <v>15</v>
      </c>
      <c r="D19" s="99" t="str">
        <f>IF(A19="","",VLOOKUP(A19,Entrants!$B$4:$D$105,2))</f>
        <v>Lemin, Julie</v>
      </c>
      <c r="E19" s="39">
        <v>0.019108796296296294</v>
      </c>
      <c r="F19" s="39">
        <f>IF(A19="","",VLOOKUP(A19,Entrants!$B$4:$M$105,10))</f>
        <v>0.004861111111111111</v>
      </c>
      <c r="G19" s="39">
        <f t="shared" si="0"/>
        <v>0.014247685185185183</v>
      </c>
      <c r="H19" s="7"/>
      <c r="I19" s="5">
        <v>15</v>
      </c>
      <c r="J19" s="41" t="s">
        <v>44</v>
      </c>
      <c r="K19" s="6">
        <v>0.019571759259259257</v>
      </c>
      <c r="L19" s="6">
        <v>0.007465277777777778</v>
      </c>
      <c r="M19" s="6">
        <v>0.012106481481481478</v>
      </c>
    </row>
    <row r="20" spans="1:13" ht="15" customHeight="1">
      <c r="A20" s="38">
        <v>36</v>
      </c>
      <c r="B20" s="38" t="str">
        <f>IF(A20="","",VLOOKUP(A20,Entrants!$B$4:$D$105,3))</f>
        <v>HT</v>
      </c>
      <c r="C20" s="38">
        <v>16</v>
      </c>
      <c r="D20" s="99" t="str">
        <f>IF(A20="","",VLOOKUP(A20,Entrants!$B$4:$D$105,2))</f>
        <v>Freeman, Lewis</v>
      </c>
      <c r="E20" s="39">
        <v>0.019108796296296294</v>
      </c>
      <c r="F20" s="39">
        <f>IF(A20="","",VLOOKUP(A20,Entrants!$B$4:$M$105,10))</f>
        <v>0.006597222222222222</v>
      </c>
      <c r="G20" s="39">
        <f t="shared" si="0"/>
        <v>0.01251157407407407</v>
      </c>
      <c r="H20" s="7"/>
      <c r="I20" s="5">
        <v>16</v>
      </c>
      <c r="J20" s="37" t="s">
        <v>95</v>
      </c>
      <c r="K20" s="39">
        <v>0.019305555555555555</v>
      </c>
      <c r="L20" s="39">
        <v>0.006944444444444444</v>
      </c>
      <c r="M20" s="39">
        <v>0.012361111111111111</v>
      </c>
    </row>
    <row r="21" spans="1:13" ht="15" customHeight="1">
      <c r="A21" s="38">
        <v>54</v>
      </c>
      <c r="B21" s="38" t="str">
        <f>IF(A21="","",VLOOKUP(A21,Entrants!$B$4:$D$105,3))</f>
        <v>RR</v>
      </c>
      <c r="C21" s="38">
        <v>17</v>
      </c>
      <c r="D21" s="99" t="str">
        <f>IF(A21="","",VLOOKUP(A21,Entrants!$B$4:$D$105,2))</f>
        <v>Lonsdale, Davina</v>
      </c>
      <c r="E21" s="39">
        <v>0.01912037037037037</v>
      </c>
      <c r="F21" s="39">
        <f>IF(A21="","",VLOOKUP(A21,Entrants!$B$4:$M$105,10))</f>
        <v>0.0050347222222222225</v>
      </c>
      <c r="G21" s="39">
        <f t="shared" si="0"/>
        <v>0.01408564814814815</v>
      </c>
      <c r="H21" s="7"/>
      <c r="I21" s="5">
        <v>17</v>
      </c>
      <c r="J21" s="37" t="s">
        <v>203</v>
      </c>
      <c r="K21" s="39">
        <v>0.019108796296296294</v>
      </c>
      <c r="L21" s="39">
        <v>0.006597222222222222</v>
      </c>
      <c r="M21" s="39">
        <v>0.01251157407407407</v>
      </c>
    </row>
    <row r="22" spans="1:13" ht="15" customHeight="1">
      <c r="A22" s="38">
        <v>57</v>
      </c>
      <c r="B22" s="38" t="str">
        <f>IF(A22="","",VLOOKUP(A22,Entrants!$B$4:$D$105,3))</f>
        <v>JS</v>
      </c>
      <c r="C22" s="38">
        <v>18</v>
      </c>
      <c r="D22" s="99" t="str">
        <f>IF(A22="","",VLOOKUP(A22,Entrants!$B$4:$D$105,2))</f>
        <v>Marsh, Liam</v>
      </c>
      <c r="E22" s="39">
        <v>0.019131944444444444</v>
      </c>
      <c r="F22" s="39">
        <f>IF(A22="","",VLOOKUP(A22,Entrants!$B$4:$M$105,10))</f>
        <v>0.009375</v>
      </c>
      <c r="G22" s="39">
        <f t="shared" si="0"/>
        <v>0.009756944444444445</v>
      </c>
      <c r="H22" s="7"/>
      <c r="I22" s="5">
        <v>18</v>
      </c>
      <c r="J22" s="41" t="s">
        <v>68</v>
      </c>
      <c r="K22" s="6">
        <v>0.019733796296296298</v>
      </c>
      <c r="L22" s="6">
        <v>0.007118055555555555</v>
      </c>
      <c r="M22" s="6">
        <v>0.012615740740740743</v>
      </c>
    </row>
    <row r="23" spans="1:13" ht="15" customHeight="1">
      <c r="A23" s="38">
        <v>65</v>
      </c>
      <c r="B23" s="38" t="str">
        <f>IF(A23="","",VLOOKUP(A23,Entrants!$B$4:$D$105,3))</f>
        <v>MM</v>
      </c>
      <c r="C23" s="38">
        <v>19</v>
      </c>
      <c r="D23" s="99" t="str">
        <f>IF(A23="","",VLOOKUP(A23,Entrants!$B$4:$D$105,2))</f>
        <v>Morris, Helen</v>
      </c>
      <c r="E23" s="39">
        <v>0.019143518518518518</v>
      </c>
      <c r="F23" s="39">
        <f>IF(A23="","",VLOOKUP(A23,Entrants!$B$4:$M$105,10))</f>
        <v>0.006076388888888889</v>
      </c>
      <c r="G23" s="39">
        <f t="shared" si="0"/>
        <v>0.01306712962962963</v>
      </c>
      <c r="H23" s="7"/>
      <c r="I23" s="5">
        <v>19</v>
      </c>
      <c r="J23" s="37" t="s">
        <v>99</v>
      </c>
      <c r="K23" s="39">
        <v>0.01923611111111111</v>
      </c>
      <c r="L23" s="39">
        <v>0.006423611111111112</v>
      </c>
      <c r="M23" s="39">
        <v>0.012812499999999998</v>
      </c>
    </row>
    <row r="24" spans="1:13" ht="15" customHeight="1">
      <c r="A24" s="38">
        <v>44</v>
      </c>
      <c r="B24" s="38" t="str">
        <f>IF(A24="","",VLOOKUP(A24,Entrants!$B$4:$D$105,3))</f>
        <v>RD</v>
      </c>
      <c r="C24" s="38">
        <v>20</v>
      </c>
      <c r="D24" s="99" t="str">
        <f>IF(A24="","",VLOOKUP(A24,Entrants!$B$4:$D$105,2))</f>
        <v>Herron, Aynsley</v>
      </c>
      <c r="E24" s="39">
        <v>0.01915509259259259</v>
      </c>
      <c r="F24" s="39">
        <f>IF(A24="","",VLOOKUP(A24,Entrants!$B$4:$M$105,10))</f>
        <v>0.0024305555555555556</v>
      </c>
      <c r="G24" s="39">
        <f t="shared" si="0"/>
        <v>0.016724537037037038</v>
      </c>
      <c r="H24" s="7"/>
      <c r="I24" s="5">
        <v>20</v>
      </c>
      <c r="J24" s="37" t="s">
        <v>84</v>
      </c>
      <c r="K24" s="39">
        <v>0.018912037037037036</v>
      </c>
      <c r="L24" s="39">
        <v>0.006076388888888889</v>
      </c>
      <c r="M24" s="39">
        <v>0.012835648148148148</v>
      </c>
    </row>
    <row r="25" spans="1:13" ht="15" customHeight="1">
      <c r="A25" s="38">
        <v>96</v>
      </c>
      <c r="B25" s="38" t="str">
        <f>IF(A25="","",VLOOKUP(A25,Entrants!$B$4:$D$105,3))</f>
        <v>HT</v>
      </c>
      <c r="C25" s="38">
        <v>21</v>
      </c>
      <c r="D25" s="99" t="str">
        <f>IF(A25="","",VLOOKUP(A25,Entrants!$B$4:$D$105,2))</f>
        <v>Young, Cath</v>
      </c>
      <c r="E25" s="39">
        <v>0.01916666666666667</v>
      </c>
      <c r="F25" s="39">
        <f>IF(A25="","",VLOOKUP(A25,Entrants!$B$4:$M$105,10))</f>
        <v>0.006076388888888889</v>
      </c>
      <c r="G25" s="39">
        <f t="shared" si="0"/>
        <v>0.01309027777777778</v>
      </c>
      <c r="H25" s="7"/>
      <c r="I25" s="5">
        <v>21</v>
      </c>
      <c r="J25" s="37" t="s">
        <v>37</v>
      </c>
      <c r="K25" s="39">
        <v>0.019467592592592595</v>
      </c>
      <c r="L25" s="39">
        <v>0.006597222222222222</v>
      </c>
      <c r="M25" s="39">
        <v>0.012870370370370372</v>
      </c>
    </row>
    <row r="26" spans="1:13" ht="15" customHeight="1">
      <c r="A26" s="38">
        <v>89</v>
      </c>
      <c r="B26" s="38" t="str">
        <f>IF(A26="","",VLOOKUP(A26,Entrants!$B$4:$D$105,3))</f>
        <v>GAL</v>
      </c>
      <c r="C26" s="38">
        <v>22</v>
      </c>
      <c r="D26" s="99" t="str">
        <f>IF(A26="","",VLOOKUP(A26,Entrants!$B$4:$D$105,2))</f>
        <v>Warnes, Alison</v>
      </c>
      <c r="E26" s="39">
        <v>0.01916666666666667</v>
      </c>
      <c r="F26" s="39">
        <f>IF(A26="","",VLOOKUP(A26,Entrants!$B$4:$M$105,10))</f>
        <v>0.002777777777777778</v>
      </c>
      <c r="G26" s="39">
        <f t="shared" si="0"/>
        <v>0.01638888888888889</v>
      </c>
      <c r="H26" s="7"/>
      <c r="I26" s="5">
        <v>22</v>
      </c>
      <c r="J26" s="41" t="s">
        <v>56</v>
      </c>
      <c r="K26" s="6">
        <v>0.019143518518518518</v>
      </c>
      <c r="L26" s="6">
        <v>0.006076388888888889</v>
      </c>
      <c r="M26" s="6">
        <v>0.01306712962962963</v>
      </c>
    </row>
    <row r="27" spans="1:13" ht="15" customHeight="1">
      <c r="A27" s="38">
        <v>55</v>
      </c>
      <c r="B27" s="38" t="str">
        <f>IF(A27="","",VLOOKUP(A27,Entrants!$B$4:$D$105,3))</f>
        <v>AA</v>
      </c>
      <c r="C27" s="38">
        <v>23</v>
      </c>
      <c r="D27" s="99" t="str">
        <f>IF(A27="","",VLOOKUP(A27,Entrants!$B$4:$D$105,2))</f>
        <v>Lowes, Alison</v>
      </c>
      <c r="E27" s="39">
        <v>0.019178240740740742</v>
      </c>
      <c r="F27" s="39">
        <f>IF(A27="","",VLOOKUP(A27,Entrants!$B$4:$M$105,10))</f>
        <v>0.0031249999999999997</v>
      </c>
      <c r="G27" s="39">
        <f t="shared" si="0"/>
        <v>0.016053240740740743</v>
      </c>
      <c r="H27" s="7"/>
      <c r="I27" s="5">
        <v>23</v>
      </c>
      <c r="J27" s="37" t="s">
        <v>64</v>
      </c>
      <c r="K27" s="39">
        <v>0.01916666666666667</v>
      </c>
      <c r="L27" s="39">
        <v>0.006076388888888889</v>
      </c>
      <c r="M27" s="39">
        <v>0.01309027777777778</v>
      </c>
    </row>
    <row r="28" spans="1:13" ht="15" customHeight="1">
      <c r="A28" s="38">
        <v>59</v>
      </c>
      <c r="B28" s="38" t="str">
        <f>IF(A28="","",VLOOKUP(A28,Entrants!$B$4:$D$105,3))</f>
        <v>JS</v>
      </c>
      <c r="C28" s="38">
        <v>24</v>
      </c>
      <c r="D28" s="99" t="str">
        <f>IF(A28="","",VLOOKUP(A28,Entrants!$B$4:$D$105,2))</f>
        <v>Masterman, Jake</v>
      </c>
      <c r="E28" s="39">
        <v>0.01920138888888889</v>
      </c>
      <c r="F28" s="39">
        <f>IF(A28="","",VLOOKUP(A28,Entrants!$B$4:$M$105,10))</f>
        <v>0.009895833333333333</v>
      </c>
      <c r="G28" s="39">
        <f t="shared" si="0"/>
        <v>0.009305555555555556</v>
      </c>
      <c r="H28" s="7"/>
      <c r="I28" s="5">
        <v>24</v>
      </c>
      <c r="J28" s="37" t="s">
        <v>217</v>
      </c>
      <c r="K28" s="39">
        <v>0.01866898148148148</v>
      </c>
      <c r="L28" s="39">
        <v>0.005555555555555556</v>
      </c>
      <c r="M28" s="39">
        <v>0.013113425925925924</v>
      </c>
    </row>
    <row r="29" spans="1:13" ht="15" customHeight="1">
      <c r="A29" s="38">
        <v>76</v>
      </c>
      <c r="B29" s="38" t="str">
        <f>IF(A29="","",VLOOKUP(A29,Entrants!$B$4:$D$105,3))</f>
        <v>CM</v>
      </c>
      <c r="C29" s="38">
        <v>25</v>
      </c>
      <c r="D29" s="99" t="str">
        <f>IF(A29="","",VLOOKUP(A29,Entrants!$B$4:$D$105,2))</f>
        <v>Scorer, Lisa</v>
      </c>
      <c r="E29" s="39">
        <v>0.01923611111111111</v>
      </c>
      <c r="F29" s="39">
        <f>IF(A29="","",VLOOKUP(A29,Entrants!$B$4:$M$105,10))</f>
        <v>0.006423611111111112</v>
      </c>
      <c r="G29" s="39">
        <f t="shared" si="0"/>
        <v>0.012812499999999998</v>
      </c>
      <c r="H29" s="7"/>
      <c r="I29" s="5">
        <v>25</v>
      </c>
      <c r="J29" s="41" t="s">
        <v>216</v>
      </c>
      <c r="K29" s="6">
        <v>0.01892361111111111</v>
      </c>
      <c r="L29" s="6">
        <v>0.005729166666666667</v>
      </c>
      <c r="M29" s="6">
        <v>0.013194444444444443</v>
      </c>
    </row>
    <row r="30" spans="1:13" ht="15" customHeight="1">
      <c r="A30" s="38">
        <v>83</v>
      </c>
      <c r="B30" s="38" t="str">
        <f>IF(A30="","",VLOOKUP(A30,Entrants!$B$4:$D$105,3))</f>
        <v>GAL</v>
      </c>
      <c r="C30" s="38">
        <v>26</v>
      </c>
      <c r="D30" s="99" t="str">
        <f>IF(A30="","",VLOOKUP(A30,Entrants!$B$4:$D$105,2))</f>
        <v>Stobbart, Joanne</v>
      </c>
      <c r="E30" s="39">
        <v>0.01925925925925926</v>
      </c>
      <c r="F30" s="39">
        <f>IF(A30="","",VLOOKUP(A30,Entrants!$B$4:$M$105,10))</f>
        <v>0.0031249999999999997</v>
      </c>
      <c r="G30" s="39">
        <f t="shared" si="0"/>
        <v>0.01613425925925926</v>
      </c>
      <c r="H30" s="7"/>
      <c r="I30" s="5">
        <v>26</v>
      </c>
      <c r="J30" s="41" t="s">
        <v>55</v>
      </c>
      <c r="K30" s="6">
        <v>0.019675925925925927</v>
      </c>
      <c r="L30" s="6">
        <v>0.006076388888888889</v>
      </c>
      <c r="M30" s="6">
        <v>0.013599537037037038</v>
      </c>
    </row>
    <row r="31" spans="1:13" ht="15" customHeight="1">
      <c r="A31" s="38">
        <v>47</v>
      </c>
      <c r="B31" s="38" t="str">
        <f>IF(A31="","",VLOOKUP(A31,Entrants!$B$4:$D$105,3))</f>
        <v>MP</v>
      </c>
      <c r="C31" s="38">
        <v>27</v>
      </c>
      <c r="D31" s="99" t="str">
        <f>IF(A31="","",VLOOKUP(A31,Entrants!$B$4:$D$105,2))</f>
        <v>Holmback, Peter</v>
      </c>
      <c r="E31" s="39">
        <v>0.01925925925925926</v>
      </c>
      <c r="F31" s="39">
        <f>IF(A31="","",VLOOKUP(A31,Entrants!$B$4:$M$105,10))</f>
        <v>0.008506944444444444</v>
      </c>
      <c r="G31" s="39">
        <f t="shared" si="0"/>
        <v>0.010752314814814817</v>
      </c>
      <c r="H31" s="7"/>
      <c r="I31" s="5">
        <v>27</v>
      </c>
      <c r="J31" s="37" t="s">
        <v>97</v>
      </c>
      <c r="K31" s="39">
        <v>0.018958333333333334</v>
      </c>
      <c r="L31" s="39">
        <v>0.005208333333333333</v>
      </c>
      <c r="M31" s="39">
        <v>0.013750000000000002</v>
      </c>
    </row>
    <row r="32" spans="1:13" ht="15" customHeight="1">
      <c r="A32" s="38">
        <v>21</v>
      </c>
      <c r="B32" s="38" t="str">
        <f>IF(A32="","",VLOOKUP(A32,Entrants!$B$4:$D$105,3))</f>
        <v>RD</v>
      </c>
      <c r="C32" s="38">
        <v>28</v>
      </c>
      <c r="D32" s="99" t="str">
        <f>IF(A32="","",VLOOKUP(A32,Entrants!$B$4:$D$105,2))</f>
        <v>Craddock, Anne</v>
      </c>
      <c r="E32" s="39">
        <v>0.019270833333333334</v>
      </c>
      <c r="F32" s="39">
        <f>IF(A32="","",VLOOKUP(A32,Entrants!$B$4:$M$105,10))</f>
        <v>0.0046875</v>
      </c>
      <c r="G32" s="39">
        <f t="shared" si="0"/>
        <v>0.014583333333333334</v>
      </c>
      <c r="H32" s="7"/>
      <c r="I32" s="5">
        <v>28</v>
      </c>
      <c r="J32" s="37" t="s">
        <v>197</v>
      </c>
      <c r="K32" s="39">
        <v>0.018796296296296297</v>
      </c>
      <c r="L32" s="39">
        <v>0.0050347222222222225</v>
      </c>
      <c r="M32" s="39">
        <v>0.013761574074074075</v>
      </c>
    </row>
    <row r="33" spans="1:13" ht="15" customHeight="1">
      <c r="A33" s="38">
        <v>50</v>
      </c>
      <c r="B33" s="38" t="str">
        <f>IF(A33="","",VLOOKUP(A33,Entrants!$B$4:$D$105,3))</f>
        <v>CC</v>
      </c>
      <c r="C33" s="38">
        <v>29</v>
      </c>
      <c r="D33" s="99" t="str">
        <f>IF(A33="","",VLOOKUP(A33,Entrants!$B$4:$D$105,2))</f>
        <v>Jobling, Julie Anne</v>
      </c>
      <c r="E33" s="39">
        <v>0.019293981481481485</v>
      </c>
      <c r="F33" s="39">
        <f>IF(A33="","",VLOOKUP(A33,Entrants!$B$4:$M$105,10))</f>
        <v>0.005208333333333333</v>
      </c>
      <c r="G33" s="39">
        <f t="shared" si="0"/>
        <v>0.014085648148148153</v>
      </c>
      <c r="H33" s="7"/>
      <c r="I33" s="5">
        <v>29</v>
      </c>
      <c r="J33" s="7" t="s">
        <v>71</v>
      </c>
      <c r="K33" s="6">
        <v>0.019039351851851852</v>
      </c>
      <c r="L33" s="6">
        <v>0.005208333333333333</v>
      </c>
      <c r="M33" s="6">
        <v>0.01383101851851852</v>
      </c>
    </row>
    <row r="34" spans="1:13" ht="15" customHeight="1">
      <c r="A34" s="38">
        <v>34</v>
      </c>
      <c r="B34" s="38" t="str">
        <f>IF(A34="","",VLOOKUP(A34,Entrants!$B$4:$D$105,3))</f>
        <v>CM</v>
      </c>
      <c r="C34" s="38">
        <v>30</v>
      </c>
      <c r="D34" s="99" t="str">
        <f>IF(A34="","",VLOOKUP(A34,Entrants!$B$4:$D$105,2))</f>
        <v>Forster, Gwen</v>
      </c>
      <c r="E34" s="39">
        <v>0.019305555555555555</v>
      </c>
      <c r="F34" s="39">
        <f>IF(A34="","",VLOOKUP(A34,Entrants!$B$4:$M$105,10))</f>
        <v>0.006944444444444444</v>
      </c>
      <c r="G34" s="39">
        <f t="shared" si="0"/>
        <v>0.012361111111111111</v>
      </c>
      <c r="H34" s="7"/>
      <c r="I34" s="5">
        <v>30</v>
      </c>
      <c r="J34" s="41" t="s">
        <v>75</v>
      </c>
      <c r="K34" s="6">
        <v>0.020150462962962964</v>
      </c>
      <c r="L34" s="6">
        <v>0.0062499999999999995</v>
      </c>
      <c r="M34" s="6">
        <v>0.013900462962962965</v>
      </c>
    </row>
    <row r="35" spans="1:13" ht="15" customHeight="1">
      <c r="A35" s="38">
        <v>13</v>
      </c>
      <c r="B35" s="38" t="str">
        <f>IF(A35="","",VLOOKUP(A35,Entrants!$B$4:$D$105,3))</f>
        <v>MM</v>
      </c>
      <c r="C35" s="38">
        <v>31</v>
      </c>
      <c r="D35" s="99" t="str">
        <f>IF(A35="","",VLOOKUP(A35,Entrants!$B$4:$D$105,2))</f>
        <v>Brown, Pete</v>
      </c>
      <c r="E35" s="39">
        <v>0.01931712962962963</v>
      </c>
      <c r="F35" s="39">
        <f>IF(A35="","",VLOOKUP(A35,Entrants!$B$4:$M$105,10))</f>
        <v>0.00920138888888889</v>
      </c>
      <c r="G35" s="39">
        <f t="shared" si="0"/>
        <v>0.01011574074074074</v>
      </c>
      <c r="H35" s="7"/>
      <c r="I35" s="5">
        <v>31</v>
      </c>
      <c r="J35" s="37" t="s">
        <v>215</v>
      </c>
      <c r="K35" s="39">
        <v>0.01958333333333333</v>
      </c>
      <c r="L35" s="39">
        <v>0.005555555555555556</v>
      </c>
      <c r="M35" s="39">
        <v>0.014027777777777774</v>
      </c>
    </row>
    <row r="36" spans="1:13" ht="15" customHeight="1">
      <c r="A36" s="38">
        <v>51</v>
      </c>
      <c r="B36" s="38" t="str">
        <f>IF(A36="","",VLOOKUP(A36,Entrants!$B$4:$D$105,3))</f>
        <v>GAL</v>
      </c>
      <c r="C36" s="38">
        <v>32</v>
      </c>
      <c r="D36" s="99" t="str">
        <f>IF(A36="","",VLOOKUP(A36,Entrants!$B$4:$D$105,2))</f>
        <v>Johnson, Ewa</v>
      </c>
      <c r="E36" s="39">
        <v>0.019375</v>
      </c>
      <c r="F36" s="39">
        <f>IF(A36="","",VLOOKUP(A36,Entrants!$B$4:$M$105,10))</f>
        <v>0.004166666666666667</v>
      </c>
      <c r="G36" s="39">
        <f t="shared" si="0"/>
        <v>0.015208333333333334</v>
      </c>
      <c r="H36" s="7"/>
      <c r="I36" s="5">
        <v>32</v>
      </c>
      <c r="J36" s="37" t="s">
        <v>52</v>
      </c>
      <c r="K36" s="39">
        <v>0.01912037037037037</v>
      </c>
      <c r="L36" s="39">
        <v>0.0050347222222222225</v>
      </c>
      <c r="M36" s="39">
        <v>0.01408564814814815</v>
      </c>
    </row>
    <row r="37" spans="1:13" ht="15" customHeight="1">
      <c r="A37" s="38">
        <v>67</v>
      </c>
      <c r="B37" s="38" t="str">
        <f>IF(A37="","",VLOOKUP(A37,Entrants!$B$4:$D$105,3))</f>
        <v>JS</v>
      </c>
      <c r="C37" s="38">
        <v>33</v>
      </c>
      <c r="D37" s="99" t="str">
        <f>IF(A37="","",VLOOKUP(A37,Entrants!$B$4:$D$105,2))</f>
        <v>Nicholson, Mark</v>
      </c>
      <c r="E37" s="39">
        <v>0.01940972222222222</v>
      </c>
      <c r="F37" s="39">
        <f>IF(A37="","",VLOOKUP(A37,Entrants!$B$4:$M$105,10))</f>
        <v>0.007638888888888889</v>
      </c>
      <c r="G37" s="39">
        <f t="shared" si="0"/>
        <v>0.011770833333333331</v>
      </c>
      <c r="H37" s="7"/>
      <c r="I37" s="5">
        <v>33</v>
      </c>
      <c r="J37" s="41" t="s">
        <v>214</v>
      </c>
      <c r="K37" s="6">
        <v>0.019293981481481485</v>
      </c>
      <c r="L37" s="6">
        <v>0.005208333333333333</v>
      </c>
      <c r="M37" s="6">
        <v>0.014085648148148153</v>
      </c>
    </row>
    <row r="38" spans="1:13" ht="15" customHeight="1">
      <c r="A38" s="38">
        <v>10</v>
      </c>
      <c r="B38" s="38" t="str">
        <f>IF(A38="","",VLOOKUP(A38,Entrants!$B$4:$D$105,3))</f>
        <v>AD</v>
      </c>
      <c r="C38" s="38">
        <v>34</v>
      </c>
      <c r="D38" s="99" t="str">
        <f>IF(A38="","",VLOOKUP(A38,Entrants!$B$4:$D$105,2))</f>
        <v>Brabazon, Anita</v>
      </c>
      <c r="E38" s="39">
        <v>0.019444444444444445</v>
      </c>
      <c r="F38" s="39">
        <f>IF(A38="","",VLOOKUP(A38,Entrants!$B$4:$M$105,10))</f>
        <v>0.0046875</v>
      </c>
      <c r="G38" s="39">
        <f t="shared" si="0"/>
        <v>0.014756944444444444</v>
      </c>
      <c r="H38" s="7"/>
      <c r="I38" s="5">
        <v>34</v>
      </c>
      <c r="J38" s="37" t="s">
        <v>51</v>
      </c>
      <c r="K38" s="39">
        <v>0.019108796296296294</v>
      </c>
      <c r="L38" s="39">
        <v>0.004861111111111111</v>
      </c>
      <c r="M38" s="39">
        <v>0.014247685185185183</v>
      </c>
    </row>
    <row r="39" spans="1:13" ht="15" customHeight="1">
      <c r="A39" s="38">
        <v>11</v>
      </c>
      <c r="B39" s="38" t="str">
        <f>IF(A39="","",VLOOKUP(A39,Entrants!$B$4:$D$105,3))</f>
        <v>AD</v>
      </c>
      <c r="C39" s="38">
        <v>35</v>
      </c>
      <c r="D39" s="99" t="str">
        <f>IF(A39="","",VLOOKUP(A39,Entrants!$B$4:$D$105,2))</f>
        <v>Bradley, Dave</v>
      </c>
      <c r="E39" s="39">
        <v>0.019467592592592595</v>
      </c>
      <c r="F39" s="39">
        <f>IF(A39="","",VLOOKUP(A39,Entrants!$B$4:$M$105,10))</f>
        <v>0.006597222222222222</v>
      </c>
      <c r="G39" s="39">
        <f t="shared" si="0"/>
        <v>0.012870370370370372</v>
      </c>
      <c r="H39" s="7"/>
      <c r="I39" s="5">
        <v>35</v>
      </c>
      <c r="J39" s="37" t="s">
        <v>73</v>
      </c>
      <c r="K39" s="39">
        <v>0.018935185185185183</v>
      </c>
      <c r="L39" s="39">
        <v>0.0046875</v>
      </c>
      <c r="M39" s="39">
        <v>0.014247685185185183</v>
      </c>
    </row>
    <row r="40" spans="1:13" ht="15" customHeight="1">
      <c r="A40" s="38">
        <v>16</v>
      </c>
      <c r="B40" s="38" t="str">
        <f>IF(A40="","",VLOOKUP(A40,Entrants!$B$4:$D$105,3))</f>
        <v>RR</v>
      </c>
      <c r="C40" s="38">
        <v>36</v>
      </c>
      <c r="D40" s="99" t="str">
        <f>IF(A40="","",VLOOKUP(A40,Entrants!$B$4:$D$105,2))</f>
        <v>Christopher, Heather</v>
      </c>
      <c r="E40" s="39">
        <v>0.019525462962962963</v>
      </c>
      <c r="F40" s="39">
        <f>IF(A40="","",VLOOKUP(A40,Entrants!$B$4:$M$105,10))</f>
        <v>0.007465277777777778</v>
      </c>
      <c r="G40" s="39">
        <f t="shared" si="0"/>
        <v>0.012060185185185184</v>
      </c>
      <c r="H40" s="7"/>
      <c r="I40" s="5">
        <v>36</v>
      </c>
      <c r="J40" s="37" t="s">
        <v>39</v>
      </c>
      <c r="K40" s="39">
        <v>0.01994212962962963</v>
      </c>
      <c r="L40" s="39">
        <v>0.005555555555555556</v>
      </c>
      <c r="M40" s="39">
        <v>0.014386574074074072</v>
      </c>
    </row>
    <row r="41" spans="1:13" ht="15" customHeight="1">
      <c r="A41" s="38">
        <v>40</v>
      </c>
      <c r="B41" s="38" t="str">
        <f>IF(A41="","",VLOOKUP(A41,Entrants!$B$4:$D$105,3))</f>
        <v>RR</v>
      </c>
      <c r="C41" s="38">
        <v>37</v>
      </c>
      <c r="D41" s="99" t="str">
        <f>IF(A41="","",VLOOKUP(A41,Entrants!$B$4:$D$105,2))</f>
        <v>Gillespie, Steve</v>
      </c>
      <c r="E41" s="39">
        <v>0.019571759259259257</v>
      </c>
      <c r="F41" s="39">
        <f>IF(A41="","",VLOOKUP(A41,Entrants!$B$4:$M$105,10))</f>
        <v>0.007465277777777778</v>
      </c>
      <c r="G41" s="39">
        <f t="shared" si="0"/>
        <v>0.012106481481481478</v>
      </c>
      <c r="H41" s="7"/>
      <c r="I41" s="5">
        <v>37</v>
      </c>
      <c r="J41" s="7" t="s">
        <v>85</v>
      </c>
      <c r="K41" s="6">
        <v>0.019270833333333334</v>
      </c>
      <c r="L41" s="6">
        <v>0.0046875</v>
      </c>
      <c r="M41" s="6">
        <v>0.014583333333333334</v>
      </c>
    </row>
    <row r="42" spans="1:13" ht="15" customHeight="1">
      <c r="A42" s="38">
        <v>30</v>
      </c>
      <c r="B42" s="38" t="str">
        <f>IF(A42="","",VLOOKUP(A42,Entrants!$B$4:$D$105,3))</f>
        <v>CC</v>
      </c>
      <c r="C42" s="38">
        <v>38</v>
      </c>
      <c r="D42" s="99" t="str">
        <f>IF(A42="","",VLOOKUP(A42,Entrants!$B$4:$D$105,2))</f>
        <v>Falkous, David</v>
      </c>
      <c r="E42" s="39">
        <v>0.01958333333333333</v>
      </c>
      <c r="F42" s="39">
        <f>IF(A42="","",VLOOKUP(A42,Entrants!$B$4:$M$105,10))</f>
        <v>0.005555555555555556</v>
      </c>
      <c r="G42" s="39">
        <f t="shared" si="0"/>
        <v>0.014027777777777774</v>
      </c>
      <c r="H42" s="7"/>
      <c r="I42" s="5">
        <v>38</v>
      </c>
      <c r="J42" s="37" t="s">
        <v>101</v>
      </c>
      <c r="K42" s="39">
        <v>0.019444444444444445</v>
      </c>
      <c r="L42" s="39">
        <v>0.0046875</v>
      </c>
      <c r="M42" s="39">
        <v>0.014756944444444444</v>
      </c>
    </row>
    <row r="43" spans="1:13" ht="15" customHeight="1">
      <c r="A43" s="38">
        <v>33</v>
      </c>
      <c r="B43" s="38" t="str">
        <f>IF(A43="","",VLOOKUP(A43,Entrants!$B$4:$D$105,3))</f>
        <v>JS</v>
      </c>
      <c r="C43" s="38">
        <v>39</v>
      </c>
      <c r="D43" s="99" t="str">
        <f>IF(A43="","",VLOOKUP(A43,Entrants!$B$4:$D$105,2))</f>
        <v>Fiddaman, Josh</v>
      </c>
      <c r="E43" s="39">
        <v>0.019641203703703706</v>
      </c>
      <c r="F43" s="39">
        <f>IF(A43="","",VLOOKUP(A43,Entrants!$B$4:$M$105,10))</f>
        <v>0.00920138888888889</v>
      </c>
      <c r="G43" s="39">
        <f t="shared" si="0"/>
        <v>0.010439814814814817</v>
      </c>
      <c r="H43" s="7"/>
      <c r="I43" s="5">
        <v>39</v>
      </c>
      <c r="J43" s="37" t="s">
        <v>50</v>
      </c>
      <c r="K43" s="39">
        <v>0.019375</v>
      </c>
      <c r="L43" s="39">
        <v>0.004166666666666667</v>
      </c>
      <c r="M43" s="39">
        <v>0.015208333333333334</v>
      </c>
    </row>
    <row r="44" spans="1:13" ht="15" customHeight="1">
      <c r="A44" s="38">
        <v>61</v>
      </c>
      <c r="B44" s="38" t="str">
        <f>IF(A44="","",VLOOKUP(A44,Entrants!$B$4:$D$105,3))</f>
        <v>MM</v>
      </c>
      <c r="C44" s="38">
        <v>40</v>
      </c>
      <c r="D44" s="99" t="str">
        <f>IF(A44="","",VLOOKUP(A44,Entrants!$B$4:$D$105,2))</f>
        <v>McCabe, Terry</v>
      </c>
      <c r="E44" s="39">
        <v>0.019675925925925927</v>
      </c>
      <c r="F44" s="39">
        <f>IF(A44="","",VLOOKUP(A44,Entrants!$B$4:$M$105,10))</f>
        <v>0.006076388888888889</v>
      </c>
      <c r="G44" s="39">
        <f t="shared" si="0"/>
        <v>0.013599537037037038</v>
      </c>
      <c r="H44" s="7"/>
      <c r="I44" s="5">
        <v>40</v>
      </c>
      <c r="J44" s="37" t="s">
        <v>48</v>
      </c>
      <c r="K44" s="39">
        <v>0.01972222222222222</v>
      </c>
      <c r="L44" s="39">
        <v>0.004340277777777778</v>
      </c>
      <c r="M44" s="39">
        <v>0.015381944444444443</v>
      </c>
    </row>
    <row r="45" spans="1:13" ht="15" customHeight="1">
      <c r="A45" s="38">
        <v>48</v>
      </c>
      <c r="B45" s="38" t="str">
        <f>IF(A45="","",VLOOKUP(A45,Entrants!$B$4:$D$105,3))</f>
        <v>RR</v>
      </c>
      <c r="C45" s="38">
        <v>41</v>
      </c>
      <c r="D45" s="99" t="str">
        <f>IF(A45="","",VLOOKUP(A45,Entrants!$B$4:$D$105,2))</f>
        <v>Ingram, Ron</v>
      </c>
      <c r="E45" s="39">
        <v>0.01972222222222222</v>
      </c>
      <c r="F45" s="39">
        <f>IF(A45="","",VLOOKUP(A45,Entrants!$B$4:$M$105,10))</f>
        <v>0.004340277777777778</v>
      </c>
      <c r="G45" s="39">
        <f t="shared" si="0"/>
        <v>0.015381944444444443</v>
      </c>
      <c r="H45" s="7"/>
      <c r="I45" s="5">
        <v>41</v>
      </c>
      <c r="J45" s="41" t="s">
        <v>211</v>
      </c>
      <c r="K45" s="6">
        <v>0.019085648148148147</v>
      </c>
      <c r="L45" s="6">
        <v>0.003645833333333333</v>
      </c>
      <c r="M45" s="6">
        <v>0.015439814814814814</v>
      </c>
    </row>
    <row r="46" spans="1:13" ht="15" customHeight="1">
      <c r="A46" s="38">
        <v>56</v>
      </c>
      <c r="B46" s="38" t="str">
        <f>IF(A46="","",VLOOKUP(A46,Entrants!$B$4:$D$105,3))</f>
        <v>MP</v>
      </c>
      <c r="C46" s="38">
        <v>42</v>
      </c>
      <c r="D46" s="99" t="str">
        <f>IF(A46="","",VLOOKUP(A46,Entrants!$B$4:$D$105,2))</f>
        <v>Mallon, John</v>
      </c>
      <c r="E46" s="39">
        <v>0.019733796296296298</v>
      </c>
      <c r="F46" s="39">
        <f>IF(A46="","",VLOOKUP(A46,Entrants!$B$4:$M$105,10))</f>
        <v>0.007118055555555555</v>
      </c>
      <c r="G46" s="39">
        <f t="shared" si="0"/>
        <v>0.012615740740740743</v>
      </c>
      <c r="H46" s="7"/>
      <c r="I46" s="5">
        <v>42</v>
      </c>
      <c r="J46" s="37" t="s">
        <v>53</v>
      </c>
      <c r="K46" s="39">
        <v>0.019178240740740742</v>
      </c>
      <c r="L46" s="39">
        <v>0.0031249999999999997</v>
      </c>
      <c r="M46" s="39">
        <v>0.016053240740740743</v>
      </c>
    </row>
    <row r="47" spans="1:13" ht="15" customHeight="1">
      <c r="A47" s="38">
        <v>82</v>
      </c>
      <c r="B47" s="38" t="str">
        <f>IF(A47="","",VLOOKUP(A47,Entrants!$B$4:$D$105,3))</f>
        <v>MP</v>
      </c>
      <c r="C47" s="38">
        <v>43</v>
      </c>
      <c r="D47" s="99" t="str">
        <f>IF(A47="","",VLOOKUP(A47,Entrants!$B$4:$D$105,2))</f>
        <v>Stewart, Graeme</v>
      </c>
      <c r="E47" s="39">
        <v>0.019814814814814816</v>
      </c>
      <c r="F47" s="39">
        <f>IF(A47="","",VLOOKUP(A47,Entrants!$B$4:$M$105,10))</f>
        <v>0.008680555555555556</v>
      </c>
      <c r="G47" s="39">
        <f t="shared" si="0"/>
        <v>0.01113425925925926</v>
      </c>
      <c r="H47" s="7"/>
      <c r="I47" s="5">
        <v>43</v>
      </c>
      <c r="J47" s="37" t="s">
        <v>165</v>
      </c>
      <c r="K47" s="39">
        <v>0.01925925925925926</v>
      </c>
      <c r="L47" s="39">
        <v>0.0031249999999999997</v>
      </c>
      <c r="M47" s="39">
        <v>0.01613425925925926</v>
      </c>
    </row>
    <row r="48" spans="1:13" ht="15" customHeight="1">
      <c r="A48" s="38">
        <v>24</v>
      </c>
      <c r="B48" s="38" t="str">
        <f>IF(A48="","",VLOOKUP(A48,Entrants!$B$4:$D$105,3))</f>
        <v>HT</v>
      </c>
      <c r="C48" s="38">
        <v>44</v>
      </c>
      <c r="D48" s="99" t="str">
        <f>IF(A48="","",VLOOKUP(A48,Entrants!$B$4:$D$105,2))</f>
        <v>Dickinson, Ralph</v>
      </c>
      <c r="E48" s="39">
        <v>0.01994212962962963</v>
      </c>
      <c r="F48" s="39">
        <f>IF(A48="","",VLOOKUP(A48,Entrants!$B$4:$M$105,10))</f>
        <v>0.005555555555555556</v>
      </c>
      <c r="G48" s="39">
        <f t="shared" si="0"/>
        <v>0.014386574074074072</v>
      </c>
      <c r="H48" s="7"/>
      <c r="I48" s="5">
        <v>44</v>
      </c>
      <c r="J48" s="41" t="s">
        <v>98</v>
      </c>
      <c r="K48" s="6">
        <v>0.02008101851851852</v>
      </c>
      <c r="L48" s="39">
        <v>0.0038194444444444443</v>
      </c>
      <c r="M48" s="6">
        <v>0.016261574074074074</v>
      </c>
    </row>
    <row r="49" spans="1:13" ht="15" customHeight="1">
      <c r="A49" s="38">
        <v>92</v>
      </c>
      <c r="B49" s="38" t="str">
        <f>IF(A49="","",VLOOKUP(A49,Entrants!$B$4:$D$105,3))</f>
        <v>CM</v>
      </c>
      <c r="C49" s="38">
        <v>45</v>
      </c>
      <c r="D49" s="99" t="str">
        <f>IF(A49="","",VLOOKUP(A49,Entrants!$B$4:$D$105,2))</f>
        <v>Wilson, Andrea</v>
      </c>
      <c r="E49" s="39">
        <v>0.02008101851851852</v>
      </c>
      <c r="F49" s="39">
        <f>IF(A49="","",VLOOKUP(A49,Entrants!$B$4:$M$105,10))</f>
        <v>0.0038194444444444443</v>
      </c>
      <c r="G49" s="39">
        <f t="shared" si="0"/>
        <v>0.016261574074074074</v>
      </c>
      <c r="H49" s="7"/>
      <c r="I49" s="5">
        <v>45</v>
      </c>
      <c r="J49" s="37" t="s">
        <v>160</v>
      </c>
      <c r="K49" s="39">
        <v>0.01916666666666667</v>
      </c>
      <c r="L49" s="39">
        <v>0.002777777777777778</v>
      </c>
      <c r="M49" s="39">
        <v>0.01638888888888889</v>
      </c>
    </row>
    <row r="50" spans="1:13" ht="15" customHeight="1">
      <c r="A50" s="38">
        <v>5</v>
      </c>
      <c r="B50" s="38" t="str">
        <f>IF(A50="","",VLOOKUP(A50,Entrants!$B$4:$D$105,3))</f>
        <v>HT</v>
      </c>
      <c r="C50" s="38">
        <v>46</v>
      </c>
      <c r="D50" s="99" t="str">
        <f>IF(A50="","",VLOOKUP(A50,Entrants!$B$4:$D$105,2))</f>
        <v>Barrett, Lauren</v>
      </c>
      <c r="E50" s="39">
        <v>0.020150462962962964</v>
      </c>
      <c r="F50" s="39">
        <f>IF(A50="","",VLOOKUP(A50,Entrants!$B$4:$M$105,10))</f>
        <v>0.0062499999999999995</v>
      </c>
      <c r="G50" s="39">
        <f t="shared" si="0"/>
        <v>0.013900462962962965</v>
      </c>
      <c r="H50" s="7"/>
      <c r="I50" s="5">
        <v>46</v>
      </c>
      <c r="J50" s="37" t="s">
        <v>46</v>
      </c>
      <c r="K50" s="39">
        <v>0.01915509259259259</v>
      </c>
      <c r="L50" s="39">
        <v>0.0024305555555555556</v>
      </c>
      <c r="M50" s="39">
        <v>0.016724537037037038</v>
      </c>
    </row>
    <row r="51" spans="1:13" ht="15" customHeight="1">
      <c r="A51" s="38">
        <v>27</v>
      </c>
      <c r="B51" s="38">
        <f>IF(A51="","",VLOOKUP(A51,Entrants!$B$4:$D$105,3))</f>
        <v>0</v>
      </c>
      <c r="C51" s="38">
        <v>47</v>
      </c>
      <c r="D51" s="99" t="str">
        <f>IF(A51="","",VLOOKUP(A51,Entrants!$B$4:$D$105,2))</f>
        <v>Dungworth, Joe</v>
      </c>
      <c r="E51" s="39">
        <v>0.02034722222222222</v>
      </c>
      <c r="F51" s="39">
        <f>IF(A51="","",VLOOKUP(A51,Entrants!$B$4:$M$105,10))</f>
        <v>0.008333333333333333</v>
      </c>
      <c r="G51" s="39">
        <f t="shared" si="0"/>
        <v>0.012013888888888888</v>
      </c>
      <c r="H51" s="7"/>
      <c r="I51" s="5">
        <v>47</v>
      </c>
      <c r="J51" s="37" t="s">
        <v>77</v>
      </c>
      <c r="K51" s="39">
        <v>0.019016203703703705</v>
      </c>
      <c r="L51" s="39">
        <v>0.0022569444444444447</v>
      </c>
      <c r="M51" s="39">
        <v>0.016759259259259262</v>
      </c>
    </row>
    <row r="52" spans="1:13" ht="15" customHeight="1">
      <c r="A52" s="38"/>
      <c r="B52" s="38">
        <f>IF(A52="","",VLOOKUP(A52,Entrants!$B$4:$D$105,3))</f>
      </c>
      <c r="C52" s="38">
        <v>48</v>
      </c>
      <c r="D52" s="99">
        <f>IF(A52="","",VLOOKUP(A52,Entrants!$B$4:$D$105,2))</f>
      </c>
      <c r="E52" s="39"/>
      <c r="F52" s="39">
        <f>IF(A52="","",VLOOKUP(A52,Entrants!$B$4:$M$105,10))</f>
      </c>
      <c r="G52" s="39">
        <f t="shared" si="0"/>
      </c>
      <c r="I52" s="5">
        <v>48</v>
      </c>
      <c r="J52" s="37" t="s">
        <v>14</v>
      </c>
      <c r="K52" s="39"/>
      <c r="L52" s="39" t="s">
        <v>14</v>
      </c>
      <c r="M52" s="39" t="s">
        <v>14</v>
      </c>
    </row>
    <row r="53" spans="1:13" ht="15" customHeight="1">
      <c r="A53" s="38"/>
      <c r="B53" s="38">
        <f>IF(A53="","",VLOOKUP(A53,Entrants!$B$4:$D$105,3))</f>
      </c>
      <c r="C53" s="38">
        <v>49</v>
      </c>
      <c r="D53" s="99">
        <f>IF(A53="","",VLOOKUP(A53,Entrants!$B$4:$D$105,2))</f>
      </c>
      <c r="E53" s="6"/>
      <c r="F53" s="39">
        <f>IF(A53="","",VLOOKUP(A53,Entrants!$B$4:$M$105,10))</f>
      </c>
      <c r="G53" s="39">
        <f t="shared" si="0"/>
      </c>
      <c r="I53" s="5">
        <v>49</v>
      </c>
      <c r="J53" s="37" t="s">
        <v>14</v>
      </c>
      <c r="K53" s="39"/>
      <c r="L53" s="39" t="s">
        <v>14</v>
      </c>
      <c r="M53" s="39" t="s">
        <v>14</v>
      </c>
    </row>
    <row r="54" spans="1:13" ht="15" customHeight="1">
      <c r="A54" s="38"/>
      <c r="B54" s="38">
        <f>IF(A54="","",VLOOKUP(A54,Entrants!$B$4:$D$105,3))</f>
      </c>
      <c r="C54" s="38">
        <v>50</v>
      </c>
      <c r="D54" s="99">
        <f>IF(A54="","",VLOOKUP(A54,Entrants!$B$4:$D$105,2))</f>
      </c>
      <c r="E54" s="39"/>
      <c r="F54" s="39">
        <f>IF(A54="","",VLOOKUP(A54,Entrants!$B$4:$M$105,10))</f>
      </c>
      <c r="G54" s="39">
        <f t="shared" si="0"/>
      </c>
      <c r="I54" s="5">
        <v>50</v>
      </c>
      <c r="J54" s="41" t="s">
        <v>14</v>
      </c>
      <c r="K54" s="6"/>
      <c r="L54" s="6" t="s">
        <v>14</v>
      </c>
      <c r="M54" s="6" t="s">
        <v>14</v>
      </c>
    </row>
    <row r="55" spans="1:13" ht="15" customHeight="1">
      <c r="A55" s="38"/>
      <c r="B55" s="38">
        <f>IF(A55="","",VLOOKUP(A55,Entrants!$B$4:$D$105,3))</f>
      </c>
      <c r="C55" s="38">
        <v>51</v>
      </c>
      <c r="D55" s="99">
        <f>IF(A55="","",VLOOKUP(A55,Entrants!$B$4:$D$105,2))</f>
      </c>
      <c r="E55" s="39"/>
      <c r="F55" s="39">
        <f>IF(A55="","",VLOOKUP(A55,Entrants!$B$4:$M$105,10))</f>
      </c>
      <c r="G55" s="39">
        <f t="shared" si="0"/>
      </c>
      <c r="I55" s="5">
        <v>51</v>
      </c>
      <c r="J55" s="37" t="s">
        <v>14</v>
      </c>
      <c r="K55" s="39"/>
      <c r="L55" s="39" t="s">
        <v>14</v>
      </c>
      <c r="M55" s="39" t="s">
        <v>14</v>
      </c>
    </row>
    <row r="56" spans="1:13" ht="15" customHeight="1">
      <c r="A56" s="38"/>
      <c r="B56" s="38">
        <f>IF(A56="","",VLOOKUP(A56,Entrants!$B$4:$D$105,3))</f>
      </c>
      <c r="C56" s="38">
        <v>52</v>
      </c>
      <c r="D56" s="99">
        <f>IF(A56="","",VLOOKUP(A56,Entrants!$B$4:$D$105,2))</f>
      </c>
      <c r="E56" s="39"/>
      <c r="F56" s="39">
        <f>IF(A56="","",VLOOKUP(A56,Entrants!$B$4:$M$105,10))</f>
      </c>
      <c r="G56" s="39">
        <f t="shared" si="0"/>
      </c>
      <c r="I56" s="5">
        <v>52</v>
      </c>
      <c r="J56" s="37" t="s">
        <v>14</v>
      </c>
      <c r="K56" s="39"/>
      <c r="L56" s="39" t="s">
        <v>14</v>
      </c>
      <c r="M56" s="39" t="s">
        <v>14</v>
      </c>
    </row>
    <row r="57" spans="1:13" ht="15" customHeight="1">
      <c r="A57" s="38"/>
      <c r="B57" s="38">
        <f>IF(A57="","",VLOOKUP(A57,Entrants!$B$4:$D$105,3))</f>
      </c>
      <c r="C57" s="38">
        <v>53</v>
      </c>
      <c r="D57" s="99">
        <f>IF(A57="","",VLOOKUP(A57,Entrants!$B$4:$D$105,2))</f>
      </c>
      <c r="E57" s="39"/>
      <c r="F57" s="39">
        <f>IF(A57="","",VLOOKUP(A57,Entrants!$B$4:$M$105,10))</f>
      </c>
      <c r="G57" s="39">
        <f t="shared" si="0"/>
      </c>
      <c r="I57" s="5">
        <v>53</v>
      </c>
      <c r="J57" s="37" t="s">
        <v>14</v>
      </c>
      <c r="K57" s="39"/>
      <c r="L57" s="110" t="s">
        <v>14</v>
      </c>
      <c r="M57" s="39" t="s">
        <v>14</v>
      </c>
    </row>
    <row r="58" spans="1:13" ht="15" customHeight="1">
      <c r="A58" s="38"/>
      <c r="B58" s="38">
        <f>IF(A58="","",VLOOKUP(A58,Entrants!$B$4:$D$105,3))</f>
      </c>
      <c r="C58" s="38">
        <v>54</v>
      </c>
      <c r="D58" s="99">
        <f>IF(A58="","",VLOOKUP(A58,Entrants!$B$4:$D$105,2))</f>
      </c>
      <c r="E58" s="39"/>
      <c r="F58" s="39">
        <f>IF(A58="","",VLOOKUP(A58,Entrants!$B$4:$M$105,10))</f>
      </c>
      <c r="G58" s="39">
        <f t="shared" si="0"/>
      </c>
      <c r="I58" s="5">
        <v>54</v>
      </c>
      <c r="J58" s="37" t="s">
        <v>14</v>
      </c>
      <c r="K58" s="39"/>
      <c r="L58" s="39" t="s">
        <v>14</v>
      </c>
      <c r="M58" s="39" t="s">
        <v>14</v>
      </c>
    </row>
    <row r="59" spans="1:13" ht="15" customHeight="1">
      <c r="A59" s="38"/>
      <c r="B59" s="38">
        <f>IF(A59="","",VLOOKUP(A59,Entrants!$B$4:$D$105,3))</f>
      </c>
      <c r="C59" s="38">
        <v>55</v>
      </c>
      <c r="D59" s="99">
        <f>IF(A59="","",VLOOKUP(A59,Entrants!$B$4:$D$105,2))</f>
      </c>
      <c r="E59" s="39"/>
      <c r="F59" s="39">
        <f>IF(A59="","",VLOOKUP(A59,Entrants!$B$4:$M$105,10))</f>
      </c>
      <c r="G59" s="39">
        <f t="shared" si="0"/>
      </c>
      <c r="I59" s="5">
        <v>55</v>
      </c>
      <c r="J59" s="37" t="s">
        <v>14</v>
      </c>
      <c r="K59" s="39"/>
      <c r="L59" s="39" t="s">
        <v>14</v>
      </c>
      <c r="M59" s="39" t="s">
        <v>14</v>
      </c>
    </row>
    <row r="60" spans="1:13" ht="15">
      <c r="A60" s="38"/>
      <c r="B60" s="38">
        <f>IF(A60="","",VLOOKUP(A60,Entrants!$B$4:$D$105,3))</f>
      </c>
      <c r="C60" s="38">
        <v>56</v>
      </c>
      <c r="D60" s="99">
        <f>IF(A60="","",VLOOKUP(A60,Entrants!$B$4:$D$105,2))</f>
      </c>
      <c r="E60" s="39"/>
      <c r="F60" s="39">
        <f>IF(A60="","",VLOOKUP(A60,Entrants!$B$4:$M$105,10))</f>
      </c>
      <c r="G60" s="39">
        <f t="shared" si="0"/>
      </c>
      <c r="I60" s="5">
        <v>56</v>
      </c>
      <c r="J60" s="37" t="s">
        <v>14</v>
      </c>
      <c r="K60" s="39"/>
      <c r="L60" s="39" t="s">
        <v>14</v>
      </c>
      <c r="M60" s="39" t="s">
        <v>14</v>
      </c>
    </row>
    <row r="61" spans="1:13" ht="15">
      <c r="A61" s="38"/>
      <c r="B61" s="38">
        <f>IF(A61="","",VLOOKUP(A61,Entrants!$B$4:$D$105,3))</f>
      </c>
      <c r="C61" s="38">
        <v>57</v>
      </c>
      <c r="D61" s="99">
        <f>IF(A61="","",VLOOKUP(A61,Entrants!$B$4:$D$105,2))</f>
      </c>
      <c r="E61" s="39"/>
      <c r="F61" s="39">
        <f>IF(A61="","",VLOOKUP(A61,Entrants!$B$4:$M$105,10))</f>
      </c>
      <c r="G61" s="39">
        <f t="shared" si="0"/>
      </c>
      <c r="I61" s="5">
        <v>57</v>
      </c>
      <c r="J61" s="41" t="s">
        <v>14</v>
      </c>
      <c r="K61" s="6"/>
      <c r="L61" s="6" t="s">
        <v>14</v>
      </c>
      <c r="M61" s="6" t="s">
        <v>14</v>
      </c>
    </row>
    <row r="62" spans="1:13" ht="15">
      <c r="A62" s="38"/>
      <c r="B62" s="38">
        <f>IF(A62="","",VLOOKUP(A62,Entrants!$B$4:$D$105,3))</f>
      </c>
      <c r="C62" s="38">
        <v>58</v>
      </c>
      <c r="D62" s="99">
        <f>IF(A62="","",VLOOKUP(A62,Entrants!$B$4:$D$105,2))</f>
      </c>
      <c r="E62" s="39"/>
      <c r="F62" s="39">
        <f>IF(A62="","",VLOOKUP(A62,Entrants!$B$4:$M$105,10))</f>
      </c>
      <c r="G62" s="39">
        <f t="shared" si="0"/>
      </c>
      <c r="I62" s="5">
        <v>58</v>
      </c>
      <c r="J62" s="37" t="s">
        <v>14</v>
      </c>
      <c r="K62" s="39"/>
      <c r="L62" s="39" t="s">
        <v>14</v>
      </c>
      <c r="M62" s="39" t="s">
        <v>14</v>
      </c>
    </row>
    <row r="63" spans="1:13" ht="15">
      <c r="A63" s="38"/>
      <c r="B63" s="38">
        <f>IF(A63="","",VLOOKUP(A63,Entrants!$B$4:$D$105,3))</f>
      </c>
      <c r="C63" s="38">
        <v>59</v>
      </c>
      <c r="D63" s="99">
        <f>IF(A63="","",VLOOKUP(A63,Entrants!$B$4:$D$105,2))</f>
      </c>
      <c r="E63" s="39"/>
      <c r="F63" s="39">
        <f>IF(A63="","",VLOOKUP(A63,Entrants!$B$4:$M$105,10))</f>
      </c>
      <c r="G63" s="39">
        <f t="shared" si="0"/>
      </c>
      <c r="I63" s="5">
        <v>59</v>
      </c>
      <c r="J63" s="37" t="s">
        <v>14</v>
      </c>
      <c r="K63" s="39"/>
      <c r="L63" s="39" t="s">
        <v>14</v>
      </c>
      <c r="M63" s="39" t="s">
        <v>14</v>
      </c>
    </row>
    <row r="64" spans="1:13" ht="15">
      <c r="A64" s="38"/>
      <c r="B64" s="38">
        <f>IF(A64="","",VLOOKUP(A64,Entrants!$B$4:$D$105,3))</f>
      </c>
      <c r="C64" s="38">
        <v>60</v>
      </c>
      <c r="D64" s="99">
        <f>IF(A64="","",VLOOKUP(A64,Entrants!$B$4:$D$105,2))</f>
      </c>
      <c r="E64" s="39"/>
      <c r="F64" s="39">
        <f>IF(A64="","",VLOOKUP(A64,Entrants!$B$4:$M$105,10))</f>
      </c>
      <c r="G64" s="39">
        <f t="shared" si="0"/>
      </c>
      <c r="I64" s="5">
        <v>60</v>
      </c>
      <c r="J64" s="37" t="s">
        <v>14</v>
      </c>
      <c r="K64" s="39"/>
      <c r="L64" s="39" t="s">
        <v>14</v>
      </c>
      <c r="M64" s="39" t="s">
        <v>14</v>
      </c>
    </row>
    <row r="65" spans="1:13" ht="15">
      <c r="A65" s="38"/>
      <c r="B65" s="38">
        <f>IF(A65="","",VLOOKUP(A65,Entrants!$B$4:$D$105,3))</f>
      </c>
      <c r="C65" s="38">
        <v>61</v>
      </c>
      <c r="D65" s="99">
        <f>IF(A65="","",VLOOKUP(A65,Entrants!$B$4:$D$105,2))</f>
      </c>
      <c r="E65" s="39"/>
      <c r="F65" s="39">
        <f>IF(A65="","",VLOOKUP(A65,Entrants!$B$4:$M$105,10))</f>
      </c>
      <c r="G65" s="39">
        <f t="shared" si="0"/>
      </c>
      <c r="I65" s="5">
        <v>61</v>
      </c>
      <c r="J65" s="41" t="s">
        <v>14</v>
      </c>
      <c r="K65" s="6"/>
      <c r="L65" s="6" t="s">
        <v>14</v>
      </c>
      <c r="M65" s="6" t="s">
        <v>14</v>
      </c>
    </row>
    <row r="66" spans="1:13" ht="15">
      <c r="A66" s="38"/>
      <c r="B66" s="38">
        <f>IF(A66="","",VLOOKUP(A66,Entrants!$B$4:$D$105,3))</f>
      </c>
      <c r="C66" s="38">
        <v>62</v>
      </c>
      <c r="D66" s="99">
        <f>IF(A66="","",VLOOKUP(A66,Entrants!$B$4:$D$105,2))</f>
      </c>
      <c r="E66" s="39"/>
      <c r="F66" s="39">
        <f>IF(A66="","",VLOOKUP(A66,Entrants!$B$4:$M$105,10))</f>
      </c>
      <c r="G66" s="39">
        <f t="shared" si="0"/>
      </c>
      <c r="I66" s="5">
        <v>62</v>
      </c>
      <c r="J66" s="41" t="s">
        <v>14</v>
      </c>
      <c r="K66" s="6"/>
      <c r="L66" s="6" t="s">
        <v>14</v>
      </c>
      <c r="M66" s="6" t="s">
        <v>14</v>
      </c>
    </row>
    <row r="67" spans="1:13" ht="15">
      <c r="A67" s="38"/>
      <c r="B67" s="38">
        <f>IF(A67="","",VLOOKUP(A67,Entrants!$B$4:$D$105,3))</f>
      </c>
      <c r="C67" s="38">
        <v>63</v>
      </c>
      <c r="D67" s="37">
        <f>IF(A67="","",VLOOKUP(A67,Entrants!$B$4:$D$105,2))</f>
      </c>
      <c r="E67" s="39"/>
      <c r="F67" s="39">
        <f>IF(A67="","",VLOOKUP(A67,Entrants!$B$4:$M$105,10))</f>
      </c>
      <c r="G67" s="39">
        <f aca="true" t="shared" si="1" ref="G67:G79">IF(D67="","",E67-F67)</f>
      </c>
      <c r="I67" s="5">
        <v>63</v>
      </c>
      <c r="J67" s="41" t="s">
        <v>14</v>
      </c>
      <c r="K67" s="6"/>
      <c r="L67" s="6" t="s">
        <v>14</v>
      </c>
      <c r="M67" s="6" t="s">
        <v>14</v>
      </c>
    </row>
    <row r="68" spans="1:13" ht="15">
      <c r="A68" s="38"/>
      <c r="B68" s="38">
        <f>IF(A68="","",VLOOKUP(A68,Entrants!$B$4:$D$105,3))</f>
      </c>
      <c r="C68" s="38">
        <v>64</v>
      </c>
      <c r="D68" s="37">
        <f>IF(A68="","",VLOOKUP(A68,Entrants!$B$4:$D$105,2))</f>
      </c>
      <c r="E68" s="40"/>
      <c r="F68" s="39">
        <f>IF(A68="","",VLOOKUP(A68,Entrants!$B$4:$M$105,10))</f>
      </c>
      <c r="G68" s="39">
        <f t="shared" si="1"/>
      </c>
      <c r="I68" s="5">
        <v>64</v>
      </c>
      <c r="J68" s="7" t="s">
        <v>14</v>
      </c>
      <c r="K68" s="6"/>
      <c r="L68" s="6" t="s">
        <v>14</v>
      </c>
      <c r="M68" s="6" t="s">
        <v>14</v>
      </c>
    </row>
    <row r="69" spans="1:13" ht="15">
      <c r="A69" s="38"/>
      <c r="B69" s="38">
        <f>IF(A69="","",VLOOKUP(A69,Entrants!$B$4:$D$105,3))</f>
      </c>
      <c r="C69" s="38">
        <v>65</v>
      </c>
      <c r="D69" s="37">
        <f>IF(A69="","",VLOOKUP(A69,Entrants!$B$4:$D$105,2))</f>
      </c>
      <c r="E69" s="40"/>
      <c r="F69" s="39">
        <f>IF(A69="","",VLOOKUP(A69,Entrants!$B$4:$M$105,10))</f>
      </c>
      <c r="G69" s="39">
        <f t="shared" si="1"/>
      </c>
      <c r="I69" s="5">
        <v>65</v>
      </c>
      <c r="J69" s="7" t="s">
        <v>14</v>
      </c>
      <c r="K69" s="6"/>
      <c r="L69" s="6" t="s">
        <v>14</v>
      </c>
      <c r="M69" s="6" t="s">
        <v>14</v>
      </c>
    </row>
    <row r="70" spans="1:13" ht="15">
      <c r="A70" s="38"/>
      <c r="B70" s="38">
        <f>IF(A70="","",VLOOKUP(A70,Entrants!$B$4:$D$105,3))</f>
      </c>
      <c r="C70" s="38">
        <v>66</v>
      </c>
      <c r="D70" s="37">
        <f>IF(A70="","",VLOOKUP(A70,Entrants!$B$4:$D$105,2))</f>
      </c>
      <c r="E70" s="40"/>
      <c r="F70" s="39">
        <f>IF(A70="","",VLOOKUP(A70,Entrants!$B$4:$M$105,10))</f>
      </c>
      <c r="G70" s="39">
        <f t="shared" si="1"/>
      </c>
      <c r="I70" s="5">
        <v>66</v>
      </c>
      <c r="J70" s="7" t="s">
        <v>14</v>
      </c>
      <c r="K70" s="6"/>
      <c r="L70" s="6" t="s">
        <v>14</v>
      </c>
      <c r="M70" s="6" t="s">
        <v>14</v>
      </c>
    </row>
    <row r="71" spans="1:13" ht="15">
      <c r="A71" s="38"/>
      <c r="B71" s="38">
        <f>IF(A71="","",VLOOKUP(A71,Entrants!$B$4:$D$105,3))</f>
      </c>
      <c r="C71" s="38">
        <v>67</v>
      </c>
      <c r="D71" s="37">
        <f>IF(A71="","",VLOOKUP(A71,Entrants!$B$4:$D$105,2))</f>
      </c>
      <c r="E71" s="40"/>
      <c r="F71" s="39">
        <f>IF(A71="","",VLOOKUP(A71,Entrants!$B$4:$M$105,10))</f>
      </c>
      <c r="G71" s="39">
        <f t="shared" si="1"/>
      </c>
      <c r="I71" s="5">
        <v>67</v>
      </c>
      <c r="J71" s="7" t="s">
        <v>14</v>
      </c>
      <c r="K71" s="6"/>
      <c r="L71" s="6" t="s">
        <v>14</v>
      </c>
      <c r="M71" s="6" t="s">
        <v>14</v>
      </c>
    </row>
    <row r="72" spans="1:13" ht="15">
      <c r="A72" s="38"/>
      <c r="B72" s="38">
        <f>IF(A72="","",VLOOKUP(A72,Entrants!$B$4:$D$105,3))</f>
      </c>
      <c r="C72" s="38">
        <v>68</v>
      </c>
      <c r="D72" s="37">
        <f>IF(A72="","",VLOOKUP(A72,Entrants!$B$4:$D$105,2))</f>
      </c>
      <c r="E72" s="40"/>
      <c r="F72" s="39">
        <f>IF(A72="","",VLOOKUP(A72,Entrants!$B$4:$M$105,10))</f>
      </c>
      <c r="G72" s="39">
        <f t="shared" si="1"/>
      </c>
      <c r="I72" s="5">
        <v>68</v>
      </c>
      <c r="J72" s="41" t="s">
        <v>14</v>
      </c>
      <c r="K72" s="6"/>
      <c r="L72" s="6" t="s">
        <v>14</v>
      </c>
      <c r="M72" s="6" t="s">
        <v>14</v>
      </c>
    </row>
    <row r="73" spans="1:13" ht="15">
      <c r="A73" s="38"/>
      <c r="B73" s="38">
        <f>IF(A73="","",VLOOKUP(A73,Entrants!$B$4:$D$105,3))</f>
      </c>
      <c r="C73" s="38">
        <v>69</v>
      </c>
      <c r="D73" s="37">
        <f>IF(A73="","",VLOOKUP(A73,Entrants!$B$4:$D$105,2))</f>
      </c>
      <c r="E73" s="40"/>
      <c r="F73" s="39">
        <f>IF(A73="","",VLOOKUP(A73,Entrants!$B$4:$M$105,10))</f>
      </c>
      <c r="G73" s="39">
        <f t="shared" si="1"/>
      </c>
      <c r="I73" s="5">
        <v>69</v>
      </c>
      <c r="J73" s="7" t="s">
        <v>14</v>
      </c>
      <c r="K73" s="6"/>
      <c r="L73" s="6" t="s">
        <v>14</v>
      </c>
      <c r="M73" s="6" t="s">
        <v>14</v>
      </c>
    </row>
    <row r="74" spans="1:13" ht="15">
      <c r="A74" s="38"/>
      <c r="B74" s="38">
        <f>IF(A74="","",VLOOKUP(A74,Entrants!$B$4:$D$105,3))</f>
      </c>
      <c r="C74" s="38">
        <v>70</v>
      </c>
      <c r="D74" s="37">
        <f>IF(A74="","",VLOOKUP(A74,Entrants!$B$4:$D$105,2))</f>
      </c>
      <c r="E74" s="40"/>
      <c r="F74" s="39">
        <f>IF(A74="","",VLOOKUP(A74,Entrants!$B$4:$M$105,10))</f>
      </c>
      <c r="G74" s="39">
        <f t="shared" si="1"/>
      </c>
      <c r="I74" s="5">
        <v>70</v>
      </c>
      <c r="J74" s="7" t="s">
        <v>14</v>
      </c>
      <c r="K74" s="6"/>
      <c r="L74" s="6" t="s">
        <v>14</v>
      </c>
      <c r="M74" s="6" t="s">
        <v>14</v>
      </c>
    </row>
    <row r="75" spans="1:13" ht="15">
      <c r="A75" s="38"/>
      <c r="B75" s="38">
        <f>IF(A75="","",VLOOKUP(A75,Entrants!$B$4:$D$105,3))</f>
      </c>
      <c r="C75" s="38">
        <v>71</v>
      </c>
      <c r="D75" s="37">
        <f>IF(A75="","",VLOOKUP(A75,Entrants!$B$4:$D$105,2))</f>
      </c>
      <c r="E75" s="40"/>
      <c r="F75" s="39">
        <f>IF(A75="","",VLOOKUP(A75,Entrants!$B$4:$M$105,10))</f>
      </c>
      <c r="G75" s="39">
        <f t="shared" si="1"/>
      </c>
      <c r="I75" s="5">
        <v>71</v>
      </c>
      <c r="J75" s="41" t="s">
        <v>14</v>
      </c>
      <c r="K75" s="6"/>
      <c r="L75" s="6" t="s">
        <v>14</v>
      </c>
      <c r="M75" s="6" t="s">
        <v>14</v>
      </c>
    </row>
    <row r="76" spans="1:13" ht="15">
      <c r="A76" s="38"/>
      <c r="B76" s="38">
        <f>IF(A76="","",VLOOKUP(A76,Entrants!$B$4:$D$105,3))</f>
      </c>
      <c r="C76" s="38">
        <v>72</v>
      </c>
      <c r="D76" s="37">
        <f>IF(A76="","",VLOOKUP(A76,Entrants!$B$4:$D$105,2))</f>
      </c>
      <c r="E76" s="40"/>
      <c r="F76" s="39">
        <f>IF(A76="","",VLOOKUP(A76,Entrants!$B$4:$M$105,10))</f>
      </c>
      <c r="G76" s="39">
        <f t="shared" si="1"/>
      </c>
      <c r="I76" s="5">
        <v>72</v>
      </c>
      <c r="J76" s="7" t="s">
        <v>14</v>
      </c>
      <c r="K76" s="6"/>
      <c r="L76" s="6" t="s">
        <v>14</v>
      </c>
      <c r="M76" s="6" t="s">
        <v>14</v>
      </c>
    </row>
    <row r="77" spans="1:13" ht="15">
      <c r="A77" s="38"/>
      <c r="B77" s="38">
        <f>IF(A77="","",VLOOKUP(A77,Entrants!$B$4:$D$105,3))</f>
      </c>
      <c r="C77" s="38">
        <v>73</v>
      </c>
      <c r="D77" s="37">
        <f>IF(A77="","",VLOOKUP(A77,Entrants!$B$4:$D$105,2))</f>
      </c>
      <c r="E77" s="40"/>
      <c r="F77" s="39">
        <f>IF(A77="","",VLOOKUP(A77,Entrants!$B$4:$M$105,10))</f>
      </c>
      <c r="G77" s="39">
        <f t="shared" si="1"/>
      </c>
      <c r="I77" s="5">
        <v>73</v>
      </c>
      <c r="J77" s="41" t="s">
        <v>14</v>
      </c>
      <c r="K77" s="6"/>
      <c r="L77" s="6" t="s">
        <v>14</v>
      </c>
      <c r="M77" s="6" t="s">
        <v>14</v>
      </c>
    </row>
    <row r="78" spans="1:13" ht="15">
      <c r="A78" s="38"/>
      <c r="B78" s="38">
        <f>IF(A78="","",VLOOKUP(A78,Entrants!$B$4:$D$105,3))</f>
      </c>
      <c r="C78" s="38">
        <v>74</v>
      </c>
      <c r="D78" s="37">
        <f>IF(A78="","",VLOOKUP(A78,Entrants!$B$4:$D$105,2))</f>
      </c>
      <c r="E78" s="40"/>
      <c r="F78" s="39">
        <f>IF(A78="","",VLOOKUP(A78,Entrants!$B$4:$M$105,10))</f>
      </c>
      <c r="G78" s="39">
        <f t="shared" si="1"/>
      </c>
      <c r="I78" s="5">
        <v>74</v>
      </c>
      <c r="J78" s="41" t="s">
        <v>14</v>
      </c>
      <c r="K78" s="6"/>
      <c r="L78" s="6" t="s">
        <v>14</v>
      </c>
      <c r="M78" s="6" t="s">
        <v>14</v>
      </c>
    </row>
    <row r="79" spans="1:13" ht="15">
      <c r="A79" s="38"/>
      <c r="B79" s="38">
        <f>IF(A79="","",VLOOKUP(A79,Entrants!$B$4:$D$105,3))</f>
      </c>
      <c r="C79" s="38">
        <v>75</v>
      </c>
      <c r="D79" s="37">
        <f>IF(A79="","",VLOOKUP(A79,Entrants!$B$4:$D$105,2))</f>
      </c>
      <c r="E79" s="40"/>
      <c r="F79" s="39">
        <f>IF(A79="","",VLOOKUP(A79,Entrants!$B$4:$M$105,10))</f>
      </c>
      <c r="G79" s="39">
        <f t="shared" si="1"/>
      </c>
      <c r="I79" s="5">
        <v>75</v>
      </c>
      <c r="J79" s="7" t="s">
        <v>14</v>
      </c>
      <c r="K79" s="6"/>
      <c r="L79" s="6" t="s">
        <v>14</v>
      </c>
      <c r="M79" s="6" t="s">
        <v>14</v>
      </c>
    </row>
    <row r="80" spans="2:12" ht="15">
      <c r="B80" s="38">
        <f>IF(A80="","",VLOOKUP(A80,Entrants!$B$4:$D$105,3))</f>
      </c>
      <c r="C80" s="38">
        <v>76</v>
      </c>
      <c r="D80" s="37">
        <f>IF(A80="","",VLOOKUP(A80,Entrants!$B$4:$D$105,2))</f>
      </c>
      <c r="F80" s="39">
        <f>IF(A80="","",VLOOKUP(A80,Entrants!$B$4:$M$105,10))</f>
      </c>
      <c r="I80" s="5">
        <v>76</v>
      </c>
    </row>
    <row r="81" spans="2:12" ht="15">
      <c r="B81" s="38">
        <f>IF(A81="","",VLOOKUP(A81,Entrants!$B$4:$D$105,3))</f>
      </c>
      <c r="C81" s="38">
        <v>77</v>
      </c>
      <c r="D81" s="37">
        <f>IF(A81="","",VLOOKUP(A81,Entrants!$B$4:$D$105,2))</f>
      </c>
      <c r="F81" s="39">
        <f>IF(A81="","",VLOOKUP(A81,Entrants!$B$4:$M$105,10))</f>
      </c>
      <c r="I81" s="5">
        <v>77</v>
      </c>
    </row>
    <row r="82" spans="2:12" ht="15">
      <c r="B82" s="38">
        <f>IF(A82="","",VLOOKUP(A82,Entrants!$B$4:$D$105,3))</f>
      </c>
      <c r="C82" s="38">
        <v>78</v>
      </c>
      <c r="D82" s="37">
        <f>IF(A82="","",VLOOKUP(A82,Entrants!$B$4:$D$105,2))</f>
      </c>
      <c r="F82" s="39">
        <f>IF(A82="","",VLOOKUP(A82,Entrants!$B$4:$M$105,10))</f>
      </c>
      <c r="I82" s="5">
        <v>78</v>
      </c>
    </row>
    <row r="83" spans="2:12" ht="15">
      <c r="B83" s="38">
        <f>IF(A83="","",VLOOKUP(A83,Entrants!$B$4:$D$105,3))</f>
      </c>
      <c r="C83" s="38">
        <v>79</v>
      </c>
      <c r="D83" s="37">
        <f>IF(A83="","",VLOOKUP(A83,Entrants!$B$4:$D$105,2))</f>
      </c>
      <c r="F83" s="39">
        <f>IF(A83="","",VLOOKUP(A83,Entrants!$B$4:$M$105,10))</f>
      </c>
      <c r="I83" s="5">
        <v>79</v>
      </c>
    </row>
    <row r="84" spans="2:12" ht="15">
      <c r="B84" s="38">
        <f>IF(A84="","",VLOOKUP(A84,Entrants!$B$4:$D$105,3))</f>
      </c>
      <c r="C84" s="38">
        <v>80</v>
      </c>
      <c r="D84" s="37">
        <f>IF(A84="","",VLOOKUP(A84,Entrants!$B$4:$D$105,2))</f>
      </c>
      <c r="F84" s="39">
        <f>IF(A84="","",VLOOKUP(A84,Entrants!$B$4:$M$105,10))</f>
      </c>
      <c r="I84" s="5">
        <v>80</v>
      </c>
    </row>
  </sheetData>
  <sheetProtection/>
  <mergeCells count="1">
    <mergeCell ref="J2:L2"/>
  </mergeCells>
  <hyperlinks>
    <hyperlink ref="E25" r:id="rId1" display="00@27"/>
  </hyperlinks>
  <printOptions/>
  <pageMargins left="0.2362204724409449" right="0.7480314960629921" top="0.984251968503937" bottom="0.7086614173228347" header="0.5118110236220472" footer="0.5118110236220472"/>
  <pageSetup fitToHeight="1" fitToWidth="1" horizontalDpi="600" verticalDpi="600" orientation="portrait" paperSize="9" scale="4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84"/>
  <sheetViews>
    <sheetView zoomScale="75" zoomScaleNormal="75" zoomScalePageLayoutView="0" workbookViewId="0" topLeftCell="A1">
      <selection activeCell="U20" sqref="U20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201</v>
      </c>
      <c r="B1" s="4"/>
      <c r="C1" s="18"/>
      <c r="D1" s="18"/>
      <c r="E1" s="18"/>
      <c r="F1" s="18"/>
      <c r="G1" s="18"/>
      <c r="H1" s="18"/>
      <c r="K1" s="3"/>
    </row>
    <row r="2" spans="1:12" ht="20.25" customHeight="1">
      <c r="A2" s="4"/>
      <c r="B2" s="4"/>
      <c r="C2" s="18"/>
      <c r="D2" s="18"/>
      <c r="E2" s="18"/>
      <c r="F2" s="18"/>
      <c r="G2" s="18"/>
      <c r="H2" s="18"/>
      <c r="J2" s="137" t="s">
        <v>31</v>
      </c>
      <c r="K2" s="137"/>
      <c r="L2" s="137"/>
    </row>
    <row r="3" spans="1:13" ht="15" customHeight="1">
      <c r="A3" s="42" t="s">
        <v>7</v>
      </c>
      <c r="B3" s="42" t="s">
        <v>28</v>
      </c>
      <c r="C3" s="43"/>
      <c r="D3" s="44"/>
      <c r="E3" s="43"/>
      <c r="F3" s="43"/>
      <c r="G3" s="43"/>
      <c r="H3" s="43"/>
      <c r="I3" s="43"/>
      <c r="J3" s="43"/>
      <c r="K3" s="43"/>
      <c r="L3" s="43"/>
      <c r="M3" s="43"/>
    </row>
    <row r="4" spans="1:13" ht="15" customHeight="1">
      <c r="A4" s="42" t="s">
        <v>8</v>
      </c>
      <c r="B4" s="42" t="s">
        <v>29</v>
      </c>
      <c r="C4" s="42" t="s">
        <v>9</v>
      </c>
      <c r="D4" s="45" t="s">
        <v>10</v>
      </c>
      <c r="E4" s="42" t="s">
        <v>11</v>
      </c>
      <c r="F4" s="42" t="s">
        <v>12</v>
      </c>
      <c r="G4" s="42" t="s">
        <v>13</v>
      </c>
      <c r="H4" s="43"/>
      <c r="I4" s="42" t="s">
        <v>9</v>
      </c>
      <c r="J4" s="45" t="s">
        <v>10</v>
      </c>
      <c r="K4" s="42" t="s">
        <v>11</v>
      </c>
      <c r="L4" s="42" t="s">
        <v>12</v>
      </c>
      <c r="M4" s="42" t="s">
        <v>13</v>
      </c>
    </row>
    <row r="5" spans="1:13" ht="15" customHeight="1">
      <c r="A5" s="38">
        <v>53</v>
      </c>
      <c r="B5" s="38" t="str">
        <f>IF(A5="","",VLOOKUP(A5,Entrants!$B$4:$D$105,3))</f>
        <v>GAL</v>
      </c>
      <c r="C5" s="38">
        <v>1</v>
      </c>
      <c r="D5" s="99" t="str">
        <f>IF(A5="","",VLOOKUP(A5,Entrants!$B$4:$D$105,2))</f>
        <v>Lemin, Julie</v>
      </c>
      <c r="E5" s="39">
        <v>0.01798611111111111</v>
      </c>
      <c r="F5" s="39">
        <f>IF(A5="","",VLOOKUP(A5,Entrants!$B$4:$M$105,11))</f>
        <v>0.004861111111111111</v>
      </c>
      <c r="G5" s="39">
        <f aca="true" t="shared" si="0" ref="G5:G66">IF(D5="","",E5-F5)</f>
        <v>0.013124999999999998</v>
      </c>
      <c r="H5" s="7"/>
      <c r="I5" s="5">
        <v>1</v>
      </c>
      <c r="J5" s="37" t="s">
        <v>104</v>
      </c>
      <c r="K5" s="39">
        <v>0.018958333333333334</v>
      </c>
      <c r="L5" s="39">
        <v>0.009375</v>
      </c>
      <c r="M5" s="39">
        <v>0.009583333333333334</v>
      </c>
    </row>
    <row r="6" spans="1:13" ht="15" customHeight="1">
      <c r="A6" s="38">
        <v>31</v>
      </c>
      <c r="B6" s="38" t="str">
        <f>IF(A6="","",VLOOKUP(A6,Entrants!$B$4:$D$105,3))</f>
        <v>CM</v>
      </c>
      <c r="C6" s="38">
        <v>2</v>
      </c>
      <c r="D6" s="99" t="str">
        <f>IF(A6="","",VLOOKUP(A6,Entrants!$B$4:$D$105,2))</f>
        <v>Falkous, Lesley</v>
      </c>
      <c r="E6" s="39">
        <v>0.01861111111111111</v>
      </c>
      <c r="F6" s="39">
        <f>IF(A6="","",VLOOKUP(A6,Entrants!$B$4:$M$105,11))</f>
        <v>0.004166666666666667</v>
      </c>
      <c r="G6" s="39">
        <f t="shared" si="0"/>
        <v>0.014444444444444444</v>
      </c>
      <c r="H6" s="7"/>
      <c r="I6" s="5">
        <v>2</v>
      </c>
      <c r="J6" s="37" t="s">
        <v>41</v>
      </c>
      <c r="K6" s="39">
        <v>0.0190625</v>
      </c>
      <c r="L6" s="39">
        <v>0.009375</v>
      </c>
      <c r="M6" s="39">
        <v>0.0096875</v>
      </c>
    </row>
    <row r="7" spans="1:13" ht="15" customHeight="1">
      <c r="A7" s="38">
        <v>55</v>
      </c>
      <c r="B7" s="38" t="str">
        <f>IF(A7="","",VLOOKUP(A7,Entrants!$B$4:$D$105,3))</f>
        <v>AA</v>
      </c>
      <c r="C7" s="38">
        <v>3</v>
      </c>
      <c r="D7" s="99" t="str">
        <f>IF(A7="","",VLOOKUP(A7,Entrants!$B$4:$D$105,2))</f>
        <v>Lowes, Alison</v>
      </c>
      <c r="E7" s="39">
        <v>0.018761574074074073</v>
      </c>
      <c r="F7" s="39">
        <f>IF(A7="","",VLOOKUP(A7,Entrants!$B$4:$M$105,11))</f>
        <v>0.0031249999999999997</v>
      </c>
      <c r="G7" s="39">
        <f t="shared" si="0"/>
        <v>0.015636574074074074</v>
      </c>
      <c r="H7" s="7"/>
      <c r="I7" s="5">
        <v>3</v>
      </c>
      <c r="J7" s="37" t="s">
        <v>103</v>
      </c>
      <c r="K7" s="39">
        <v>0.018796296296296297</v>
      </c>
      <c r="L7" s="39">
        <v>0.008854166666666666</v>
      </c>
      <c r="M7" s="39">
        <v>0.00994212962962963</v>
      </c>
    </row>
    <row r="8" spans="1:13" ht="15" customHeight="1">
      <c r="A8" s="38">
        <v>33</v>
      </c>
      <c r="B8" s="38" t="str">
        <f>IF(A8="","",VLOOKUP(A8,Entrants!$B$4:$D$105,3))</f>
        <v>JS</v>
      </c>
      <c r="C8" s="38">
        <v>4</v>
      </c>
      <c r="D8" s="99" t="str">
        <f>IF(A8="","",VLOOKUP(A8,Entrants!$B$4:$D$105,2))</f>
        <v>Fiddaman, Josh</v>
      </c>
      <c r="E8" s="39">
        <v>0.018796296296296297</v>
      </c>
      <c r="F8" s="39">
        <f>IF(A8="","",VLOOKUP(A8,Entrants!$B$4:$M$105,11))</f>
        <v>0.008854166666666666</v>
      </c>
      <c r="G8" s="39">
        <f t="shared" si="0"/>
        <v>0.00994212962962963</v>
      </c>
      <c r="H8" s="7"/>
      <c r="I8" s="5">
        <v>4</v>
      </c>
      <c r="J8" s="37" t="s">
        <v>249</v>
      </c>
      <c r="K8" s="39">
        <v>0.019375</v>
      </c>
      <c r="L8" s="39">
        <v>0.009375</v>
      </c>
      <c r="M8" s="39">
        <v>0.01</v>
      </c>
    </row>
    <row r="9" spans="1:13" ht="15" customHeight="1">
      <c r="A9" s="38">
        <v>36</v>
      </c>
      <c r="B9" s="38" t="str">
        <f>IF(A9="","",VLOOKUP(A9,Entrants!$B$4:$D$105,3))</f>
        <v>HT</v>
      </c>
      <c r="C9" s="38">
        <v>5</v>
      </c>
      <c r="D9" s="99" t="str">
        <f>IF(A9="","",VLOOKUP(A9,Entrants!$B$4:$D$105,2))</f>
        <v>Freeman, Lewis</v>
      </c>
      <c r="E9" s="39">
        <v>0.018796296296296297</v>
      </c>
      <c r="F9" s="39">
        <f>IF(A9="","",VLOOKUP(A9,Entrants!$B$4:$M$105,11))</f>
        <v>0.006597222222222222</v>
      </c>
      <c r="G9" s="39">
        <f t="shared" si="0"/>
        <v>0.012199074074074074</v>
      </c>
      <c r="H9" s="7"/>
      <c r="I9" s="5">
        <v>5</v>
      </c>
      <c r="J9" s="41" t="s">
        <v>107</v>
      </c>
      <c r="K9" s="6">
        <v>0.019212962962962963</v>
      </c>
      <c r="L9" s="6">
        <v>0.00920138888888889</v>
      </c>
      <c r="M9" s="6">
        <v>0.010011574074074074</v>
      </c>
    </row>
    <row r="10" spans="1:13" ht="15" customHeight="1">
      <c r="A10" s="38">
        <v>89</v>
      </c>
      <c r="B10" s="38" t="str">
        <f>IF(A10="","",VLOOKUP(A10,Entrants!$B$4:$D$105,3))</f>
        <v>GAL</v>
      </c>
      <c r="C10" s="38">
        <v>6</v>
      </c>
      <c r="D10" s="99" t="str">
        <f>IF(A10="","",VLOOKUP(A10,Entrants!$B$4:$D$105,2))</f>
        <v>Warnes, Alison</v>
      </c>
      <c r="E10" s="39">
        <v>0.018854166666666665</v>
      </c>
      <c r="F10" s="39">
        <f>IF(A10="","",VLOOKUP(A10,Entrants!$B$4:$M$105,11))</f>
        <v>0.002777777777777778</v>
      </c>
      <c r="G10" s="39">
        <f t="shared" si="0"/>
        <v>0.016076388888888887</v>
      </c>
      <c r="H10" s="7"/>
      <c r="I10" s="5">
        <v>6</v>
      </c>
      <c r="J10" s="37" t="s">
        <v>63</v>
      </c>
      <c r="K10" s="39">
        <v>0.01945601851851852</v>
      </c>
      <c r="L10" s="39">
        <v>0.00920138888888889</v>
      </c>
      <c r="M10" s="39">
        <v>0.01025462962962963</v>
      </c>
    </row>
    <row r="11" spans="1:13" ht="15" customHeight="1">
      <c r="A11" s="38">
        <v>23</v>
      </c>
      <c r="B11" s="38" t="str">
        <f>IF(A11="","",VLOOKUP(A11,Entrants!$B$4:$D$105,3))</f>
        <v>RD</v>
      </c>
      <c r="C11" s="38">
        <v>7</v>
      </c>
      <c r="D11" s="99" t="str">
        <f>IF(A11="","",VLOOKUP(A11,Entrants!$B$4:$D$105,2))</f>
        <v>Davies, Leanne</v>
      </c>
      <c r="E11" s="39">
        <v>0.01888888888888889</v>
      </c>
      <c r="F11" s="39">
        <f>IF(A11="","",VLOOKUP(A11,Entrants!$B$4:$M$105,11))</f>
        <v>0.005208333333333333</v>
      </c>
      <c r="G11" s="39">
        <f t="shared" si="0"/>
        <v>0.013680555555555557</v>
      </c>
      <c r="H11" s="7"/>
      <c r="I11" s="5">
        <v>7</v>
      </c>
      <c r="J11" s="37" t="s">
        <v>42</v>
      </c>
      <c r="K11" s="39">
        <v>0.01925925925925926</v>
      </c>
      <c r="L11" s="39">
        <v>0.008680555555555556</v>
      </c>
      <c r="M11" s="39">
        <v>0.010578703703703705</v>
      </c>
    </row>
    <row r="12" spans="1:13" ht="15" customHeight="1">
      <c r="A12" s="38">
        <v>54</v>
      </c>
      <c r="B12" s="38" t="str">
        <f>IF(A12="","",VLOOKUP(A12,Entrants!$B$4:$D$105,3))</f>
        <v>RR</v>
      </c>
      <c r="C12" s="38">
        <v>8</v>
      </c>
      <c r="D12" s="99" t="str">
        <f>IF(A12="","",VLOOKUP(A12,Entrants!$B$4:$D$105,2))</f>
        <v>Lonsdale, Davina</v>
      </c>
      <c r="E12" s="39">
        <v>0.018900462962962963</v>
      </c>
      <c r="F12" s="39">
        <f>IF(A12="","",VLOOKUP(A12,Entrants!$B$4:$M$105,11))</f>
        <v>0.0050347222222222225</v>
      </c>
      <c r="G12" s="39">
        <f>IF(D12="","",E12-F12)</f>
        <v>0.013865740740740741</v>
      </c>
      <c r="H12" s="7"/>
      <c r="I12" s="5">
        <v>8</v>
      </c>
      <c r="J12" s="41" t="s">
        <v>151</v>
      </c>
      <c r="K12" s="6">
        <v>0.019224537037037037</v>
      </c>
      <c r="L12" s="6">
        <v>0.008506944444444444</v>
      </c>
      <c r="M12" s="6">
        <v>0.010717592592592593</v>
      </c>
    </row>
    <row r="13" spans="1:13" ht="15" customHeight="1">
      <c r="A13" s="38">
        <v>43</v>
      </c>
      <c r="B13" s="38" t="str">
        <f>IF(A13="","",VLOOKUP(A13,Entrants!$B$4:$D$105,3))</f>
        <v>CM</v>
      </c>
      <c r="C13" s="38">
        <v>9</v>
      </c>
      <c r="D13" s="99" t="str">
        <f>IF(A13="","",VLOOKUP(A13,Entrants!$B$4:$D$105,2))</f>
        <v>Harmon, Gemma</v>
      </c>
      <c r="E13" s="39">
        <v>0.018912037037037036</v>
      </c>
      <c r="F13" s="39">
        <f>IF(A13="","",VLOOKUP(A13,Entrants!$B$4:$M$105,11))</f>
        <v>0.005381944444444445</v>
      </c>
      <c r="G13" s="39">
        <f>IF(D13="","",E13-F13)</f>
        <v>0.01353009259259259</v>
      </c>
      <c r="H13" s="7"/>
      <c r="I13" s="5">
        <v>9</v>
      </c>
      <c r="J13" s="37" t="s">
        <v>210</v>
      </c>
      <c r="K13" s="39">
        <v>0.019085648148148147</v>
      </c>
      <c r="L13" s="39">
        <v>0.008333333333333333</v>
      </c>
      <c r="M13" s="39">
        <v>0.010752314814814814</v>
      </c>
    </row>
    <row r="14" spans="1:13" ht="15" customHeight="1">
      <c r="A14" s="38">
        <v>78</v>
      </c>
      <c r="B14" s="38">
        <f>IF(A14="","",VLOOKUP(A14,Entrants!$B$4:$D$105,3))</f>
        <v>0</v>
      </c>
      <c r="C14" s="38">
        <v>10</v>
      </c>
      <c r="D14" s="99" t="str">
        <f>IF(A14="","",VLOOKUP(A14,Entrants!$B$4:$D$105,2))</f>
        <v>Sharratt, Robert</v>
      </c>
      <c r="E14" s="39">
        <v>0.01894675925925926</v>
      </c>
      <c r="F14" s="39">
        <f>IF(A14="","",VLOOKUP(A14,Entrants!$B$4:$M$105,11))</f>
        <v>0.0078125</v>
      </c>
      <c r="G14" s="39">
        <f t="shared" si="0"/>
        <v>0.01113425925925926</v>
      </c>
      <c r="H14" s="7"/>
      <c r="I14" s="5">
        <v>10</v>
      </c>
      <c r="J14" s="37" t="s">
        <v>209</v>
      </c>
      <c r="K14" s="39">
        <v>0.02045138888888889</v>
      </c>
      <c r="L14" s="39">
        <v>0.00954861111111111</v>
      </c>
      <c r="M14" s="39">
        <v>0.01090277777777778</v>
      </c>
    </row>
    <row r="15" spans="1:13" ht="15" customHeight="1">
      <c r="A15" s="38">
        <v>74</v>
      </c>
      <c r="B15" s="38" t="str">
        <f>IF(A15="","",VLOOKUP(A15,Entrants!$B$4:$D$105,3))</f>
        <v>JS</v>
      </c>
      <c r="C15" s="38">
        <v>11</v>
      </c>
      <c r="D15" s="99" t="str">
        <f>IF(A15="","",VLOOKUP(A15,Entrants!$B$4:$D$105,2))</f>
        <v>Robinson, Layton</v>
      </c>
      <c r="E15" s="39">
        <v>0.01894675925925926</v>
      </c>
      <c r="F15" s="39">
        <f>IF(A15="","",VLOOKUP(A15,Entrants!$B$4:$M$105,11))</f>
        <v>0.007638888888888889</v>
      </c>
      <c r="G15" s="39">
        <f t="shared" si="0"/>
        <v>0.011307870370370371</v>
      </c>
      <c r="H15" s="7"/>
      <c r="I15" s="5">
        <v>11</v>
      </c>
      <c r="J15" s="37" t="s">
        <v>189</v>
      </c>
      <c r="K15" s="39">
        <v>0.01894675925925926</v>
      </c>
      <c r="L15" s="39">
        <v>0.0078125</v>
      </c>
      <c r="M15" s="39">
        <v>0.01113425925925926</v>
      </c>
    </row>
    <row r="16" spans="1:13" ht="15" customHeight="1">
      <c r="A16" s="38">
        <v>57</v>
      </c>
      <c r="B16" s="38" t="str">
        <f>IF(A16="","",VLOOKUP(A16,Entrants!$B$4:$D$105,3))</f>
        <v>JS</v>
      </c>
      <c r="C16" s="38">
        <v>12</v>
      </c>
      <c r="D16" s="99" t="str">
        <f>IF(A16="","",VLOOKUP(A16,Entrants!$B$4:$D$105,2))</f>
        <v>Marsh, Liam</v>
      </c>
      <c r="E16" s="39">
        <v>0.018958333333333334</v>
      </c>
      <c r="F16" s="39">
        <f>IF(A16="","",VLOOKUP(A16,Entrants!$B$4:$M$105,11))</f>
        <v>0.009375</v>
      </c>
      <c r="G16" s="39">
        <f t="shared" si="0"/>
        <v>0.009583333333333334</v>
      </c>
      <c r="H16" s="7"/>
      <c r="I16" s="5">
        <v>12</v>
      </c>
      <c r="J16" s="41" t="s">
        <v>195</v>
      </c>
      <c r="K16" s="6">
        <v>0.01894675925925926</v>
      </c>
      <c r="L16" s="6">
        <v>0.007638888888888889</v>
      </c>
      <c r="M16" s="6">
        <v>0.011307870370370371</v>
      </c>
    </row>
    <row r="17" spans="1:13" ht="15" customHeight="1">
      <c r="A17" s="38">
        <v>81</v>
      </c>
      <c r="B17" s="38" t="str">
        <f>IF(A17="","",VLOOKUP(A17,Entrants!$B$4:$D$105,3))</f>
        <v>RR</v>
      </c>
      <c r="C17" s="38">
        <v>13</v>
      </c>
      <c r="D17" s="99" t="str">
        <f>IF(A17="","",VLOOKUP(A17,Entrants!$B$4:$D$105,2))</f>
        <v>Shillinglaw, Richard</v>
      </c>
      <c r="E17" s="39">
        <v>0.01902777777777778</v>
      </c>
      <c r="F17" s="39">
        <f>IF(A17="","",VLOOKUP(A17,Entrants!$B$4:$M$105,11))</f>
        <v>0.007465277777777778</v>
      </c>
      <c r="G17" s="39">
        <f t="shared" si="0"/>
        <v>0.0115625</v>
      </c>
      <c r="H17" s="7"/>
      <c r="I17" s="5">
        <v>13</v>
      </c>
      <c r="J17" s="37" t="s">
        <v>61</v>
      </c>
      <c r="K17" s="39">
        <v>0.01902777777777778</v>
      </c>
      <c r="L17" s="39">
        <v>0.007465277777777778</v>
      </c>
      <c r="M17" s="39">
        <v>0.0115625</v>
      </c>
    </row>
    <row r="18" spans="1:13" ht="15" customHeight="1">
      <c r="A18" s="38">
        <v>37</v>
      </c>
      <c r="B18" s="38">
        <f>IF(A18="","",VLOOKUP(A18,Entrants!$B$4:$D$105,3))</f>
        <v>0</v>
      </c>
      <c r="C18" s="38">
        <v>14</v>
      </c>
      <c r="D18" s="99" t="str">
        <f>IF(A18="","",VLOOKUP(A18,Entrants!$B$4:$D$105,2))</f>
        <v>French, Jon</v>
      </c>
      <c r="E18" s="39">
        <v>0.0190625</v>
      </c>
      <c r="F18" s="39">
        <f>IF(A18="","",VLOOKUP(A18,Entrants!$B$4:$M$105,11))</f>
        <v>0.009375</v>
      </c>
      <c r="G18" s="39">
        <f t="shared" si="0"/>
        <v>0.0096875</v>
      </c>
      <c r="H18" s="7"/>
      <c r="I18" s="5">
        <v>14</v>
      </c>
      <c r="J18" s="37" t="s">
        <v>92</v>
      </c>
      <c r="K18" s="39">
        <v>0.01958333333333333</v>
      </c>
      <c r="L18" s="39">
        <v>0.0078125</v>
      </c>
      <c r="M18" s="39">
        <v>0.011770833333333331</v>
      </c>
    </row>
    <row r="19" spans="1:13" ht="15" customHeight="1">
      <c r="A19" s="38">
        <v>91</v>
      </c>
      <c r="B19" s="38" t="str">
        <f>IF(A19="","",VLOOKUP(A19,Entrants!$B$4:$D$105,3))</f>
        <v>CC</v>
      </c>
      <c r="C19" s="38">
        <v>15</v>
      </c>
      <c r="D19" s="99" t="str">
        <f>IF(A19="","",VLOOKUP(A19,Entrants!$B$4:$D$105,2))</f>
        <v>Whalley, Paul</v>
      </c>
      <c r="E19" s="39">
        <v>0.019085648148148147</v>
      </c>
      <c r="F19" s="39">
        <f>IF(A19="","",VLOOKUP(A19,Entrants!$B$4:$M$105,11))</f>
        <v>0.008333333333333333</v>
      </c>
      <c r="G19" s="39">
        <f t="shared" si="0"/>
        <v>0.010752314814814814</v>
      </c>
      <c r="H19" s="7"/>
      <c r="I19" s="5">
        <v>15</v>
      </c>
      <c r="J19" s="37" t="s">
        <v>58</v>
      </c>
      <c r="K19" s="39">
        <v>0.01909722222222222</v>
      </c>
      <c r="L19" s="39">
        <v>0.007291666666666666</v>
      </c>
      <c r="M19" s="39">
        <v>0.011805555555555555</v>
      </c>
    </row>
    <row r="20" spans="1:13" ht="15" customHeight="1">
      <c r="A20" s="38">
        <v>69</v>
      </c>
      <c r="B20" s="38" t="str">
        <f>IF(A20="","",VLOOKUP(A20,Entrants!$B$4:$D$105,3))</f>
        <v>AD</v>
      </c>
      <c r="C20" s="38">
        <v>16</v>
      </c>
      <c r="D20" s="99" t="str">
        <f>IF(A20="","",VLOOKUP(A20,Entrants!$B$4:$D$105,2))</f>
        <v>Ponton, Mark</v>
      </c>
      <c r="E20" s="39">
        <v>0.01909722222222222</v>
      </c>
      <c r="F20" s="39">
        <f>IF(A20="","",VLOOKUP(A20,Entrants!$B$4:$M$105,11))</f>
        <v>0.007291666666666666</v>
      </c>
      <c r="G20" s="39">
        <f t="shared" si="0"/>
        <v>0.011805555555555555</v>
      </c>
      <c r="H20" s="7"/>
      <c r="I20" s="5">
        <v>16</v>
      </c>
      <c r="J20" s="37" t="s">
        <v>38</v>
      </c>
      <c r="K20" s="39">
        <v>0.019490740740740743</v>
      </c>
      <c r="L20" s="39">
        <v>0.007465277777777778</v>
      </c>
      <c r="M20" s="39">
        <v>0.012025462962962963</v>
      </c>
    </row>
    <row r="21" spans="1:13" ht="15" customHeight="1">
      <c r="A21" s="38">
        <v>11</v>
      </c>
      <c r="B21" s="38" t="str">
        <f>IF(A21="","",VLOOKUP(A21,Entrants!$B$4:$D$105,3))</f>
        <v>AD</v>
      </c>
      <c r="C21" s="38">
        <v>17</v>
      </c>
      <c r="D21" s="99" t="str">
        <f>IF(A21="","",VLOOKUP(A21,Entrants!$B$4:$D$105,2))</f>
        <v>Bradley, Dave</v>
      </c>
      <c r="E21" s="39">
        <v>0.019108796296296294</v>
      </c>
      <c r="F21" s="39">
        <f>IF(A21="","",VLOOKUP(A21,Entrants!$B$4:$M$105,11))</f>
        <v>0.006597222222222222</v>
      </c>
      <c r="G21" s="39">
        <f t="shared" si="0"/>
        <v>0.01251157407407407</v>
      </c>
      <c r="H21" s="7"/>
      <c r="I21" s="5">
        <v>17</v>
      </c>
      <c r="J21" s="37" t="s">
        <v>203</v>
      </c>
      <c r="K21" s="39">
        <v>0.018796296296296297</v>
      </c>
      <c r="L21" s="39">
        <v>0.006597222222222222</v>
      </c>
      <c r="M21" s="39">
        <v>0.012199074074074074</v>
      </c>
    </row>
    <row r="22" spans="1:13" ht="15" customHeight="1">
      <c r="A22" s="38">
        <v>35</v>
      </c>
      <c r="B22" s="38">
        <f>IF(A22="","",VLOOKUP(A22,Entrants!$B$4:$D$105,3))</f>
        <v>0</v>
      </c>
      <c r="C22" s="38">
        <v>18</v>
      </c>
      <c r="D22" s="99" t="str">
        <f>IF(A22="","",VLOOKUP(A22,Entrants!$B$4:$D$105,2))</f>
        <v>Frazer, Joe</v>
      </c>
      <c r="E22" s="39">
        <v>0.01912037037037037</v>
      </c>
      <c r="F22" s="39">
        <f>IF(A22="","",VLOOKUP(A22,Entrants!$B$4:$M$105,11))</f>
        <v>0.0062499999999999995</v>
      </c>
      <c r="G22" s="39">
        <f t="shared" si="0"/>
        <v>0.012870370370370372</v>
      </c>
      <c r="H22" s="7"/>
      <c r="I22" s="5">
        <v>18</v>
      </c>
      <c r="J22" s="37" t="s">
        <v>100</v>
      </c>
      <c r="K22" s="39">
        <v>0.019791666666666666</v>
      </c>
      <c r="L22" s="39">
        <v>0.007291666666666666</v>
      </c>
      <c r="M22" s="39">
        <v>0.0125</v>
      </c>
    </row>
    <row r="23" spans="1:13" ht="15" customHeight="1">
      <c r="A23" s="38">
        <v>21</v>
      </c>
      <c r="B23" s="38" t="str">
        <f>IF(A23="","",VLOOKUP(A23,Entrants!$B$4:$D$105,3))</f>
        <v>RD</v>
      </c>
      <c r="C23" s="38">
        <v>19</v>
      </c>
      <c r="D23" s="99" t="str">
        <f>IF(A23="","",VLOOKUP(A23,Entrants!$B$4:$D$105,2))</f>
        <v>Craddock, Anne</v>
      </c>
      <c r="E23" s="39">
        <v>0.019131944444444444</v>
      </c>
      <c r="F23" s="39">
        <f>IF(A23="","",VLOOKUP(A23,Entrants!$B$4:$M$105,11))</f>
        <v>0.004513888888888889</v>
      </c>
      <c r="G23" s="39">
        <f t="shared" si="0"/>
        <v>0.014618055555555554</v>
      </c>
      <c r="H23" s="7"/>
      <c r="I23" s="5">
        <v>19</v>
      </c>
      <c r="J23" s="37" t="s">
        <v>37</v>
      </c>
      <c r="K23" s="39">
        <v>0.019108796296296294</v>
      </c>
      <c r="L23" s="39">
        <v>0.006597222222222222</v>
      </c>
      <c r="M23" s="39">
        <v>0.01251157407407407</v>
      </c>
    </row>
    <row r="24" spans="1:13" ht="15" customHeight="1">
      <c r="A24" s="38">
        <v>12</v>
      </c>
      <c r="B24" s="38">
        <f>IF(A24="","",VLOOKUP(A24,Entrants!$B$4:$D$105,3))</f>
        <v>0</v>
      </c>
      <c r="C24" s="38">
        <v>20</v>
      </c>
      <c r="D24" s="99" t="str">
        <f>IF(A24="","",VLOOKUP(A24,Entrants!$B$4:$D$105,2))</f>
        <v>Brown, Colin</v>
      </c>
      <c r="E24" s="39">
        <v>0.01915509259259259</v>
      </c>
      <c r="F24" s="39">
        <f>IF(A24="","",VLOOKUP(A24,Entrants!$B$4:$M$105,11))</f>
        <v>0.0038194444444444443</v>
      </c>
      <c r="G24" s="39">
        <f t="shared" si="0"/>
        <v>0.015335648148148147</v>
      </c>
      <c r="H24" s="7"/>
      <c r="I24" s="5">
        <v>20</v>
      </c>
      <c r="J24" s="37" t="s">
        <v>84</v>
      </c>
      <c r="K24" s="39">
        <v>0.01912037037037037</v>
      </c>
      <c r="L24" s="39">
        <v>0.0062499999999999995</v>
      </c>
      <c r="M24" s="39">
        <v>0.012870370370370372</v>
      </c>
    </row>
    <row r="25" spans="1:13" ht="15" customHeight="1">
      <c r="A25" s="38">
        <v>66</v>
      </c>
      <c r="B25" s="38" t="str">
        <f>IF(A25="","",VLOOKUP(A25,Entrants!$B$4:$D$105,3))</f>
        <v>AA</v>
      </c>
      <c r="C25" s="38">
        <v>21</v>
      </c>
      <c r="D25" s="99" t="str">
        <f>IF(A25="","",VLOOKUP(A25,Entrants!$B$4:$D$105,2))</f>
        <v>Munro, Lynn</v>
      </c>
      <c r="E25" s="39">
        <v>0.01916666666666667</v>
      </c>
      <c r="F25" s="39">
        <f>IF(A25="","",VLOOKUP(A25,Entrants!$B$4:$M$105,11))</f>
        <v>0.0024305555555555556</v>
      </c>
      <c r="G25" s="39">
        <f t="shared" si="0"/>
        <v>0.01673611111111111</v>
      </c>
      <c r="H25" s="7"/>
      <c r="I25" s="5">
        <v>21</v>
      </c>
      <c r="J25" s="37" t="s">
        <v>188</v>
      </c>
      <c r="K25" s="39">
        <v>0.019178240740740742</v>
      </c>
      <c r="L25" s="39">
        <v>0.0062499999999999995</v>
      </c>
      <c r="M25" s="39">
        <v>0.012928240740740744</v>
      </c>
    </row>
    <row r="26" spans="1:13" ht="15" customHeight="1">
      <c r="A26" s="38">
        <v>2</v>
      </c>
      <c r="B26" s="38" t="str">
        <f>IF(A26="","",VLOOKUP(A26,Entrants!$B$4:$D$105,3))</f>
        <v>AD</v>
      </c>
      <c r="C26" s="38">
        <v>22</v>
      </c>
      <c r="D26" s="99" t="str">
        <f>IF(A26="","",VLOOKUP(A26,Entrants!$B$4:$D$105,2))</f>
        <v>Ashby, Michael</v>
      </c>
      <c r="E26" s="39">
        <v>0.019178240740740742</v>
      </c>
      <c r="F26" s="39">
        <f>IF(A26="","",VLOOKUP(A26,Entrants!$B$4:$M$105,11))</f>
        <v>0.0062499999999999995</v>
      </c>
      <c r="G26" s="39">
        <f t="shared" si="0"/>
        <v>0.012928240740740744</v>
      </c>
      <c r="H26" s="7"/>
      <c r="I26" s="5">
        <v>22</v>
      </c>
      <c r="J26" s="37" t="s">
        <v>248</v>
      </c>
      <c r="K26" s="39">
        <v>0.019444444444444445</v>
      </c>
      <c r="L26" s="39">
        <v>0.006423611111111112</v>
      </c>
      <c r="M26" s="39">
        <v>0.013020833333333332</v>
      </c>
    </row>
    <row r="27" spans="1:13" ht="15" customHeight="1">
      <c r="A27" s="38">
        <v>10</v>
      </c>
      <c r="B27" s="38" t="str">
        <f>IF(A27="","",VLOOKUP(A27,Entrants!$B$4:$D$105,3))</f>
        <v>AD</v>
      </c>
      <c r="C27" s="38">
        <v>23</v>
      </c>
      <c r="D27" s="99" t="str">
        <f>IF(A27="","",VLOOKUP(A27,Entrants!$B$4:$D$105,2))</f>
        <v>Brabazon, Anita</v>
      </c>
      <c r="E27" s="39">
        <v>0.019178240740740742</v>
      </c>
      <c r="F27" s="39">
        <f>IF(A27="","",VLOOKUP(A27,Entrants!$B$4:$M$105,11))</f>
        <v>0.0046875</v>
      </c>
      <c r="G27" s="39">
        <f t="shared" si="0"/>
        <v>0.014490740740740742</v>
      </c>
      <c r="H27" s="7"/>
      <c r="I27" s="5">
        <v>23</v>
      </c>
      <c r="J27" s="41" t="s">
        <v>99</v>
      </c>
      <c r="K27" s="6">
        <v>0.019305555555555555</v>
      </c>
      <c r="L27" s="6">
        <v>0.0062499999999999995</v>
      </c>
      <c r="M27" s="6">
        <v>0.013055555555555556</v>
      </c>
    </row>
    <row r="28" spans="1:13" ht="15" customHeight="1">
      <c r="A28" s="38">
        <v>96</v>
      </c>
      <c r="B28" s="38" t="str">
        <f>IF(A28="","",VLOOKUP(A28,Entrants!$B$4:$D$105,3))</f>
        <v>HT</v>
      </c>
      <c r="C28" s="38">
        <v>24</v>
      </c>
      <c r="D28" s="99" t="str">
        <f>IF(A28="","",VLOOKUP(A28,Entrants!$B$4:$D$105,2))</f>
        <v>Young, Cath</v>
      </c>
      <c r="E28" s="39">
        <v>0.019212962962962963</v>
      </c>
      <c r="F28" s="39">
        <f>IF(A28="","",VLOOKUP(A28,Entrants!$B$4:$M$105,11))</f>
        <v>0.006076388888888889</v>
      </c>
      <c r="G28" s="39">
        <f t="shared" si="0"/>
        <v>0.013136574074074075</v>
      </c>
      <c r="H28" s="7"/>
      <c r="I28" s="5">
        <v>24</v>
      </c>
      <c r="J28" s="37" t="s">
        <v>51</v>
      </c>
      <c r="K28" s="39">
        <v>0.01798611111111111</v>
      </c>
      <c r="L28" s="39">
        <v>0.004861111111111111</v>
      </c>
      <c r="M28" s="39">
        <v>0.013124999999999998</v>
      </c>
    </row>
    <row r="29" spans="1:13" ht="15" customHeight="1">
      <c r="A29" s="38">
        <v>13</v>
      </c>
      <c r="B29" s="38" t="str">
        <f>IF(A29="","",VLOOKUP(A29,Entrants!$B$4:$D$105,3))</f>
        <v>MM</v>
      </c>
      <c r="C29" s="38">
        <v>25</v>
      </c>
      <c r="D29" s="99" t="str">
        <f>IF(A29="","",VLOOKUP(A29,Entrants!$B$4:$D$105,2))</f>
        <v>Brown, Pete</v>
      </c>
      <c r="E29" s="39">
        <v>0.019212962962962963</v>
      </c>
      <c r="F29" s="39">
        <f>IF(A29="","",VLOOKUP(A29,Entrants!$B$4:$M$105,11))</f>
        <v>0.00920138888888889</v>
      </c>
      <c r="G29" s="39">
        <f t="shared" si="0"/>
        <v>0.010011574074074074</v>
      </c>
      <c r="H29" s="7"/>
      <c r="I29" s="5">
        <v>25</v>
      </c>
      <c r="J29" s="41" t="s">
        <v>64</v>
      </c>
      <c r="K29" s="6">
        <v>0.019212962962962963</v>
      </c>
      <c r="L29" s="6">
        <v>0.006076388888888889</v>
      </c>
      <c r="M29" s="6">
        <v>0.013136574074074075</v>
      </c>
    </row>
    <row r="30" spans="1:13" ht="15" customHeight="1">
      <c r="A30" s="38">
        <v>50</v>
      </c>
      <c r="B30" s="38" t="str">
        <f>IF(A30="","",VLOOKUP(A30,Entrants!$B$4:$D$105,3))</f>
        <v>CC</v>
      </c>
      <c r="C30" s="38">
        <v>26</v>
      </c>
      <c r="D30" s="99" t="str">
        <f>IF(A30="","",VLOOKUP(A30,Entrants!$B$4:$D$105,2))</f>
        <v>Jobling, Julie Anne</v>
      </c>
      <c r="E30" s="39">
        <v>0.019212962962962963</v>
      </c>
      <c r="F30" s="39">
        <f>IF(A30="","",VLOOKUP(A30,Entrants!$B$4:$M$105,11))</f>
        <v>0.005208333333333333</v>
      </c>
      <c r="G30" s="39">
        <f t="shared" si="0"/>
        <v>0.01400462962962963</v>
      </c>
      <c r="H30" s="7"/>
      <c r="I30" s="5">
        <v>26</v>
      </c>
      <c r="J30" s="41" t="s">
        <v>56</v>
      </c>
      <c r="K30" s="6">
        <v>0.019247685185185184</v>
      </c>
      <c r="L30" s="6">
        <v>0.006076388888888889</v>
      </c>
      <c r="M30" s="6">
        <v>0.013171296296296296</v>
      </c>
    </row>
    <row r="31" spans="1:13" ht="15" customHeight="1">
      <c r="A31" s="38">
        <v>47</v>
      </c>
      <c r="B31" s="38" t="str">
        <f>IF(A31="","",VLOOKUP(A31,Entrants!$B$4:$D$105,3))</f>
        <v>MP</v>
      </c>
      <c r="C31" s="38">
        <v>27</v>
      </c>
      <c r="D31" s="99" t="str">
        <f>IF(A31="","",VLOOKUP(A31,Entrants!$B$4:$D$105,2))</f>
        <v>Holmback, Peter</v>
      </c>
      <c r="E31" s="39">
        <v>0.019224537037037037</v>
      </c>
      <c r="F31" s="39">
        <f>IF(A31="","",VLOOKUP(A31,Entrants!$B$4:$M$105,11))</f>
        <v>0.008506944444444444</v>
      </c>
      <c r="G31" s="39">
        <f t="shared" si="0"/>
        <v>0.010717592592592593</v>
      </c>
      <c r="H31" s="7"/>
      <c r="I31" s="5">
        <v>27</v>
      </c>
      <c r="J31" s="37" t="s">
        <v>95</v>
      </c>
      <c r="K31" s="39">
        <v>0.020023148148148148</v>
      </c>
      <c r="L31" s="39">
        <v>0.0067708333333333336</v>
      </c>
      <c r="M31" s="39">
        <v>0.013252314814814814</v>
      </c>
    </row>
    <row r="32" spans="1:13" ht="15" customHeight="1">
      <c r="A32" s="38">
        <v>4</v>
      </c>
      <c r="B32" s="38" t="str">
        <f>IF(A32="","",VLOOKUP(A32,Entrants!$B$4:$D$105,3))</f>
        <v>HT</v>
      </c>
      <c r="C32" s="38">
        <v>28</v>
      </c>
      <c r="D32" s="99" t="str">
        <f>IF(A32="","",VLOOKUP(A32,Entrants!$B$4:$D$105,2))</f>
        <v>Barrass, Heather</v>
      </c>
      <c r="E32" s="39">
        <v>0.01923611111111111</v>
      </c>
      <c r="F32" s="39">
        <f>IF(A32="","",VLOOKUP(A32,Entrants!$B$4:$M$105,11))</f>
        <v>0.004861111111111111</v>
      </c>
      <c r="G32" s="39">
        <f t="shared" si="0"/>
        <v>0.014374999999999999</v>
      </c>
      <c r="H32" s="7"/>
      <c r="I32" s="5">
        <v>28</v>
      </c>
      <c r="J32" s="37" t="s">
        <v>74</v>
      </c>
      <c r="K32" s="39">
        <v>0.01951388888888889</v>
      </c>
      <c r="L32" s="39">
        <v>0.0062499999999999995</v>
      </c>
      <c r="M32" s="39">
        <v>0.013263888888888891</v>
      </c>
    </row>
    <row r="33" spans="1:13" ht="15" customHeight="1">
      <c r="A33" s="38">
        <v>65</v>
      </c>
      <c r="B33" s="38" t="str">
        <f>IF(A33="","",VLOOKUP(A33,Entrants!$B$4:$D$105,3))</f>
        <v>MM</v>
      </c>
      <c r="C33" s="38">
        <v>29</v>
      </c>
      <c r="D33" s="99" t="str">
        <f>IF(A33="","",VLOOKUP(A33,Entrants!$B$4:$D$105,2))</f>
        <v>Morris, Helen</v>
      </c>
      <c r="E33" s="39">
        <v>0.019247685185185184</v>
      </c>
      <c r="F33" s="39">
        <f>IF(A33="","",VLOOKUP(A33,Entrants!$B$4:$M$105,11))</f>
        <v>0.006076388888888889</v>
      </c>
      <c r="G33" s="39">
        <f t="shared" si="0"/>
        <v>0.013171296296296296</v>
      </c>
      <c r="H33" s="7"/>
      <c r="I33" s="5">
        <v>29</v>
      </c>
      <c r="J33" s="37" t="s">
        <v>55</v>
      </c>
      <c r="K33" s="39">
        <v>0.01940972222222222</v>
      </c>
      <c r="L33" s="39">
        <v>0.006076388888888889</v>
      </c>
      <c r="M33" s="39">
        <v>0.013333333333333332</v>
      </c>
    </row>
    <row r="34" spans="1:13" ht="15" customHeight="1">
      <c r="A34" s="38">
        <v>38</v>
      </c>
      <c r="B34" s="38">
        <f>IF(A34="","",VLOOKUP(A34,Entrants!$B$4:$D$105,3))</f>
        <v>0</v>
      </c>
      <c r="C34" s="38">
        <v>30</v>
      </c>
      <c r="D34" s="99" t="str">
        <f>IF(A34="","",VLOOKUP(A34,Entrants!$B$4:$D$105,2))</f>
        <v>French, Steven</v>
      </c>
      <c r="E34" s="39">
        <v>0.01925925925925926</v>
      </c>
      <c r="F34" s="39">
        <f>IF(A34="","",VLOOKUP(A34,Entrants!$B$4:$M$105,11))</f>
        <v>0.008680555555555556</v>
      </c>
      <c r="G34" s="39">
        <f t="shared" si="0"/>
        <v>0.010578703703703705</v>
      </c>
      <c r="H34" s="7"/>
      <c r="I34" s="5">
        <v>30</v>
      </c>
      <c r="J34" s="37" t="s">
        <v>217</v>
      </c>
      <c r="K34" s="39">
        <v>0.01940972222222222</v>
      </c>
      <c r="L34" s="39">
        <v>0.006076388888888889</v>
      </c>
      <c r="M34" s="39">
        <v>0.013333333333333332</v>
      </c>
    </row>
    <row r="35" spans="1:13" ht="15" customHeight="1">
      <c r="A35" s="38">
        <v>24</v>
      </c>
      <c r="B35" s="38" t="str">
        <f>IF(A35="","",VLOOKUP(A35,Entrants!$B$4:$D$105,3))</f>
        <v>HT</v>
      </c>
      <c r="C35" s="38">
        <v>31</v>
      </c>
      <c r="D35" s="99" t="str">
        <f>IF(A35="","",VLOOKUP(A35,Entrants!$B$4:$D$105,2))</f>
        <v>Dickinson, Ralph</v>
      </c>
      <c r="E35" s="39">
        <v>0.019282407407407408</v>
      </c>
      <c r="F35" s="39">
        <f>IF(A35="","",VLOOKUP(A35,Entrants!$B$4:$M$105,11))</f>
        <v>0.005381944444444445</v>
      </c>
      <c r="G35" s="39">
        <f t="shared" si="0"/>
        <v>0.013900462962962962</v>
      </c>
      <c r="H35" s="7"/>
      <c r="I35" s="5">
        <v>31</v>
      </c>
      <c r="J35" s="37" t="s">
        <v>216</v>
      </c>
      <c r="K35" s="39">
        <v>0.019537037037037037</v>
      </c>
      <c r="L35" s="39">
        <v>0.006076388888888889</v>
      </c>
      <c r="M35" s="39">
        <v>0.013460648148148149</v>
      </c>
    </row>
    <row r="36" spans="1:13" ht="15" customHeight="1">
      <c r="A36" s="38">
        <v>76</v>
      </c>
      <c r="B36" s="38" t="str">
        <f>IF(A36="","",VLOOKUP(A36,Entrants!$B$4:$D$105,3))</f>
        <v>CM</v>
      </c>
      <c r="C36" s="38">
        <v>32</v>
      </c>
      <c r="D36" s="99" t="str">
        <f>IF(A36="","",VLOOKUP(A36,Entrants!$B$4:$D$105,2))</f>
        <v>Scorer, Lisa</v>
      </c>
      <c r="E36" s="39">
        <v>0.019305555555555555</v>
      </c>
      <c r="F36" s="39">
        <f>IF(A36="","",VLOOKUP(A36,Entrants!$B$4:$M$105,11))</f>
        <v>0.0062499999999999995</v>
      </c>
      <c r="G36" s="39">
        <f t="shared" si="0"/>
        <v>0.013055555555555556</v>
      </c>
      <c r="H36" s="7"/>
      <c r="I36" s="5">
        <v>32</v>
      </c>
      <c r="J36" s="37" t="s">
        <v>97</v>
      </c>
      <c r="K36" s="39">
        <v>0.018912037037037036</v>
      </c>
      <c r="L36" s="39">
        <v>0.005381944444444445</v>
      </c>
      <c r="M36" s="39">
        <v>0.01353009259259259</v>
      </c>
    </row>
    <row r="37" spans="1:13" ht="15" customHeight="1">
      <c r="A37" s="38">
        <v>19</v>
      </c>
      <c r="B37" s="38">
        <f>IF(A37="","",VLOOKUP(A37,Entrants!$B$4:$D$105,3))</f>
        <v>0</v>
      </c>
      <c r="C37" s="38">
        <v>33</v>
      </c>
      <c r="D37" s="99" t="str">
        <f>IF(A37="","",VLOOKUP(A37,Entrants!$B$4:$D$105,2))</f>
        <v>Cox, Dave</v>
      </c>
      <c r="E37" s="39">
        <v>0.01934027777777778</v>
      </c>
      <c r="F37" s="39">
        <f>IF(A37="","",VLOOKUP(A37,Entrants!$B$4:$M$105,11))</f>
        <v>0.005381944444444445</v>
      </c>
      <c r="G37" s="39">
        <f t="shared" si="0"/>
        <v>0.013958333333333333</v>
      </c>
      <c r="H37" s="7"/>
      <c r="I37" s="5">
        <v>33</v>
      </c>
      <c r="J37" s="37" t="s">
        <v>71</v>
      </c>
      <c r="K37" s="39">
        <v>0.01888888888888889</v>
      </c>
      <c r="L37" s="39">
        <v>0.005208333333333333</v>
      </c>
      <c r="M37" s="39">
        <v>0.013680555555555557</v>
      </c>
    </row>
    <row r="38" spans="1:13" ht="15" customHeight="1">
      <c r="A38" s="38">
        <v>98</v>
      </c>
      <c r="B38" s="38">
        <f>IF(A38="","",VLOOKUP(A38,Entrants!$B$4:$D$105,3))</f>
        <v>0</v>
      </c>
      <c r="C38" s="38">
        <v>34</v>
      </c>
      <c r="D38" s="99" t="str">
        <f>IF(A38="","",VLOOKUP(A38,Entrants!$B$4:$D$105,2))</f>
        <v>Henderson, Ash</v>
      </c>
      <c r="E38" s="39">
        <v>0.019375</v>
      </c>
      <c r="F38" s="39">
        <f>IF(A38="","",VLOOKUP(A38,Entrants!$B$4:$M$105,11))</f>
        <v>0.009375</v>
      </c>
      <c r="G38" s="39">
        <f t="shared" si="0"/>
        <v>0.01</v>
      </c>
      <c r="H38" s="7"/>
      <c r="I38" s="5">
        <v>34</v>
      </c>
      <c r="J38" s="41" t="s">
        <v>52</v>
      </c>
      <c r="K38" s="6">
        <v>0.018900462962962963</v>
      </c>
      <c r="L38" s="6">
        <v>0.0050347222222222225</v>
      </c>
      <c r="M38" s="6">
        <v>0.013865740740740741</v>
      </c>
    </row>
    <row r="39" spans="1:13" ht="15" customHeight="1">
      <c r="A39" s="38">
        <v>61</v>
      </c>
      <c r="B39" s="38" t="str">
        <f>IF(A39="","",VLOOKUP(A39,Entrants!$B$4:$D$105,3))</f>
        <v>MM</v>
      </c>
      <c r="C39" s="38">
        <v>35</v>
      </c>
      <c r="D39" s="99" t="str">
        <f>IF(A39="","",VLOOKUP(A39,Entrants!$B$4:$D$105,2))</f>
        <v>McCabe, Terry</v>
      </c>
      <c r="E39" s="39">
        <v>0.01940972222222222</v>
      </c>
      <c r="F39" s="39">
        <f>IF(A39="","",VLOOKUP(A39,Entrants!$B$4:$M$105,11))</f>
        <v>0.006076388888888889</v>
      </c>
      <c r="G39" s="39">
        <f t="shared" si="0"/>
        <v>0.013333333333333332</v>
      </c>
      <c r="H39" s="7"/>
      <c r="I39" s="5">
        <v>35</v>
      </c>
      <c r="J39" s="37" t="s">
        <v>39</v>
      </c>
      <c r="K39" s="39">
        <v>0.019282407407407408</v>
      </c>
      <c r="L39" s="39">
        <v>0.005381944444444445</v>
      </c>
      <c r="M39" s="39">
        <v>0.013900462962962962</v>
      </c>
    </row>
    <row r="40" spans="1:13" ht="15" customHeight="1">
      <c r="A40" s="38">
        <v>85</v>
      </c>
      <c r="B40" s="38" t="str">
        <f>IF(A40="","",VLOOKUP(A40,Entrants!$B$4:$D$105,3))</f>
        <v>CC</v>
      </c>
      <c r="C40" s="38">
        <v>36</v>
      </c>
      <c r="D40" s="99" t="str">
        <f>IF(A40="","",VLOOKUP(A40,Entrants!$B$4:$D$105,2))</f>
        <v>Thornton, Kymala</v>
      </c>
      <c r="E40" s="39">
        <v>0.01940972222222222</v>
      </c>
      <c r="F40" s="39">
        <f>IF(A40="","",VLOOKUP(A40,Entrants!$B$4:$M$105,11))</f>
        <v>0.006076388888888889</v>
      </c>
      <c r="G40" s="39">
        <f t="shared" si="0"/>
        <v>0.013333333333333332</v>
      </c>
      <c r="H40" s="7"/>
      <c r="I40" s="5">
        <v>36</v>
      </c>
      <c r="J40" s="37" t="s">
        <v>197</v>
      </c>
      <c r="K40" s="39">
        <v>0.01934027777777778</v>
      </c>
      <c r="L40" s="39">
        <v>0.005381944444444445</v>
      </c>
      <c r="M40" s="39">
        <v>0.013958333333333333</v>
      </c>
    </row>
    <row r="41" spans="1:13" ht="15" customHeight="1">
      <c r="A41" s="38">
        <v>97</v>
      </c>
      <c r="B41" s="38">
        <f>IF(A41="","",VLOOKUP(A41,Entrants!$B$4:$D$105,3))</f>
        <v>0</v>
      </c>
      <c r="C41" s="38">
        <v>37</v>
      </c>
      <c r="D41" s="99" t="str">
        <f>IF(A41="","",VLOOKUP(A41,Entrants!$B$4:$D$105,2))</f>
        <v>Shaw, Billy</v>
      </c>
      <c r="E41" s="39">
        <v>0.019444444444444445</v>
      </c>
      <c r="F41" s="39">
        <f>IF(A41="","",VLOOKUP(A41,Entrants!$B$4:$M$105,11))</f>
        <v>0.006423611111111112</v>
      </c>
      <c r="G41" s="39">
        <f t="shared" si="0"/>
        <v>0.013020833333333332</v>
      </c>
      <c r="H41" s="7"/>
      <c r="I41" s="5">
        <v>37</v>
      </c>
      <c r="J41" s="37" t="s">
        <v>214</v>
      </c>
      <c r="K41" s="39">
        <v>0.019212962962962963</v>
      </c>
      <c r="L41" s="39">
        <v>0.005208333333333333</v>
      </c>
      <c r="M41" s="39">
        <v>0.01400462962962963</v>
      </c>
    </row>
    <row r="42" spans="1:13" ht="15" customHeight="1">
      <c r="A42" s="38">
        <v>84</v>
      </c>
      <c r="B42" s="38" t="str">
        <f>IF(A42="","",VLOOKUP(A42,Entrants!$B$4:$D$105,3))</f>
        <v>JS</v>
      </c>
      <c r="C42" s="38">
        <v>38</v>
      </c>
      <c r="D42" s="99" t="str">
        <f>IF(A42="","",VLOOKUP(A42,Entrants!$B$4:$D$105,2))</f>
        <v>Storey, Calum</v>
      </c>
      <c r="E42" s="39">
        <v>0.01945601851851852</v>
      </c>
      <c r="F42" s="39">
        <f>IF(A42="","",VLOOKUP(A42,Entrants!$B$4:$M$105,11))</f>
        <v>0.00920138888888889</v>
      </c>
      <c r="G42" s="39">
        <f t="shared" si="0"/>
        <v>0.01025462962962963</v>
      </c>
      <c r="H42" s="7"/>
      <c r="I42" s="5">
        <v>38</v>
      </c>
      <c r="J42" s="37" t="s">
        <v>88</v>
      </c>
      <c r="K42" s="39">
        <v>0.020613425925925927</v>
      </c>
      <c r="L42" s="39">
        <v>0.0062499999999999995</v>
      </c>
      <c r="M42" s="39">
        <v>0.014363425925925929</v>
      </c>
    </row>
    <row r="43" spans="1:13" ht="15" customHeight="1">
      <c r="A43" s="38">
        <v>92</v>
      </c>
      <c r="B43" s="38" t="str">
        <f>IF(A43="","",VLOOKUP(A43,Entrants!$B$4:$D$105,3))</f>
        <v>CM</v>
      </c>
      <c r="C43" s="38">
        <v>39</v>
      </c>
      <c r="D43" s="99" t="str">
        <f>IF(A43="","",VLOOKUP(A43,Entrants!$B$4:$D$105,2))</f>
        <v>Wilson, Andrea</v>
      </c>
      <c r="E43" s="39">
        <v>0.01947916666666667</v>
      </c>
      <c r="F43" s="39">
        <f>IF(A43="","",VLOOKUP(A43,Entrants!$B$4:$M$105,11))</f>
        <v>0.003645833333333333</v>
      </c>
      <c r="G43" s="39">
        <f t="shared" si="0"/>
        <v>0.015833333333333335</v>
      </c>
      <c r="H43" s="7"/>
      <c r="I43" s="5">
        <v>39</v>
      </c>
      <c r="J43" s="37" t="s">
        <v>230</v>
      </c>
      <c r="K43" s="39">
        <v>0.01923611111111111</v>
      </c>
      <c r="L43" s="39">
        <v>0.004861111111111111</v>
      </c>
      <c r="M43" s="39">
        <v>0.014374999999999999</v>
      </c>
    </row>
    <row r="44" spans="1:13" ht="15" customHeight="1">
      <c r="A44" s="38">
        <v>16</v>
      </c>
      <c r="B44" s="38" t="str">
        <f>IF(A44="","",VLOOKUP(A44,Entrants!$B$4:$D$105,3))</f>
        <v>RR</v>
      </c>
      <c r="C44" s="38">
        <v>40</v>
      </c>
      <c r="D44" s="99" t="str">
        <f>IF(A44="","",VLOOKUP(A44,Entrants!$B$4:$D$105,2))</f>
        <v>Christopher, Heather</v>
      </c>
      <c r="E44" s="39">
        <v>0.019490740740740743</v>
      </c>
      <c r="F44" s="39">
        <f>IF(A44="","",VLOOKUP(A44,Entrants!$B$4:$M$105,11))</f>
        <v>0.007465277777777778</v>
      </c>
      <c r="G44" s="39">
        <f t="shared" si="0"/>
        <v>0.012025462962962963</v>
      </c>
      <c r="H44" s="7"/>
      <c r="I44" s="5">
        <v>40</v>
      </c>
      <c r="J44" s="37" t="s">
        <v>96</v>
      </c>
      <c r="K44" s="39">
        <v>0.01861111111111111</v>
      </c>
      <c r="L44" s="39">
        <v>0.004166666666666667</v>
      </c>
      <c r="M44" s="39">
        <v>0.014444444444444444</v>
      </c>
    </row>
    <row r="45" spans="1:13" ht="15" customHeight="1">
      <c r="A45" s="38">
        <v>14</v>
      </c>
      <c r="B45" s="38" t="str">
        <f>IF(A45="","",VLOOKUP(A45,Entrants!$B$4:$D$105,3))</f>
        <v>AA</v>
      </c>
      <c r="C45" s="38">
        <v>41</v>
      </c>
      <c r="D45" s="99" t="str">
        <f>IF(A45="","",VLOOKUP(A45,Entrants!$B$4:$D$105,2))</f>
        <v>Browning, Sue</v>
      </c>
      <c r="E45" s="39">
        <v>0.01951388888888889</v>
      </c>
      <c r="F45" s="39">
        <f>IF(A45="","",VLOOKUP(A45,Entrants!$B$4:$M$105,11))</f>
        <v>0.0062499999999999995</v>
      </c>
      <c r="G45" s="39">
        <f t="shared" si="0"/>
        <v>0.013263888888888891</v>
      </c>
      <c r="H45" s="7"/>
      <c r="I45" s="5">
        <v>41</v>
      </c>
      <c r="J45" s="37" t="s">
        <v>101</v>
      </c>
      <c r="K45" s="39">
        <v>0.019178240740740742</v>
      </c>
      <c r="L45" s="39">
        <v>0.0046875</v>
      </c>
      <c r="M45" s="39">
        <v>0.014490740740740742</v>
      </c>
    </row>
    <row r="46" spans="1:13" ht="15" customHeight="1">
      <c r="A46" s="38">
        <v>90</v>
      </c>
      <c r="B46" s="38">
        <f>IF(A46="","",VLOOKUP(A46,Entrants!$B$4:$D$105,3))</f>
        <v>0</v>
      </c>
      <c r="C46" s="38">
        <v>42</v>
      </c>
      <c r="D46" s="99" t="str">
        <f>IF(A46="","",VLOOKUP(A46,Entrants!$B$4:$D$105,2))</f>
        <v>Watson, Sandra</v>
      </c>
      <c r="E46" s="39">
        <v>0.019537037037037037</v>
      </c>
      <c r="F46" s="39">
        <f>IF(A46="","",VLOOKUP(A46,Entrants!$B$4:$M$105,11))</f>
        <v>0.006076388888888889</v>
      </c>
      <c r="G46" s="39">
        <f t="shared" si="0"/>
        <v>0.013460648148148149</v>
      </c>
      <c r="H46" s="7"/>
      <c r="I46" s="5">
        <v>42</v>
      </c>
      <c r="J46" s="7" t="s">
        <v>85</v>
      </c>
      <c r="K46" s="6">
        <v>0.019131944444444444</v>
      </c>
      <c r="L46" s="6">
        <v>0.004513888888888889</v>
      </c>
      <c r="M46" s="6">
        <v>0.014618055555555554</v>
      </c>
    </row>
    <row r="47" spans="1:13" ht="15" customHeight="1">
      <c r="A47" s="38">
        <v>32</v>
      </c>
      <c r="B47" s="38">
        <f>IF(A47="","",VLOOKUP(A47,Entrants!$B$4:$D$105,3))</f>
        <v>0</v>
      </c>
      <c r="C47" s="38">
        <v>43</v>
      </c>
      <c r="D47" s="99" t="str">
        <f>IF(A47="","",VLOOKUP(A47,Entrants!$B$4:$D$105,2))</f>
        <v>Fallon, Rachelle</v>
      </c>
      <c r="E47" s="39">
        <v>0.01958333333333333</v>
      </c>
      <c r="F47" s="39">
        <f>IF(A47="","",VLOOKUP(A47,Entrants!$B$4:$M$105,11))</f>
        <v>0.0078125</v>
      </c>
      <c r="G47" s="39">
        <f t="shared" si="0"/>
        <v>0.011770833333333331</v>
      </c>
      <c r="H47" s="7"/>
      <c r="I47" s="5">
        <v>43</v>
      </c>
      <c r="J47" s="37" t="s">
        <v>82</v>
      </c>
      <c r="K47" s="39">
        <v>0.0203125</v>
      </c>
      <c r="L47" s="110">
        <v>0.005208333333333333</v>
      </c>
      <c r="M47" s="39">
        <v>0.015104166666666669</v>
      </c>
    </row>
    <row r="48" spans="1:13" ht="15" customHeight="1">
      <c r="A48" s="38">
        <v>83</v>
      </c>
      <c r="B48" s="38" t="str">
        <f>IF(A48="","",VLOOKUP(A48,Entrants!$B$4:$D$105,3))</f>
        <v>GAL</v>
      </c>
      <c r="C48" s="38">
        <v>44</v>
      </c>
      <c r="D48" s="99" t="str">
        <f>IF(A48="","",VLOOKUP(A48,Entrants!$B$4:$D$105,2))</f>
        <v>Stobbart, Joanne</v>
      </c>
      <c r="E48" s="39">
        <v>0.01965277777777778</v>
      </c>
      <c r="F48" s="39">
        <f>IF(A48="","",VLOOKUP(A48,Entrants!$B$4:$M$105,11))</f>
        <v>0.0031249999999999997</v>
      </c>
      <c r="G48" s="39">
        <f t="shared" si="0"/>
        <v>0.01652777777777778</v>
      </c>
      <c r="H48" s="7"/>
      <c r="I48" s="5">
        <v>44</v>
      </c>
      <c r="J48" s="37" t="s">
        <v>191</v>
      </c>
      <c r="K48" s="39">
        <v>0.01915509259259259</v>
      </c>
      <c r="L48" s="39">
        <v>0.0038194444444444443</v>
      </c>
      <c r="M48" s="39">
        <v>0.015335648148148147</v>
      </c>
    </row>
    <row r="49" spans="1:13" ht="15" customHeight="1">
      <c r="A49" s="38">
        <v>42</v>
      </c>
      <c r="B49" s="38" t="str">
        <f>IF(A49="","",VLOOKUP(A49,Entrants!$B$4:$D$105,3))</f>
        <v>CM</v>
      </c>
      <c r="C49" s="38">
        <v>45</v>
      </c>
      <c r="D49" s="99" t="str">
        <f>IF(A49="","",VLOOKUP(A49,Entrants!$B$4:$D$105,2))</f>
        <v>Harmon, Craig</v>
      </c>
      <c r="E49" s="39">
        <v>0.019791666666666666</v>
      </c>
      <c r="F49" s="39">
        <f>IF(A49="","",VLOOKUP(A49,Entrants!$B$4:$M$105,11))</f>
        <v>0.007291666666666666</v>
      </c>
      <c r="G49" s="39">
        <f t="shared" si="0"/>
        <v>0.0125</v>
      </c>
      <c r="H49" s="7"/>
      <c r="I49" s="5">
        <v>45</v>
      </c>
      <c r="J49" s="37" t="s">
        <v>53</v>
      </c>
      <c r="K49" s="39">
        <v>0.018761574074074073</v>
      </c>
      <c r="L49" s="39">
        <v>0.0031249999999999997</v>
      </c>
      <c r="M49" s="39">
        <v>0.015636574074074074</v>
      </c>
    </row>
    <row r="50" spans="1:13" ht="15" customHeight="1">
      <c r="A50" s="38">
        <v>34</v>
      </c>
      <c r="B50" s="38" t="str">
        <f>IF(A50="","",VLOOKUP(A50,Entrants!$B$4:$D$105,3))</f>
        <v>CM</v>
      </c>
      <c r="C50" s="38">
        <v>46</v>
      </c>
      <c r="D50" s="99" t="str">
        <f>IF(A50="","",VLOOKUP(A50,Entrants!$B$4:$D$105,2))</f>
        <v>Forster, Gwen</v>
      </c>
      <c r="E50" s="39">
        <v>0.020023148148148148</v>
      </c>
      <c r="F50" s="39">
        <f>IF(A50="","",VLOOKUP(A50,Entrants!$B$4:$M$105,11))</f>
        <v>0.0067708333333333336</v>
      </c>
      <c r="G50" s="39">
        <f t="shared" si="0"/>
        <v>0.013252314814814814</v>
      </c>
      <c r="H50" s="7"/>
      <c r="I50" s="5">
        <v>46</v>
      </c>
      <c r="J50" s="41" t="s">
        <v>98</v>
      </c>
      <c r="K50" s="6">
        <v>0.01947916666666667</v>
      </c>
      <c r="L50" s="6">
        <v>0.003645833333333333</v>
      </c>
      <c r="M50" s="6">
        <v>0.015833333333333335</v>
      </c>
    </row>
    <row r="51" spans="1:13" ht="15" customHeight="1">
      <c r="A51" s="38">
        <v>48</v>
      </c>
      <c r="B51" s="38" t="str">
        <f>IF(A51="","",VLOOKUP(A51,Entrants!$B$4:$D$105,3))</f>
        <v>RR</v>
      </c>
      <c r="C51" s="38">
        <v>47</v>
      </c>
      <c r="D51" s="99" t="str">
        <f>IF(A51="","",VLOOKUP(A51,Entrants!$B$4:$D$105,2))</f>
        <v>Ingram, Ron</v>
      </c>
      <c r="E51" s="39">
        <v>0.020231481481481482</v>
      </c>
      <c r="F51" s="39">
        <f>IF(A51="","",VLOOKUP(A51,Entrants!$B$4:$M$105,11))</f>
        <v>0.004340277777777778</v>
      </c>
      <c r="G51" s="39">
        <f t="shared" si="0"/>
        <v>0.015891203703703706</v>
      </c>
      <c r="H51" s="7"/>
      <c r="I51" s="5">
        <v>47</v>
      </c>
      <c r="J51" s="37" t="s">
        <v>48</v>
      </c>
      <c r="K51" s="39">
        <v>0.020231481481481482</v>
      </c>
      <c r="L51" s="39">
        <v>0.004340277777777778</v>
      </c>
      <c r="M51" s="39">
        <v>0.015891203703703706</v>
      </c>
    </row>
    <row r="52" spans="1:13" ht="15" customHeight="1">
      <c r="A52" s="38">
        <v>58</v>
      </c>
      <c r="B52" s="38" t="str">
        <f>IF(A52="","",VLOOKUP(A52,Entrants!$B$4:$D$105,3))</f>
        <v>GAL</v>
      </c>
      <c r="C52" s="38">
        <v>48</v>
      </c>
      <c r="D52" s="99" t="str">
        <f>IF(A52="","",VLOOKUP(A52,Entrants!$B$4:$D$105,2))</f>
        <v>Mason, Claire</v>
      </c>
      <c r="E52" s="39">
        <v>0.0203125</v>
      </c>
      <c r="F52" s="39">
        <f>IF(A52="","",VLOOKUP(A52,Entrants!$B$4:$M$105,11))</f>
        <v>0.005208333333333333</v>
      </c>
      <c r="G52" s="39">
        <f t="shared" si="0"/>
        <v>0.015104166666666669</v>
      </c>
      <c r="I52" s="5">
        <v>48</v>
      </c>
      <c r="J52" s="37" t="s">
        <v>160</v>
      </c>
      <c r="K52" s="39">
        <v>0.018854166666666665</v>
      </c>
      <c r="L52" s="39">
        <v>0.002777777777777778</v>
      </c>
      <c r="M52" s="39">
        <v>0.016076388888888887</v>
      </c>
    </row>
    <row r="53" spans="1:13" ht="15" customHeight="1">
      <c r="A53" s="38">
        <v>26</v>
      </c>
      <c r="B53" s="38" t="str">
        <f>IF(A53="","",VLOOKUP(A53,Entrants!$B$4:$D$105,3))</f>
        <v>RD</v>
      </c>
      <c r="C53" s="38">
        <v>49</v>
      </c>
      <c r="D53" s="99" t="str">
        <f>IF(A53="","",VLOOKUP(A53,Entrants!$B$4:$D$105,2))</f>
        <v>Dodd, Sam</v>
      </c>
      <c r="E53" s="39">
        <v>0.02045138888888889</v>
      </c>
      <c r="F53" s="39">
        <f>IF(A53="","",VLOOKUP(A53,Entrants!$B$4:$M$105,11))</f>
        <v>0.00954861111111111</v>
      </c>
      <c r="G53" s="39">
        <f t="shared" si="0"/>
        <v>0.01090277777777778</v>
      </c>
      <c r="I53" s="5">
        <v>49</v>
      </c>
      <c r="J53" s="37" t="s">
        <v>165</v>
      </c>
      <c r="K53" s="39">
        <v>0.01965277777777778</v>
      </c>
      <c r="L53" s="39">
        <v>0.0031249999999999997</v>
      </c>
      <c r="M53" s="39">
        <v>0.01652777777777778</v>
      </c>
    </row>
    <row r="54" spans="1:13" ht="15" customHeight="1">
      <c r="A54" s="38">
        <v>62</v>
      </c>
      <c r="B54" s="38" t="str">
        <f>IF(A54="","",VLOOKUP(A54,Entrants!$B$4:$D$105,3))</f>
        <v>TUR</v>
      </c>
      <c r="C54" s="38">
        <v>50</v>
      </c>
      <c r="D54" s="99" t="str">
        <f>IF(A54="","",VLOOKUP(A54,Entrants!$B$4:$D$105,2))</f>
        <v>McGarry, David</v>
      </c>
      <c r="E54" s="39">
        <v>0.020613425925925927</v>
      </c>
      <c r="F54" s="39">
        <f>IF(A54="","",VLOOKUP(A54,Entrants!$B$4:$M$105,11))</f>
        <v>0.0062499999999999995</v>
      </c>
      <c r="G54" s="39">
        <f t="shared" si="0"/>
        <v>0.014363425925925929</v>
      </c>
      <c r="I54" s="5">
        <v>50</v>
      </c>
      <c r="J54" s="37" t="s">
        <v>77</v>
      </c>
      <c r="K54" s="39">
        <v>0.01916666666666667</v>
      </c>
      <c r="L54" s="39">
        <v>0.0024305555555555556</v>
      </c>
      <c r="M54" s="39">
        <v>0.01673611111111111</v>
      </c>
    </row>
    <row r="55" spans="1:13" ht="15" customHeight="1">
      <c r="A55" s="38"/>
      <c r="B55" s="38">
        <f>IF(A55="","",VLOOKUP(A55,Entrants!$B$4:$D$105,3))</f>
      </c>
      <c r="C55" s="38">
        <v>51</v>
      </c>
      <c r="D55" s="99">
        <f>IF(A55="","",VLOOKUP(A55,Entrants!$B$4:$D$105,2))</f>
      </c>
      <c r="E55" s="39"/>
      <c r="F55" s="39">
        <f>IF(A55="","",VLOOKUP(A55,Entrants!$B$4:$M$105,11))</f>
      </c>
      <c r="G55" s="39">
        <f t="shared" si="0"/>
      </c>
      <c r="I55" s="5">
        <v>51</v>
      </c>
      <c r="J55" s="37" t="s">
        <v>14</v>
      </c>
      <c r="K55" s="39"/>
      <c r="L55" s="39" t="s">
        <v>14</v>
      </c>
      <c r="M55" s="39" t="s">
        <v>14</v>
      </c>
    </row>
    <row r="56" spans="1:13" ht="15" customHeight="1">
      <c r="A56" s="38"/>
      <c r="B56" s="38">
        <f>IF(A56="","",VLOOKUP(A56,Entrants!$B$4:$D$105,3))</f>
      </c>
      <c r="C56" s="38">
        <v>52</v>
      </c>
      <c r="D56" s="99">
        <f>IF(A56="","",VLOOKUP(A56,Entrants!$B$4:$D$105,2))</f>
      </c>
      <c r="E56" s="39"/>
      <c r="F56" s="39">
        <f>IF(A56="","",VLOOKUP(A56,Entrants!$B$4:$M$105,11))</f>
      </c>
      <c r="G56" s="39">
        <f t="shared" si="0"/>
      </c>
      <c r="I56" s="5">
        <v>52</v>
      </c>
      <c r="J56" s="37" t="s">
        <v>14</v>
      </c>
      <c r="K56" s="39"/>
      <c r="L56" s="39" t="s">
        <v>14</v>
      </c>
      <c r="M56" s="39" t="s">
        <v>14</v>
      </c>
    </row>
    <row r="57" spans="1:13" ht="15" customHeight="1">
      <c r="A57" s="38"/>
      <c r="B57" s="38">
        <f>IF(A57="","",VLOOKUP(A57,Entrants!$B$4:$D$105,3))</f>
      </c>
      <c r="C57" s="38">
        <v>53</v>
      </c>
      <c r="D57" s="99">
        <f>IF(A57="","",VLOOKUP(A57,Entrants!$B$4:$D$105,2))</f>
      </c>
      <c r="E57" s="39"/>
      <c r="F57" s="39">
        <f>IF(A57="","",VLOOKUP(A57,Entrants!$B$4:$M$105,11))</f>
      </c>
      <c r="G57" s="39">
        <f t="shared" si="0"/>
      </c>
      <c r="I57" s="5">
        <v>53</v>
      </c>
      <c r="J57" s="41" t="s">
        <v>14</v>
      </c>
      <c r="K57" s="6"/>
      <c r="L57" s="6" t="s">
        <v>14</v>
      </c>
      <c r="M57" s="6" t="s">
        <v>14</v>
      </c>
    </row>
    <row r="58" spans="1:13" ht="15" customHeight="1">
      <c r="A58" s="38"/>
      <c r="B58" s="38">
        <f>IF(A58="","",VLOOKUP(A58,Entrants!$B$4:$D$105,3))</f>
      </c>
      <c r="C58" s="38">
        <v>54</v>
      </c>
      <c r="D58" s="99">
        <f>IF(A58="","",VLOOKUP(A58,Entrants!$B$4:$D$105,2))</f>
      </c>
      <c r="E58" s="39"/>
      <c r="F58" s="39">
        <f>IF(A58="","",VLOOKUP(A58,Entrants!$B$4:$M$105,11))</f>
      </c>
      <c r="G58" s="39">
        <f t="shared" si="0"/>
      </c>
      <c r="I58" s="5">
        <v>54</v>
      </c>
      <c r="J58" s="41" t="s">
        <v>14</v>
      </c>
      <c r="K58" s="6"/>
      <c r="L58" s="6" t="s">
        <v>14</v>
      </c>
      <c r="M58" s="6" t="s">
        <v>14</v>
      </c>
    </row>
    <row r="59" spans="1:13" ht="15" customHeight="1">
      <c r="A59" s="38"/>
      <c r="B59" s="38">
        <f>IF(A59="","",VLOOKUP(A59,Entrants!$B$4:$D$105,3))</f>
      </c>
      <c r="C59" s="38">
        <v>55</v>
      </c>
      <c r="D59" s="99">
        <f>IF(A59="","",VLOOKUP(A59,Entrants!$B$4:$D$105,2))</f>
      </c>
      <c r="E59" s="39"/>
      <c r="F59" s="39">
        <f>IF(A59="","",VLOOKUP(A59,Entrants!$B$4:$M$105,11))</f>
      </c>
      <c r="G59" s="39">
        <f t="shared" si="0"/>
      </c>
      <c r="I59" s="5">
        <v>55</v>
      </c>
      <c r="J59" s="7" t="s">
        <v>14</v>
      </c>
      <c r="K59" s="6"/>
      <c r="L59" s="6" t="s">
        <v>14</v>
      </c>
      <c r="M59" s="6" t="s">
        <v>14</v>
      </c>
    </row>
    <row r="60" spans="1:13" ht="15">
      <c r="A60" s="38"/>
      <c r="B60" s="38">
        <f>IF(A60="","",VLOOKUP(A60,Entrants!$B$4:$D$105,3))</f>
      </c>
      <c r="C60" s="38">
        <v>56</v>
      </c>
      <c r="D60" s="99">
        <f>IF(A60="","",VLOOKUP(A60,Entrants!$B$4:$D$105,2))</f>
      </c>
      <c r="E60" s="39"/>
      <c r="F60" s="39">
        <f>IF(A60="","",VLOOKUP(A60,Entrants!$B$4:$M$105,11))</f>
      </c>
      <c r="G60" s="39">
        <f t="shared" si="0"/>
      </c>
      <c r="I60" s="5">
        <v>56</v>
      </c>
      <c r="J60" s="41" t="s">
        <v>14</v>
      </c>
      <c r="K60" s="6"/>
      <c r="L60" s="6" t="s">
        <v>14</v>
      </c>
      <c r="M60" s="6" t="s">
        <v>14</v>
      </c>
    </row>
    <row r="61" spans="1:13" ht="15">
      <c r="A61" s="38"/>
      <c r="B61" s="38">
        <f>IF(A61="","",VLOOKUP(A61,Entrants!$B$4:$D$105,3))</f>
      </c>
      <c r="C61" s="38">
        <v>57</v>
      </c>
      <c r="D61" s="99">
        <f>IF(A61="","",VLOOKUP(A61,Entrants!$B$4:$D$105,2))</f>
      </c>
      <c r="E61" s="39"/>
      <c r="F61" s="39">
        <f>IF(A61="","",VLOOKUP(A61,Entrants!$B$4:$M$105,11))</f>
      </c>
      <c r="G61" s="39">
        <f t="shared" si="0"/>
      </c>
      <c r="I61" s="5">
        <v>57</v>
      </c>
      <c r="J61" s="41" t="s">
        <v>14</v>
      </c>
      <c r="K61" s="6"/>
      <c r="L61" s="6" t="s">
        <v>14</v>
      </c>
      <c r="M61" s="6" t="s">
        <v>14</v>
      </c>
    </row>
    <row r="62" spans="1:13" ht="15">
      <c r="A62" s="38"/>
      <c r="B62" s="38">
        <f>IF(A62="","",VLOOKUP(A62,Entrants!$B$4:$D$105,3))</f>
      </c>
      <c r="C62" s="38">
        <v>58</v>
      </c>
      <c r="D62" s="99">
        <f>IF(A62="","",VLOOKUP(A62,Entrants!$B$4:$D$105,2))</f>
      </c>
      <c r="E62" s="39"/>
      <c r="F62" s="39">
        <f>IF(A62="","",VLOOKUP(A62,Entrants!$B$4:$M$105,11))</f>
      </c>
      <c r="G62" s="39">
        <f t="shared" si="0"/>
      </c>
      <c r="I62" s="5">
        <v>58</v>
      </c>
      <c r="J62" s="41" t="s">
        <v>14</v>
      </c>
      <c r="K62" s="6"/>
      <c r="L62" s="6" t="s">
        <v>14</v>
      </c>
      <c r="M62" s="6" t="s">
        <v>14</v>
      </c>
    </row>
    <row r="63" spans="1:13" ht="15">
      <c r="A63" s="38"/>
      <c r="B63" s="38">
        <f>IF(A63="","",VLOOKUP(A63,Entrants!$B$4:$D$105,3))</f>
      </c>
      <c r="C63" s="38">
        <v>59</v>
      </c>
      <c r="D63" s="99">
        <f>IF(A63="","",VLOOKUP(A63,Entrants!$B$4:$D$105,2))</f>
      </c>
      <c r="E63" s="39"/>
      <c r="F63" s="39">
        <f>IF(A63="","",VLOOKUP(A63,Entrants!$B$4:$M$105,11))</f>
      </c>
      <c r="G63" s="39">
        <f t="shared" si="0"/>
      </c>
      <c r="I63" s="5">
        <v>59</v>
      </c>
      <c r="J63" s="41" t="s">
        <v>14</v>
      </c>
      <c r="K63" s="6"/>
      <c r="L63" s="6" t="s">
        <v>14</v>
      </c>
      <c r="M63" s="6" t="s">
        <v>14</v>
      </c>
    </row>
    <row r="64" spans="1:13" ht="15">
      <c r="A64" s="38"/>
      <c r="B64" s="38">
        <f>IF(A64="","",VLOOKUP(A64,Entrants!$B$4:$D$105,3))</f>
      </c>
      <c r="C64" s="38">
        <v>60</v>
      </c>
      <c r="D64" s="99">
        <f>IF(A64="","",VLOOKUP(A64,Entrants!$B$4:$D$105,2))</f>
      </c>
      <c r="E64" s="39"/>
      <c r="F64" s="39">
        <f>IF(A64="","",VLOOKUP(A64,Entrants!$B$4:$M$105,11))</f>
      </c>
      <c r="G64" s="39">
        <f t="shared" si="0"/>
      </c>
      <c r="I64" s="5">
        <v>60</v>
      </c>
      <c r="J64" s="41" t="s">
        <v>14</v>
      </c>
      <c r="K64" s="6"/>
      <c r="L64" s="6" t="s">
        <v>14</v>
      </c>
      <c r="M64" s="6" t="s">
        <v>14</v>
      </c>
    </row>
    <row r="65" spans="1:13" ht="15">
      <c r="A65" s="38"/>
      <c r="B65" s="38">
        <f>IF(A65="","",VLOOKUP(A65,Entrants!$B$4:$D$105,3))</f>
      </c>
      <c r="C65" s="38">
        <v>61</v>
      </c>
      <c r="D65" s="99">
        <f>IF(A65="","",VLOOKUP(A65,Entrants!$B$4:$D$105,2))</f>
      </c>
      <c r="E65" s="39"/>
      <c r="F65" s="39">
        <f>IF(A65="","",VLOOKUP(A65,Entrants!$B$4:$M$105,11))</f>
      </c>
      <c r="G65" s="39">
        <f t="shared" si="0"/>
      </c>
      <c r="I65" s="5">
        <v>61</v>
      </c>
      <c r="J65" s="41" t="s">
        <v>14</v>
      </c>
      <c r="K65" s="6"/>
      <c r="L65" s="6" t="s">
        <v>14</v>
      </c>
      <c r="M65" s="6" t="s">
        <v>14</v>
      </c>
    </row>
    <row r="66" spans="1:13" ht="15">
      <c r="A66" s="38"/>
      <c r="B66" s="38">
        <f>IF(A66="","",VLOOKUP(A66,Entrants!$B$4:$D$105,3))</f>
      </c>
      <c r="C66" s="38">
        <v>62</v>
      </c>
      <c r="D66" s="99">
        <f>IF(A66="","",VLOOKUP(A66,Entrants!$B$4:$D$105,2))</f>
      </c>
      <c r="E66" s="39"/>
      <c r="F66" s="39">
        <f>IF(A66="","",VLOOKUP(A66,Entrants!$B$4:$M$105,11))</f>
      </c>
      <c r="G66" s="39">
        <f t="shared" si="0"/>
      </c>
      <c r="I66" s="5">
        <v>62</v>
      </c>
      <c r="J66" s="41" t="s">
        <v>14</v>
      </c>
      <c r="K66" s="6"/>
      <c r="L66" s="6" t="s">
        <v>14</v>
      </c>
      <c r="M66" s="6" t="s">
        <v>14</v>
      </c>
    </row>
    <row r="67" spans="1:13" ht="15">
      <c r="A67" s="38"/>
      <c r="B67" s="38">
        <f>IF(A67="","",VLOOKUP(A67,Entrants!$B$4:$D$105,3))</f>
      </c>
      <c r="C67" s="38">
        <v>63</v>
      </c>
      <c r="D67" s="37">
        <f>IF(A67="","",VLOOKUP(A67,Entrants!$B$4:$D$105,2))</f>
      </c>
      <c r="E67" s="39"/>
      <c r="F67" s="39">
        <f>IF(A67="","",VLOOKUP(A67,Entrants!$B$4:$M$105,11))</f>
      </c>
      <c r="G67" s="39">
        <f aca="true" t="shared" si="1" ref="G67:G79">IF(D67="","",E67-F67)</f>
      </c>
      <c r="I67" s="5">
        <v>63</v>
      </c>
      <c r="J67" s="41" t="s">
        <v>14</v>
      </c>
      <c r="K67" s="6"/>
      <c r="L67" s="6" t="s">
        <v>14</v>
      </c>
      <c r="M67" s="6" t="s">
        <v>14</v>
      </c>
    </row>
    <row r="68" spans="1:13" ht="15">
      <c r="A68" s="38"/>
      <c r="B68" s="38">
        <f>IF(A68="","",VLOOKUP(A68,Entrants!$B$4:$D$105,3))</f>
      </c>
      <c r="C68" s="38">
        <v>64</v>
      </c>
      <c r="D68" s="37">
        <f>IF(A68="","",VLOOKUP(A68,Entrants!$B$4:$D$105,2))</f>
      </c>
      <c r="E68" s="40"/>
      <c r="F68" s="39">
        <f>IF(A68="","",VLOOKUP(A68,Entrants!$B$4:$M$105,11))</f>
      </c>
      <c r="G68" s="39">
        <f t="shared" si="1"/>
      </c>
      <c r="I68" s="5">
        <v>64</v>
      </c>
      <c r="J68" s="7" t="s">
        <v>14</v>
      </c>
      <c r="K68" s="6"/>
      <c r="L68" s="6" t="s">
        <v>14</v>
      </c>
      <c r="M68" s="6" t="s">
        <v>14</v>
      </c>
    </row>
    <row r="69" spans="1:13" ht="15">
      <c r="A69" s="38"/>
      <c r="B69" s="38">
        <f>IF(A69="","",VLOOKUP(A69,Entrants!$B$4:$D$105,3))</f>
      </c>
      <c r="C69" s="38">
        <v>65</v>
      </c>
      <c r="D69" s="37">
        <f>IF(A69="","",VLOOKUP(A69,Entrants!$B$4:$D$105,2))</f>
      </c>
      <c r="E69" s="40"/>
      <c r="F69" s="39">
        <f>IF(A69="","",VLOOKUP(A69,Entrants!$B$4:$M$105,11))</f>
      </c>
      <c r="G69" s="39">
        <f t="shared" si="1"/>
      </c>
      <c r="I69" s="5">
        <v>65</v>
      </c>
      <c r="J69" s="7" t="s">
        <v>14</v>
      </c>
      <c r="K69" s="6"/>
      <c r="L69" s="6" t="s">
        <v>14</v>
      </c>
      <c r="M69" s="6" t="s">
        <v>14</v>
      </c>
    </row>
    <row r="70" spans="1:13" ht="15">
      <c r="A70" s="38"/>
      <c r="B70" s="38">
        <f>IF(A70="","",VLOOKUP(A70,Entrants!$B$4:$D$105,3))</f>
      </c>
      <c r="C70" s="38">
        <v>66</v>
      </c>
      <c r="D70" s="37">
        <f>IF(A70="","",VLOOKUP(A70,Entrants!$B$4:$D$105,2))</f>
      </c>
      <c r="E70" s="40"/>
      <c r="F70" s="39">
        <f>IF(A70="","",VLOOKUP(A70,Entrants!$B$4:$M$105,11))</f>
      </c>
      <c r="G70" s="39">
        <f t="shared" si="1"/>
      </c>
      <c r="I70" s="5">
        <v>66</v>
      </c>
      <c r="J70" s="7" t="s">
        <v>14</v>
      </c>
      <c r="K70" s="6"/>
      <c r="L70" s="6" t="s">
        <v>14</v>
      </c>
      <c r="M70" s="6" t="s">
        <v>14</v>
      </c>
    </row>
    <row r="71" spans="1:13" ht="15">
      <c r="A71" s="38"/>
      <c r="B71" s="38">
        <f>IF(A71="","",VLOOKUP(A71,Entrants!$B$4:$D$105,3))</f>
      </c>
      <c r="C71" s="38">
        <v>67</v>
      </c>
      <c r="D71" s="37">
        <f>IF(A71="","",VLOOKUP(A71,Entrants!$B$4:$D$105,2))</f>
      </c>
      <c r="E71" s="40"/>
      <c r="F71" s="39">
        <f>IF(A71="","",VLOOKUP(A71,Entrants!$B$4:$M$105,11))</f>
      </c>
      <c r="G71" s="39">
        <f t="shared" si="1"/>
      </c>
      <c r="I71" s="5">
        <v>67</v>
      </c>
      <c r="J71" s="7" t="s">
        <v>14</v>
      </c>
      <c r="K71" s="6"/>
      <c r="L71" s="6" t="s">
        <v>14</v>
      </c>
      <c r="M71" s="6" t="s">
        <v>14</v>
      </c>
    </row>
    <row r="72" spans="1:13" ht="15">
      <c r="A72" s="38"/>
      <c r="B72" s="38">
        <f>IF(A72="","",VLOOKUP(A72,Entrants!$B$4:$D$105,3))</f>
      </c>
      <c r="C72" s="38">
        <v>68</v>
      </c>
      <c r="D72" s="37">
        <f>IF(A72="","",VLOOKUP(A72,Entrants!$B$4:$D$105,2))</f>
      </c>
      <c r="E72" s="40"/>
      <c r="F72" s="39">
        <f>IF(A72="","",VLOOKUP(A72,Entrants!$B$4:$M$105,11))</f>
      </c>
      <c r="G72" s="39">
        <f t="shared" si="1"/>
      </c>
      <c r="I72" s="5">
        <v>68</v>
      </c>
      <c r="J72" s="41" t="s">
        <v>14</v>
      </c>
      <c r="K72" s="6"/>
      <c r="L72" s="6" t="s">
        <v>14</v>
      </c>
      <c r="M72" s="6" t="s">
        <v>14</v>
      </c>
    </row>
    <row r="73" spans="1:13" ht="15">
      <c r="A73" s="38"/>
      <c r="B73" s="38">
        <f>IF(A73="","",VLOOKUP(A73,Entrants!$B$4:$D$105,3))</f>
      </c>
      <c r="C73" s="38">
        <v>69</v>
      </c>
      <c r="D73" s="37">
        <f>IF(A73="","",VLOOKUP(A73,Entrants!$B$4:$D$105,2))</f>
      </c>
      <c r="E73" s="40"/>
      <c r="F73" s="39">
        <f>IF(A73="","",VLOOKUP(A73,Entrants!$B$4:$M$105,11))</f>
      </c>
      <c r="G73" s="39">
        <f t="shared" si="1"/>
      </c>
      <c r="I73" s="5">
        <v>69</v>
      </c>
      <c r="J73" s="7" t="s">
        <v>14</v>
      </c>
      <c r="K73" s="6"/>
      <c r="L73" s="6" t="s">
        <v>14</v>
      </c>
      <c r="M73" s="6" t="s">
        <v>14</v>
      </c>
    </row>
    <row r="74" spans="1:13" ht="15">
      <c r="A74" s="38"/>
      <c r="B74" s="38">
        <f>IF(A74="","",VLOOKUP(A74,Entrants!$B$4:$D$105,3))</f>
      </c>
      <c r="C74" s="38">
        <v>70</v>
      </c>
      <c r="D74" s="37">
        <f>IF(A74="","",VLOOKUP(A74,Entrants!$B$4:$D$105,2))</f>
      </c>
      <c r="E74" s="40"/>
      <c r="F74" s="39">
        <f>IF(A74="","",VLOOKUP(A74,Entrants!$B$4:$M$105,11))</f>
      </c>
      <c r="G74" s="39">
        <f t="shared" si="1"/>
      </c>
      <c r="I74" s="5">
        <v>70</v>
      </c>
      <c r="J74" s="7" t="s">
        <v>14</v>
      </c>
      <c r="K74" s="6"/>
      <c r="L74" s="6" t="s">
        <v>14</v>
      </c>
      <c r="M74" s="6" t="s">
        <v>14</v>
      </c>
    </row>
    <row r="75" spans="1:13" ht="15">
      <c r="A75" s="38"/>
      <c r="B75" s="38">
        <f>IF(A75="","",VLOOKUP(A75,Entrants!$B$4:$D$105,3))</f>
      </c>
      <c r="C75" s="38">
        <v>71</v>
      </c>
      <c r="D75" s="37">
        <f>IF(A75="","",VLOOKUP(A75,Entrants!$B$4:$D$105,2))</f>
      </c>
      <c r="E75" s="40"/>
      <c r="F75" s="39">
        <f>IF(A75="","",VLOOKUP(A75,Entrants!$B$4:$M$105,11))</f>
      </c>
      <c r="G75" s="39">
        <f t="shared" si="1"/>
      </c>
      <c r="I75" s="5">
        <v>71</v>
      </c>
      <c r="J75" s="41" t="s">
        <v>14</v>
      </c>
      <c r="K75" s="6"/>
      <c r="L75" s="6" t="s">
        <v>14</v>
      </c>
      <c r="M75" s="6" t="s">
        <v>14</v>
      </c>
    </row>
    <row r="76" spans="1:13" ht="15">
      <c r="A76" s="38"/>
      <c r="B76" s="38">
        <f>IF(A76="","",VLOOKUP(A76,Entrants!$B$4:$D$105,3))</f>
      </c>
      <c r="C76" s="38">
        <v>72</v>
      </c>
      <c r="D76" s="37">
        <f>IF(A76="","",VLOOKUP(A76,Entrants!$B$4:$D$105,2))</f>
      </c>
      <c r="E76" s="40"/>
      <c r="F76" s="39">
        <f>IF(A76="","",VLOOKUP(A76,Entrants!$B$4:$M$105,11))</f>
      </c>
      <c r="G76" s="39">
        <f t="shared" si="1"/>
      </c>
      <c r="I76" s="5">
        <v>72</v>
      </c>
      <c r="J76" s="7" t="s">
        <v>14</v>
      </c>
      <c r="K76" s="6"/>
      <c r="L76" s="6" t="s">
        <v>14</v>
      </c>
      <c r="M76" s="6" t="s">
        <v>14</v>
      </c>
    </row>
    <row r="77" spans="1:13" ht="15">
      <c r="A77" s="38"/>
      <c r="B77" s="38">
        <f>IF(A77="","",VLOOKUP(A77,Entrants!$B$4:$D$105,3))</f>
      </c>
      <c r="C77" s="38">
        <v>73</v>
      </c>
      <c r="D77" s="37">
        <f>IF(A77="","",VLOOKUP(A77,Entrants!$B$4:$D$105,2))</f>
      </c>
      <c r="E77" s="40"/>
      <c r="F77" s="39">
        <f>IF(A77="","",VLOOKUP(A77,Entrants!$B$4:$M$105,11))</f>
      </c>
      <c r="G77" s="39">
        <f t="shared" si="1"/>
      </c>
      <c r="I77" s="5">
        <v>73</v>
      </c>
      <c r="J77" s="41" t="s">
        <v>14</v>
      </c>
      <c r="K77" s="6"/>
      <c r="L77" s="6" t="s">
        <v>14</v>
      </c>
      <c r="M77" s="6" t="s">
        <v>14</v>
      </c>
    </row>
    <row r="78" spans="1:13" ht="15">
      <c r="A78" s="38"/>
      <c r="B78" s="38">
        <f>IF(A78="","",VLOOKUP(A78,Entrants!$B$4:$D$105,3))</f>
      </c>
      <c r="C78" s="38">
        <v>74</v>
      </c>
      <c r="D78" s="37">
        <f>IF(A78="","",VLOOKUP(A78,Entrants!$B$4:$D$105,2))</f>
      </c>
      <c r="E78" s="40"/>
      <c r="F78" s="39">
        <f>IF(A78="","",VLOOKUP(A78,Entrants!$B$4:$M$105,11))</f>
      </c>
      <c r="G78" s="39">
        <f t="shared" si="1"/>
      </c>
      <c r="I78" s="5">
        <v>74</v>
      </c>
      <c r="J78" s="41" t="s">
        <v>14</v>
      </c>
      <c r="K78" s="6"/>
      <c r="L78" s="6" t="s">
        <v>14</v>
      </c>
      <c r="M78" s="6" t="s">
        <v>14</v>
      </c>
    </row>
    <row r="79" spans="1:13" ht="15">
      <c r="A79" s="38"/>
      <c r="B79" s="38">
        <f>IF(A79="","",VLOOKUP(A79,Entrants!$B$4:$D$105,3))</f>
      </c>
      <c r="C79" s="38">
        <v>75</v>
      </c>
      <c r="D79" s="37">
        <f>IF(A79="","",VLOOKUP(A79,Entrants!$B$4:$D$105,2))</f>
      </c>
      <c r="E79" s="40"/>
      <c r="F79" s="39">
        <f>IF(A79="","",VLOOKUP(A79,Entrants!$B$4:$M$105,11))</f>
      </c>
      <c r="G79" s="39">
        <f t="shared" si="1"/>
      </c>
      <c r="I79" s="5">
        <v>75</v>
      </c>
      <c r="J79" s="7" t="s">
        <v>14</v>
      </c>
      <c r="K79" s="6"/>
      <c r="L79" s="6" t="s">
        <v>14</v>
      </c>
      <c r="M79" s="6" t="s">
        <v>14</v>
      </c>
    </row>
    <row r="80" spans="2:12" ht="15">
      <c r="B80" s="38">
        <f>IF(A80="","",VLOOKUP(A80,Entrants!$B$4:$D$105,3))</f>
      </c>
      <c r="C80" s="38">
        <v>76</v>
      </c>
      <c r="D80" s="37">
        <f>IF(A80="","",VLOOKUP(A80,Entrants!$B$4:$D$105,2))</f>
      </c>
      <c r="F80" s="39">
        <f>IF(A80="","",VLOOKUP(A80,Entrants!$B$4:$M$105,11))</f>
      </c>
      <c r="I80" s="5">
        <v>76</v>
      </c>
    </row>
    <row r="81" spans="2:12" ht="15">
      <c r="B81" s="38">
        <f>IF(A81="","",VLOOKUP(A81,Entrants!$B$4:$D$105,3))</f>
      </c>
      <c r="C81" s="38">
        <v>77</v>
      </c>
      <c r="D81" s="37">
        <f>IF(A81="","",VLOOKUP(A81,Entrants!$B$4:$D$105,2))</f>
      </c>
      <c r="F81" s="39">
        <f>IF(A81="","",VLOOKUP(A81,Entrants!$B$4:$M$105,11))</f>
      </c>
      <c r="I81" s="5">
        <v>77</v>
      </c>
    </row>
    <row r="82" spans="2:12" ht="15">
      <c r="B82" s="38">
        <f>IF(A82="","",VLOOKUP(A82,Entrants!$B$4:$D$105,3))</f>
      </c>
      <c r="C82" s="38">
        <v>78</v>
      </c>
      <c r="D82" s="37">
        <f>IF(A82="","",VLOOKUP(A82,Entrants!$B$4:$D$105,2))</f>
      </c>
      <c r="F82" s="39">
        <f>IF(A82="","",VLOOKUP(A82,Entrants!$B$4:$M$105,11))</f>
      </c>
      <c r="I82" s="5">
        <v>78</v>
      </c>
    </row>
    <row r="83" spans="2:12" ht="15">
      <c r="B83" s="38">
        <f>IF(A83="","",VLOOKUP(A83,Entrants!$B$4:$D$105,3))</f>
      </c>
      <c r="C83" s="38">
        <v>79</v>
      </c>
      <c r="D83" s="37">
        <f>IF(A83="","",VLOOKUP(A83,Entrants!$B$4:$D$105,2))</f>
      </c>
      <c r="F83" s="39">
        <f>IF(A83="","",VLOOKUP(A83,Entrants!$B$4:$M$105,11))</f>
      </c>
      <c r="I83" s="5">
        <v>79</v>
      </c>
    </row>
    <row r="84" spans="2:12" ht="15">
      <c r="B84" s="38">
        <f>IF(A84="","",VLOOKUP(A84,Entrants!$B$4:$D$105,3))</f>
      </c>
      <c r="C84" s="38">
        <v>80</v>
      </c>
      <c r="D84" s="37">
        <f>IF(A84="","",VLOOKUP(A84,Entrants!$B$4:$D$105,2))</f>
      </c>
      <c r="F84" s="39">
        <f>IF(A84="","",VLOOKUP(A84,Entrants!$B$4:$M$105,11))</f>
      </c>
      <c r="I84" s="5">
        <v>80</v>
      </c>
    </row>
  </sheetData>
  <sheetProtection/>
  <mergeCells count="1">
    <mergeCell ref="J2:L2"/>
  </mergeCells>
  <printOptions/>
  <pageMargins left="0.7480314960629921" right="0.7480314960629921" top="0.5511811023622047" bottom="0.5905511811023623" header="0.5118110236220472" footer="0.5118110236220472"/>
  <pageSetup fitToHeight="1" fitToWidth="1" horizontalDpi="300" verticalDpi="300" orientation="portrait" paperSize="9" scale="38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M84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200</v>
      </c>
      <c r="B1" s="4"/>
      <c r="C1" s="18"/>
      <c r="D1" s="18"/>
      <c r="E1" s="18"/>
      <c r="F1" s="18"/>
      <c r="G1" s="18"/>
      <c r="H1" s="18"/>
      <c r="K1" s="3"/>
    </row>
    <row r="2" spans="1:12" ht="20.25" customHeight="1">
      <c r="A2" s="4"/>
      <c r="B2" s="4"/>
      <c r="C2" s="18"/>
      <c r="D2" s="18"/>
      <c r="E2" s="18"/>
      <c r="F2" s="18"/>
      <c r="G2" s="18"/>
      <c r="H2" s="18"/>
      <c r="J2" s="137" t="s">
        <v>31</v>
      </c>
      <c r="K2" s="137"/>
      <c r="L2" s="137"/>
    </row>
    <row r="3" spans="1:13" ht="15" customHeight="1">
      <c r="A3" s="42" t="s">
        <v>7</v>
      </c>
      <c r="B3" s="42" t="s">
        <v>28</v>
      </c>
      <c r="C3" s="43"/>
      <c r="D3" s="44"/>
      <c r="E3" s="43"/>
      <c r="F3" s="43"/>
      <c r="G3" s="43"/>
      <c r="H3" s="43"/>
      <c r="I3" s="43"/>
      <c r="J3" s="43"/>
      <c r="K3" s="43"/>
      <c r="L3" s="43"/>
      <c r="M3" s="43"/>
    </row>
    <row r="4" spans="1:13" ht="15" customHeight="1">
      <c r="A4" s="42" t="s">
        <v>8</v>
      </c>
      <c r="B4" s="42" t="s">
        <v>29</v>
      </c>
      <c r="C4" s="42" t="s">
        <v>9</v>
      </c>
      <c r="D4" s="45" t="s">
        <v>10</v>
      </c>
      <c r="E4" s="42" t="s">
        <v>11</v>
      </c>
      <c r="F4" s="42" t="s">
        <v>12</v>
      </c>
      <c r="G4" s="42" t="s">
        <v>13</v>
      </c>
      <c r="H4" s="43"/>
      <c r="I4" s="42" t="s">
        <v>9</v>
      </c>
      <c r="J4" s="45" t="s">
        <v>10</v>
      </c>
      <c r="K4" s="42" t="s">
        <v>11</v>
      </c>
      <c r="L4" s="42" t="s">
        <v>12</v>
      </c>
      <c r="M4" s="42" t="s">
        <v>13</v>
      </c>
    </row>
    <row r="5" spans="1:13" ht="15" customHeight="1">
      <c r="A5" s="38">
        <v>91</v>
      </c>
      <c r="B5" s="38" t="str">
        <f>IF(A5="","",VLOOKUP(A5,Entrants!$B$4:$D$105,3))</f>
        <v>CC</v>
      </c>
      <c r="C5" s="5">
        <v>1</v>
      </c>
      <c r="D5" s="99" t="str">
        <f>IF(A5="","",VLOOKUP(A5,Entrants!$B$4:$D$105,2))</f>
        <v>Whalley, Paul</v>
      </c>
      <c r="E5" s="39">
        <v>0.01875</v>
      </c>
      <c r="F5" s="39">
        <f>IF(A5="","",VLOOKUP(A5,Entrants!$B$4:$M$105,12))</f>
        <v>0.008333333333333333</v>
      </c>
      <c r="G5" s="39">
        <f aca="true" t="shared" si="0" ref="G5:G66">IF(D5="","",E5-F5)</f>
        <v>0.010416666666666666</v>
      </c>
      <c r="H5" s="7"/>
      <c r="I5" s="5">
        <v>1</v>
      </c>
      <c r="J5" s="37" t="s">
        <v>87</v>
      </c>
      <c r="K5" s="39">
        <v>0.019293981481481485</v>
      </c>
      <c r="L5" s="39">
        <v>0.009722222222222222</v>
      </c>
      <c r="M5" s="39">
        <v>0.009571759259259262</v>
      </c>
    </row>
    <row r="6" spans="1:13" ht="15" customHeight="1">
      <c r="A6" s="38">
        <v>74</v>
      </c>
      <c r="B6" s="38" t="str">
        <f>IF(A6="","",VLOOKUP(A6,Entrants!$B$4:$D$105,3))</f>
        <v>JS</v>
      </c>
      <c r="C6" s="38">
        <v>1</v>
      </c>
      <c r="D6" s="99" t="str">
        <f>IF(A6="","",VLOOKUP(A6,Entrants!$B$4:$D$105,2))</f>
        <v>Robinson, Layton</v>
      </c>
      <c r="E6" s="39">
        <v>0.01875</v>
      </c>
      <c r="F6" s="39">
        <f>IF(A6="","",VLOOKUP(A6,Entrants!$B$4:$M$105,12))</f>
        <v>0.0078125</v>
      </c>
      <c r="G6" s="39">
        <f>IF(D6="","",E6-F6)</f>
        <v>0.0109375</v>
      </c>
      <c r="H6" s="7"/>
      <c r="I6" s="5">
        <v>2</v>
      </c>
      <c r="J6" s="37" t="s">
        <v>49</v>
      </c>
      <c r="K6" s="39">
        <v>0.01972222222222222</v>
      </c>
      <c r="L6" s="39">
        <v>0.010069444444444445</v>
      </c>
      <c r="M6" s="39">
        <v>0.009652777777777776</v>
      </c>
    </row>
    <row r="7" spans="1:13" ht="15" customHeight="1">
      <c r="A7" s="38">
        <v>36</v>
      </c>
      <c r="B7" s="38" t="str">
        <f>IF(A7="","",VLOOKUP(A7,Entrants!$B$4:$D$105,3))</f>
        <v>HT</v>
      </c>
      <c r="C7" s="38">
        <v>3</v>
      </c>
      <c r="D7" s="99" t="str">
        <f>IF(A7="","",VLOOKUP(A7,Entrants!$B$4:$D$105,2))</f>
        <v>Freeman, Lewis</v>
      </c>
      <c r="E7" s="39">
        <v>0.018819444444444448</v>
      </c>
      <c r="F7" s="39">
        <f>IF(A7="","",VLOOKUP(A7,Entrants!$B$4:$M$105,12))</f>
        <v>0.006944444444444444</v>
      </c>
      <c r="G7" s="39">
        <f t="shared" si="0"/>
        <v>0.011875000000000004</v>
      </c>
      <c r="H7" s="7"/>
      <c r="I7" s="5">
        <v>3</v>
      </c>
      <c r="J7" s="41" t="s">
        <v>104</v>
      </c>
      <c r="K7" s="6">
        <v>0.01951388888888889</v>
      </c>
      <c r="L7" s="6">
        <v>0.00954861111111111</v>
      </c>
      <c r="M7" s="6">
        <v>0.00996527777777778</v>
      </c>
    </row>
    <row r="8" spans="1:13" ht="15" customHeight="1">
      <c r="A8" s="38">
        <v>99</v>
      </c>
      <c r="B8" s="38">
        <f>IF(A8="","",VLOOKUP(A8,Entrants!$B$4:$D$105,3))</f>
        <v>0</v>
      </c>
      <c r="C8" s="38">
        <v>4</v>
      </c>
      <c r="D8" s="99" t="str">
        <f>IF(A8="","",VLOOKUP(A8,Entrants!$B$4:$D$105,2))</f>
        <v>Carmody, Ray</v>
      </c>
      <c r="E8" s="39">
        <v>0.018877314814814816</v>
      </c>
      <c r="F8" s="39">
        <f>IF(A8="","",VLOOKUP(A8,Entrants!$B$4:$M$105,12))</f>
        <v>0.0062499999999999995</v>
      </c>
      <c r="G8" s="39">
        <f t="shared" si="0"/>
        <v>0.012627314814814817</v>
      </c>
      <c r="H8" s="7"/>
      <c r="I8" s="5">
        <v>4</v>
      </c>
      <c r="J8" s="37" t="s">
        <v>63</v>
      </c>
      <c r="K8" s="39">
        <v>0.01945601851851852</v>
      </c>
      <c r="L8" s="39">
        <v>0.00920138888888889</v>
      </c>
      <c r="M8" s="39">
        <v>0.01025462962962963</v>
      </c>
    </row>
    <row r="9" spans="1:13" ht="15" customHeight="1">
      <c r="A9" s="38">
        <v>2</v>
      </c>
      <c r="B9" s="38" t="str">
        <f>IF(A9="","",VLOOKUP(A9,Entrants!$B$4:$D$105,3))</f>
        <v>AD</v>
      </c>
      <c r="C9" s="38">
        <v>5</v>
      </c>
      <c r="D9" s="99" t="str">
        <f>IF(A9="","",VLOOKUP(A9,Entrants!$B$4:$D$105,2))</f>
        <v>Ashby, Michael</v>
      </c>
      <c r="E9" s="39">
        <v>0.018877314814814816</v>
      </c>
      <c r="F9" s="39">
        <f>IF(A9="","",VLOOKUP(A9,Entrants!$B$4:$M$105,12))</f>
        <v>0.0062499999999999995</v>
      </c>
      <c r="G9" s="39">
        <f t="shared" si="0"/>
        <v>0.012627314814814817</v>
      </c>
      <c r="H9" s="7"/>
      <c r="I9" s="5">
        <v>5</v>
      </c>
      <c r="J9" s="37" t="s">
        <v>210</v>
      </c>
      <c r="K9" s="39">
        <v>0.01875</v>
      </c>
      <c r="L9" s="39">
        <v>0.008333333333333333</v>
      </c>
      <c r="M9" s="39">
        <v>0.010416666666666666</v>
      </c>
    </row>
    <row r="10" spans="1:13" ht="15" customHeight="1">
      <c r="A10" s="38">
        <v>12</v>
      </c>
      <c r="B10" s="38">
        <f>IF(A10="","",VLOOKUP(A10,Entrants!$B$4:$D$105,3))</f>
        <v>0</v>
      </c>
      <c r="C10" s="38">
        <v>6</v>
      </c>
      <c r="D10" s="99" t="str">
        <f>IF(A10="","",VLOOKUP(A10,Entrants!$B$4:$D$105,2))</f>
        <v>Brown, Colin</v>
      </c>
      <c r="E10" s="39">
        <v>0.01888888888888889</v>
      </c>
      <c r="F10" s="39">
        <f>IF(A10="","",VLOOKUP(A10,Entrants!$B$4:$M$105,12))</f>
        <v>0.0038194444444444443</v>
      </c>
      <c r="G10" s="39">
        <f t="shared" si="0"/>
        <v>0.015069444444444444</v>
      </c>
      <c r="H10" s="7"/>
      <c r="I10" s="5">
        <v>6</v>
      </c>
      <c r="J10" s="37" t="s">
        <v>151</v>
      </c>
      <c r="K10" s="39">
        <v>0.019108796296296294</v>
      </c>
      <c r="L10" s="39">
        <v>0.008506944444444444</v>
      </c>
      <c r="M10" s="39">
        <v>0.01060185185185185</v>
      </c>
    </row>
    <row r="11" spans="1:13" ht="15" customHeight="1">
      <c r="A11" s="38">
        <v>45</v>
      </c>
      <c r="B11" s="38" t="str">
        <f>IF(A11="","",VLOOKUP(A11,Entrants!$B$4:$D$105,3))</f>
        <v>MM</v>
      </c>
      <c r="C11" s="38">
        <v>7</v>
      </c>
      <c r="D11" s="99" t="str">
        <f>IF(A11="","",VLOOKUP(A11,Entrants!$B$4:$D$105,2))</f>
        <v>Herron, Leanne</v>
      </c>
      <c r="E11" s="39">
        <v>0.018958333333333334</v>
      </c>
      <c r="F11" s="39">
        <f>IF(A11="","",VLOOKUP(A11,Entrants!$B$4:$M$105,12))</f>
        <v>0.007465277777777778</v>
      </c>
      <c r="G11" s="39">
        <f t="shared" si="0"/>
        <v>0.011493055555555555</v>
      </c>
      <c r="H11" s="7"/>
      <c r="I11" s="5">
        <v>7</v>
      </c>
      <c r="J11" s="37" t="s">
        <v>209</v>
      </c>
      <c r="K11" s="39">
        <v>0.01989583333333333</v>
      </c>
      <c r="L11" s="39">
        <v>0.009027777777777779</v>
      </c>
      <c r="M11" s="39">
        <v>0.010868055555555553</v>
      </c>
    </row>
    <row r="12" spans="1:13" ht="15" customHeight="1">
      <c r="A12" s="38">
        <v>58</v>
      </c>
      <c r="B12" s="38" t="str">
        <f>IF(A12="","",VLOOKUP(A12,Entrants!$B$4:$D$105,3))</f>
        <v>GAL</v>
      </c>
      <c r="C12" s="38">
        <v>8</v>
      </c>
      <c r="D12" s="99" t="str">
        <f>IF(A12="","",VLOOKUP(A12,Entrants!$B$4:$D$105,2))</f>
        <v>Mason, Claire</v>
      </c>
      <c r="E12" s="39">
        <v>0.019016203703703705</v>
      </c>
      <c r="F12" s="39">
        <f>IF(A12="","",VLOOKUP(A12,Entrants!$B$4:$M$105,12))</f>
        <v>0.0050347222222222225</v>
      </c>
      <c r="G12" s="39">
        <f t="shared" si="0"/>
        <v>0.013981481481481484</v>
      </c>
      <c r="H12" s="7"/>
      <c r="I12" s="5">
        <v>8</v>
      </c>
      <c r="J12" s="41" t="s">
        <v>195</v>
      </c>
      <c r="K12" s="6">
        <v>0.01875</v>
      </c>
      <c r="L12" s="6">
        <v>0.0078125</v>
      </c>
      <c r="M12" s="6">
        <v>0.0109375</v>
      </c>
    </row>
    <row r="13" spans="1:13" ht="15" customHeight="1">
      <c r="A13" s="38">
        <v>83</v>
      </c>
      <c r="B13" s="38" t="str">
        <f>IF(A13="","",VLOOKUP(A13,Entrants!$B$4:$D$105,3))</f>
        <v>GAL</v>
      </c>
      <c r="C13" s="38">
        <v>9</v>
      </c>
      <c r="D13" s="99" t="str">
        <f>IF(A13="","",VLOOKUP(A13,Entrants!$B$4:$D$105,2))</f>
        <v>Stobbart, Joanne</v>
      </c>
      <c r="E13" s="39">
        <v>0.0190625</v>
      </c>
      <c r="F13" s="39">
        <f>IF(A13="","",VLOOKUP(A13,Entrants!$B$4:$M$105,12))</f>
        <v>0.002951388888888889</v>
      </c>
      <c r="G13" s="39">
        <f t="shared" si="0"/>
        <v>0.01611111111111111</v>
      </c>
      <c r="H13" s="7"/>
      <c r="I13" s="5">
        <v>9</v>
      </c>
      <c r="J13" s="37" t="s">
        <v>189</v>
      </c>
      <c r="K13" s="39">
        <v>0.019178240740740742</v>
      </c>
      <c r="L13" s="39">
        <v>0.007986111111111112</v>
      </c>
      <c r="M13" s="39">
        <v>0.01119212962962963</v>
      </c>
    </row>
    <row r="14" spans="1:13" ht="15" customHeight="1">
      <c r="A14" s="38">
        <v>35</v>
      </c>
      <c r="B14" s="38">
        <f>IF(A14="","",VLOOKUP(A14,Entrants!$B$4:$D$105,3))</f>
        <v>0</v>
      </c>
      <c r="C14" s="38">
        <v>10</v>
      </c>
      <c r="D14" s="99" t="str">
        <f>IF(A14="","",VLOOKUP(A14,Entrants!$B$4:$D$105,2))</f>
        <v>Frazer, Joe</v>
      </c>
      <c r="E14" s="39">
        <v>0.019085648148148147</v>
      </c>
      <c r="F14" s="39">
        <f>IF(A14="","",VLOOKUP(A14,Entrants!$B$4:$M$105,12))</f>
        <v>0.0062499999999999995</v>
      </c>
      <c r="G14" s="39">
        <f t="shared" si="0"/>
        <v>0.012835648148148148</v>
      </c>
      <c r="H14" s="7"/>
      <c r="I14" s="5">
        <v>10</v>
      </c>
      <c r="J14" s="37" t="s">
        <v>237</v>
      </c>
      <c r="K14" s="39">
        <v>0.019363425925925926</v>
      </c>
      <c r="L14" s="39">
        <v>0.008159722222222223</v>
      </c>
      <c r="M14" s="39">
        <v>0.011203703703703704</v>
      </c>
    </row>
    <row r="15" spans="1:13" ht="15" customHeight="1">
      <c r="A15" s="38">
        <v>11</v>
      </c>
      <c r="B15" s="38" t="str">
        <f>IF(A15="","",VLOOKUP(A15,Entrants!$B$4:$D$105,3))</f>
        <v>AD</v>
      </c>
      <c r="C15" s="38">
        <v>11</v>
      </c>
      <c r="D15" s="99" t="str">
        <f>IF(A15="","",VLOOKUP(A15,Entrants!$B$4:$D$105,2))</f>
        <v>Bradley, Dave</v>
      </c>
      <c r="E15" s="39">
        <v>0.01909722222222222</v>
      </c>
      <c r="F15" s="39">
        <f>IF(A15="","",VLOOKUP(A15,Entrants!$B$4:$M$105,12))</f>
        <v>0.006597222222222222</v>
      </c>
      <c r="G15" s="39">
        <f t="shared" si="0"/>
        <v>0.012499999999999997</v>
      </c>
      <c r="H15" s="7"/>
      <c r="I15" s="5">
        <v>11</v>
      </c>
      <c r="J15" s="41" t="s">
        <v>42</v>
      </c>
      <c r="K15" s="6">
        <v>0.020162037037037037</v>
      </c>
      <c r="L15" s="6">
        <v>0.008680555555555556</v>
      </c>
      <c r="M15" s="6">
        <v>0.011481481481481481</v>
      </c>
    </row>
    <row r="16" spans="1:13" ht="15" customHeight="1">
      <c r="A16" s="38">
        <v>47</v>
      </c>
      <c r="B16" s="38" t="str">
        <f>IF(A16="","",VLOOKUP(A16,Entrants!$B$4:$D$105,3))</f>
        <v>MP</v>
      </c>
      <c r="C16" s="38">
        <v>12</v>
      </c>
      <c r="D16" s="99" t="str">
        <f>IF(A16="","",VLOOKUP(A16,Entrants!$B$4:$D$105,2))</f>
        <v>Holmback, Peter</v>
      </c>
      <c r="E16" s="39">
        <v>0.019108796296296294</v>
      </c>
      <c r="F16" s="39">
        <f>IF(A16="","",VLOOKUP(A16,Entrants!$B$4:$M$105,12))</f>
        <v>0.008506944444444444</v>
      </c>
      <c r="G16" s="39">
        <f t="shared" si="0"/>
        <v>0.01060185185185185</v>
      </c>
      <c r="H16" s="7"/>
      <c r="I16" s="5">
        <v>12</v>
      </c>
      <c r="J16" s="37" t="s">
        <v>57</v>
      </c>
      <c r="K16" s="39">
        <v>0.01912037037037037</v>
      </c>
      <c r="L16" s="39">
        <v>0.007638888888888889</v>
      </c>
      <c r="M16" s="39">
        <v>0.011481481481481481</v>
      </c>
    </row>
    <row r="17" spans="1:13" ht="15" customHeight="1">
      <c r="A17" s="38">
        <v>21</v>
      </c>
      <c r="B17" s="38" t="str">
        <f>IF(A17="","",VLOOKUP(A17,Entrants!$B$4:$D$105,3))</f>
        <v>RD</v>
      </c>
      <c r="C17" s="38">
        <v>13</v>
      </c>
      <c r="D17" s="99" t="str">
        <f>IF(A17="","",VLOOKUP(A17,Entrants!$B$4:$D$105,2))</f>
        <v>Craddock, Anne</v>
      </c>
      <c r="E17" s="39">
        <v>0.019108796296296294</v>
      </c>
      <c r="F17" s="39">
        <f>IF(A17="","",VLOOKUP(A17,Entrants!$B$4:$M$105,12))</f>
        <v>0.004513888888888889</v>
      </c>
      <c r="G17" s="39">
        <f t="shared" si="0"/>
        <v>0.014594907407407404</v>
      </c>
      <c r="H17" s="7"/>
      <c r="I17" s="5">
        <v>13</v>
      </c>
      <c r="J17" s="37" t="s">
        <v>65</v>
      </c>
      <c r="K17" s="39">
        <v>0.018958333333333334</v>
      </c>
      <c r="L17" s="39">
        <v>0.007465277777777778</v>
      </c>
      <c r="M17" s="39">
        <v>0.011493055555555555</v>
      </c>
    </row>
    <row r="18" spans="1:13" ht="15" customHeight="1">
      <c r="A18" s="38">
        <v>67</v>
      </c>
      <c r="B18" s="38" t="str">
        <f>IF(A18="","",VLOOKUP(A18,Entrants!$B$4:$D$105,3))</f>
        <v>JS</v>
      </c>
      <c r="C18" s="38">
        <v>14</v>
      </c>
      <c r="D18" s="99" t="str">
        <f>IF(A18="","",VLOOKUP(A18,Entrants!$B$4:$D$105,2))</f>
        <v>Nicholson, Mark</v>
      </c>
      <c r="E18" s="39">
        <v>0.01912037037037037</v>
      </c>
      <c r="F18" s="39">
        <f>IF(A18="","",VLOOKUP(A18,Entrants!$B$4:$M$105,12))</f>
        <v>0.007638888888888889</v>
      </c>
      <c r="G18" s="39">
        <f t="shared" si="0"/>
        <v>0.011481481481481481</v>
      </c>
      <c r="H18" s="7"/>
      <c r="I18" s="5">
        <v>14</v>
      </c>
      <c r="J18" s="41" t="s">
        <v>61</v>
      </c>
      <c r="K18" s="6">
        <v>0.019143518518518518</v>
      </c>
      <c r="L18" s="6">
        <v>0.007465277777777778</v>
      </c>
      <c r="M18" s="6">
        <v>0.011678240740740739</v>
      </c>
    </row>
    <row r="19" spans="1:13" ht="15" customHeight="1">
      <c r="A19" s="38">
        <v>30</v>
      </c>
      <c r="B19" s="38" t="str">
        <f>IF(A19="","",VLOOKUP(A19,Entrants!$B$4:$D$105,3))</f>
        <v>CC</v>
      </c>
      <c r="C19" s="38">
        <v>15</v>
      </c>
      <c r="D19" s="99" t="str">
        <f>IF(A19="","",VLOOKUP(A19,Entrants!$B$4:$D$105,2))</f>
        <v>Falkous, David</v>
      </c>
      <c r="E19" s="39">
        <v>0.019131944444444444</v>
      </c>
      <c r="F19" s="39">
        <f>IF(A19="","",VLOOKUP(A19,Entrants!$B$4:$M$105,12))</f>
        <v>0.005381944444444445</v>
      </c>
      <c r="G19" s="39">
        <f t="shared" si="0"/>
        <v>0.013749999999999998</v>
      </c>
      <c r="H19" s="7"/>
      <c r="I19" s="5">
        <v>15</v>
      </c>
      <c r="J19" s="37" t="s">
        <v>40</v>
      </c>
      <c r="K19" s="39">
        <v>0.01923611111111111</v>
      </c>
      <c r="L19" s="39">
        <v>0.007465277777777778</v>
      </c>
      <c r="M19" s="39">
        <v>0.011770833333333331</v>
      </c>
    </row>
    <row r="20" spans="1:13" ht="15" customHeight="1">
      <c r="A20" s="38">
        <v>23</v>
      </c>
      <c r="B20" s="38" t="str">
        <f>IF(A20="","",VLOOKUP(A20,Entrants!$B$4:$D$105,3))</f>
        <v>RD</v>
      </c>
      <c r="C20" s="38">
        <v>16</v>
      </c>
      <c r="D20" s="99" t="str">
        <f>IF(A20="","",VLOOKUP(A20,Entrants!$B$4:$D$105,2))</f>
        <v>Davies, Leanne</v>
      </c>
      <c r="E20" s="39">
        <v>0.019131944444444444</v>
      </c>
      <c r="F20" s="39">
        <f>IF(A20="","",VLOOKUP(A20,Entrants!$B$4:$M$105,12))</f>
        <v>0.005381944444444445</v>
      </c>
      <c r="G20" s="39">
        <f t="shared" si="0"/>
        <v>0.013749999999999998</v>
      </c>
      <c r="H20" s="7"/>
      <c r="I20" s="5">
        <v>16</v>
      </c>
      <c r="J20" s="41" t="s">
        <v>36</v>
      </c>
      <c r="K20" s="6">
        <v>0.020335648148148148</v>
      </c>
      <c r="L20" s="6">
        <v>0.008506944444444444</v>
      </c>
      <c r="M20" s="6">
        <v>0.011828703703703704</v>
      </c>
    </row>
    <row r="21" spans="1:13" ht="15" customHeight="1">
      <c r="A21" s="38">
        <v>81</v>
      </c>
      <c r="B21" s="38" t="str">
        <f>IF(A21="","",VLOOKUP(A21,Entrants!$B$4:$D$105,3))</f>
        <v>RR</v>
      </c>
      <c r="C21" s="38">
        <v>17</v>
      </c>
      <c r="D21" s="99" t="str">
        <f>IF(A21="","",VLOOKUP(A21,Entrants!$B$4:$D$105,2))</f>
        <v>Shillinglaw, Richard</v>
      </c>
      <c r="E21" s="39">
        <v>0.019143518518518518</v>
      </c>
      <c r="F21" s="39">
        <f>IF(A21="","",VLOOKUP(A21,Entrants!$B$4:$M$105,12))</f>
        <v>0.007465277777777778</v>
      </c>
      <c r="G21" s="39">
        <f t="shared" si="0"/>
        <v>0.011678240740740739</v>
      </c>
      <c r="H21" s="7"/>
      <c r="I21" s="5">
        <v>17</v>
      </c>
      <c r="J21" s="37" t="s">
        <v>203</v>
      </c>
      <c r="K21" s="39">
        <v>0.018819444444444448</v>
      </c>
      <c r="L21" s="39">
        <v>0.006944444444444444</v>
      </c>
      <c r="M21" s="39">
        <v>0.011875000000000004</v>
      </c>
    </row>
    <row r="22" spans="1:13" ht="15" customHeight="1">
      <c r="A22" s="38">
        <v>92</v>
      </c>
      <c r="B22" s="38" t="str">
        <f>IF(A22="","",VLOOKUP(A22,Entrants!$B$4:$D$105,3))</f>
        <v>CM</v>
      </c>
      <c r="C22" s="38">
        <v>18</v>
      </c>
      <c r="D22" s="99" t="str">
        <f>IF(A22="","",VLOOKUP(A22,Entrants!$B$4:$D$105,2))</f>
        <v>Wilson, Andrea</v>
      </c>
      <c r="E22" s="39">
        <v>0.01915509259259259</v>
      </c>
      <c r="F22" s="39">
        <f>IF(A22="","",VLOOKUP(A22,Entrants!$B$4:$M$105,12))</f>
        <v>0.003645833333333333</v>
      </c>
      <c r="G22" s="39">
        <f t="shared" si="0"/>
        <v>0.015509259259259259</v>
      </c>
      <c r="H22" s="7"/>
      <c r="I22" s="5">
        <v>18</v>
      </c>
      <c r="J22" s="37" t="s">
        <v>58</v>
      </c>
      <c r="K22" s="39">
        <v>0.019375</v>
      </c>
      <c r="L22" s="39">
        <v>0.007291666666666666</v>
      </c>
      <c r="M22" s="39">
        <v>0.012083333333333335</v>
      </c>
    </row>
    <row r="23" spans="1:13" ht="15" customHeight="1">
      <c r="A23" s="38">
        <v>96</v>
      </c>
      <c r="B23" s="38" t="str">
        <f>IF(A23="","",VLOOKUP(A23,Entrants!$B$4:$D$105,3))</f>
        <v>HT</v>
      </c>
      <c r="C23" s="38">
        <v>19</v>
      </c>
      <c r="D23" s="99" t="str">
        <f>IF(A23="","",VLOOKUP(A23,Entrants!$B$4:$D$105,2))</f>
        <v>Young, Cath</v>
      </c>
      <c r="E23" s="39">
        <v>0.01916666666666667</v>
      </c>
      <c r="F23" s="39">
        <f>IF(A23="","",VLOOKUP(A23,Entrants!$B$4:$M$105,12))</f>
        <v>0.005902777777777778</v>
      </c>
      <c r="G23" s="39">
        <f t="shared" si="0"/>
        <v>0.013263888888888891</v>
      </c>
      <c r="H23" s="7"/>
      <c r="I23" s="5">
        <v>19</v>
      </c>
      <c r="J23" s="37" t="s">
        <v>37</v>
      </c>
      <c r="K23" s="39">
        <v>0.01909722222222222</v>
      </c>
      <c r="L23" s="39">
        <v>0.006597222222222222</v>
      </c>
      <c r="M23" s="39">
        <v>0.012499999999999997</v>
      </c>
    </row>
    <row r="24" spans="1:13" ht="15" customHeight="1">
      <c r="A24" s="38">
        <v>78</v>
      </c>
      <c r="B24" s="38">
        <f>IF(A24="","",VLOOKUP(A24,Entrants!$B$4:$D$105,3))</f>
        <v>0</v>
      </c>
      <c r="C24" s="38">
        <v>20</v>
      </c>
      <c r="D24" s="99" t="str">
        <f>IF(A24="","",VLOOKUP(A24,Entrants!$B$4:$D$105,2))</f>
        <v>Sharratt, Robert</v>
      </c>
      <c r="E24" s="39">
        <v>0.019178240740740742</v>
      </c>
      <c r="F24" s="39">
        <f>IF(A24="","",VLOOKUP(A24,Entrants!$B$4:$M$105,12))</f>
        <v>0.007986111111111112</v>
      </c>
      <c r="G24" s="39">
        <f t="shared" si="0"/>
        <v>0.01119212962962963</v>
      </c>
      <c r="H24" s="7"/>
      <c r="I24" s="5">
        <v>20</v>
      </c>
      <c r="J24" s="41" t="s">
        <v>250</v>
      </c>
      <c r="K24" s="6">
        <v>0.018877314814814816</v>
      </c>
      <c r="L24" s="6">
        <v>0.0062499999999999995</v>
      </c>
      <c r="M24" s="6">
        <v>0.012627314814814817</v>
      </c>
    </row>
    <row r="25" spans="1:13" ht="15" customHeight="1">
      <c r="A25" s="38">
        <v>25</v>
      </c>
      <c r="B25" s="38" t="str">
        <f>IF(A25="","",VLOOKUP(A25,Entrants!$B$4:$D$105,3))</f>
        <v>TUR</v>
      </c>
      <c r="C25" s="38">
        <v>21</v>
      </c>
      <c r="D25" s="99" t="str">
        <f>IF(A25="","",VLOOKUP(A25,Entrants!$B$4:$D$105,2))</f>
        <v>Dobby, Steve</v>
      </c>
      <c r="E25" s="39">
        <v>0.01923611111111111</v>
      </c>
      <c r="F25" s="39">
        <f>IF(A25="","",VLOOKUP(A25,Entrants!$B$4:$M$105,12))</f>
        <v>0.007465277777777778</v>
      </c>
      <c r="G25" s="39">
        <f t="shared" si="0"/>
        <v>0.011770833333333331</v>
      </c>
      <c r="H25" s="7"/>
      <c r="I25" s="5">
        <v>21</v>
      </c>
      <c r="J25" s="37" t="s">
        <v>188</v>
      </c>
      <c r="K25" s="39">
        <v>0.018877314814814816</v>
      </c>
      <c r="L25" s="39">
        <v>0.0062499999999999995</v>
      </c>
      <c r="M25" s="39">
        <v>0.012627314814814817</v>
      </c>
    </row>
    <row r="26" spans="1:13" ht="15" customHeight="1">
      <c r="A26" s="38">
        <v>50</v>
      </c>
      <c r="B26" s="38" t="str">
        <f>IF(A26="","",VLOOKUP(A26,Entrants!$B$4:$D$105,3))</f>
        <v>CC</v>
      </c>
      <c r="C26" s="38">
        <v>22</v>
      </c>
      <c r="D26" s="99" t="str">
        <f>IF(A26="","",VLOOKUP(A26,Entrants!$B$4:$D$105,2))</f>
        <v>Jobling, Julie Anne</v>
      </c>
      <c r="E26" s="39">
        <v>0.01925925925925926</v>
      </c>
      <c r="F26" s="39">
        <f>IF(A26="","",VLOOKUP(A26,Entrants!$B$4:$M$105,12))</f>
        <v>0.0050347222222222225</v>
      </c>
      <c r="G26" s="39">
        <f t="shared" si="0"/>
        <v>0.014224537037037039</v>
      </c>
      <c r="H26" s="7"/>
      <c r="I26" s="5">
        <v>22</v>
      </c>
      <c r="J26" s="41" t="s">
        <v>45</v>
      </c>
      <c r="K26" s="6">
        <v>0.02082175925925926</v>
      </c>
      <c r="L26" s="6">
        <v>0.008159722222222223</v>
      </c>
      <c r="M26" s="6">
        <v>0.012662037037037036</v>
      </c>
    </row>
    <row r="27" spans="1:13" ht="15" customHeight="1">
      <c r="A27" s="38">
        <v>53</v>
      </c>
      <c r="B27" s="38" t="str">
        <f>IF(A27="","",VLOOKUP(A27,Entrants!$B$4:$D$105,3))</f>
        <v>GAL</v>
      </c>
      <c r="C27" s="38">
        <v>23</v>
      </c>
      <c r="D27" s="99" t="str">
        <f>IF(A27="","",VLOOKUP(A27,Entrants!$B$4:$D$105,2))</f>
        <v>Lemin, Julie</v>
      </c>
      <c r="E27" s="39">
        <v>0.019282407407407408</v>
      </c>
      <c r="F27" s="39">
        <f>IF(A27="","",VLOOKUP(A27,Entrants!$B$4:$M$105,12))</f>
        <v>0.006076388888888889</v>
      </c>
      <c r="G27" s="39">
        <f t="shared" si="0"/>
        <v>0.01320601851851852</v>
      </c>
      <c r="H27" s="7"/>
      <c r="I27" s="5">
        <v>23</v>
      </c>
      <c r="J27" s="37" t="s">
        <v>38</v>
      </c>
      <c r="K27" s="39">
        <v>0.02013888888888889</v>
      </c>
      <c r="L27" s="39">
        <v>0.007465277777777778</v>
      </c>
      <c r="M27" s="39">
        <v>0.012673611111111111</v>
      </c>
    </row>
    <row r="28" spans="1:13" ht="15" customHeight="1">
      <c r="A28" s="38">
        <v>59</v>
      </c>
      <c r="B28" s="38" t="str">
        <f>IF(A28="","",VLOOKUP(A28,Entrants!$B$4:$D$105,3))</f>
        <v>JS</v>
      </c>
      <c r="C28" s="38">
        <v>24</v>
      </c>
      <c r="D28" s="99" t="str">
        <f>IF(A28="","",VLOOKUP(A28,Entrants!$B$4:$D$105,2))</f>
        <v>Masterman, Jake</v>
      </c>
      <c r="E28" s="39">
        <v>0.019293981481481485</v>
      </c>
      <c r="F28" s="39">
        <f>IF(A28="","",VLOOKUP(A28,Entrants!$B$4:$M$105,12))</f>
        <v>0.009722222222222222</v>
      </c>
      <c r="G28" s="39">
        <f t="shared" si="0"/>
        <v>0.009571759259259262</v>
      </c>
      <c r="H28" s="7"/>
      <c r="I28" s="5">
        <v>24</v>
      </c>
      <c r="J28" s="37" t="s">
        <v>95</v>
      </c>
      <c r="K28" s="39">
        <v>0.019571759259259257</v>
      </c>
      <c r="L28" s="39">
        <v>0.0067708333333333336</v>
      </c>
      <c r="M28" s="39">
        <v>0.012800925925925924</v>
      </c>
    </row>
    <row r="29" spans="1:13" ht="15" customHeight="1">
      <c r="A29" s="38">
        <v>93</v>
      </c>
      <c r="B29" s="38">
        <f>IF(A29="","",VLOOKUP(A29,Entrants!$B$4:$D$105,3))</f>
        <v>0</v>
      </c>
      <c r="C29" s="38">
        <v>25</v>
      </c>
      <c r="D29" s="99" t="str">
        <f>IF(A29="","",VLOOKUP(A29,Entrants!$B$4:$D$105,2))</f>
        <v>Woods, Graham</v>
      </c>
      <c r="E29" s="39">
        <v>0.019363425925925926</v>
      </c>
      <c r="F29" s="39">
        <f>IF(A29="","",VLOOKUP(A29,Entrants!$B$4:$M$105,12))</f>
        <v>0.008159722222222223</v>
      </c>
      <c r="G29" s="39">
        <f t="shared" si="0"/>
        <v>0.011203703703703704</v>
      </c>
      <c r="H29" s="7"/>
      <c r="I29" s="5">
        <v>25</v>
      </c>
      <c r="J29" s="41" t="s">
        <v>84</v>
      </c>
      <c r="K29" s="6">
        <v>0.019085648148148147</v>
      </c>
      <c r="L29" s="6">
        <v>0.0062499999999999995</v>
      </c>
      <c r="M29" s="6">
        <v>0.012835648148148148</v>
      </c>
    </row>
    <row r="30" spans="1:13" ht="15" customHeight="1">
      <c r="A30" s="38">
        <v>69</v>
      </c>
      <c r="B30" s="38" t="str">
        <f>IF(A30="","",VLOOKUP(A30,Entrants!$B$4:$D$105,3))</f>
        <v>AD</v>
      </c>
      <c r="C30" s="38">
        <v>26</v>
      </c>
      <c r="D30" s="99" t="str">
        <f>IF(A30="","",VLOOKUP(A30,Entrants!$B$4:$D$105,2))</f>
        <v>Ponton, Mark</v>
      </c>
      <c r="E30" s="39">
        <v>0.019375</v>
      </c>
      <c r="F30" s="39">
        <f>IF(A30="","",VLOOKUP(A30,Entrants!$B$4:$M$105,12))</f>
        <v>0.007291666666666666</v>
      </c>
      <c r="G30" s="39">
        <f t="shared" si="0"/>
        <v>0.012083333333333335</v>
      </c>
      <c r="H30" s="7"/>
      <c r="I30" s="5">
        <v>26</v>
      </c>
      <c r="J30" s="41" t="s">
        <v>74</v>
      </c>
      <c r="K30" s="6">
        <v>0.01945601851851852</v>
      </c>
      <c r="L30" s="6">
        <v>0.0062499999999999995</v>
      </c>
      <c r="M30" s="6">
        <v>0.01320601851851852</v>
      </c>
    </row>
    <row r="31" spans="1:13" ht="15" customHeight="1">
      <c r="A31" s="38">
        <v>61</v>
      </c>
      <c r="B31" s="38" t="str">
        <f>IF(A31="","",VLOOKUP(A31,Entrants!$B$4:$D$105,3))</f>
        <v>MM</v>
      </c>
      <c r="C31" s="38">
        <v>27</v>
      </c>
      <c r="D31" s="99" t="str">
        <f>IF(A31="","",VLOOKUP(A31,Entrants!$B$4:$D$105,2))</f>
        <v>McCabe, Terry</v>
      </c>
      <c r="E31" s="39">
        <v>0.019421296296296294</v>
      </c>
      <c r="F31" s="39">
        <f>IF(A31="","",VLOOKUP(A31,Entrants!$B$4:$M$105,12))</f>
        <v>0.006076388888888889</v>
      </c>
      <c r="G31" s="39">
        <f t="shared" si="0"/>
        <v>0.013344907407407406</v>
      </c>
      <c r="H31" s="7"/>
      <c r="I31" s="5">
        <v>27</v>
      </c>
      <c r="J31" s="37" t="s">
        <v>51</v>
      </c>
      <c r="K31" s="39">
        <v>0.019282407407407408</v>
      </c>
      <c r="L31" s="39">
        <v>0.006076388888888889</v>
      </c>
      <c r="M31" s="39">
        <v>0.01320601851851852</v>
      </c>
    </row>
    <row r="32" spans="1:13" ht="15" customHeight="1">
      <c r="A32" s="38">
        <v>90</v>
      </c>
      <c r="B32" s="38">
        <f>IF(A32="","",VLOOKUP(A32,Entrants!$B$4:$D$105,3))</f>
        <v>0</v>
      </c>
      <c r="C32" s="38">
        <v>28</v>
      </c>
      <c r="D32" s="99" t="str">
        <f>IF(A32="","",VLOOKUP(A32,Entrants!$B$4:$D$105,2))</f>
        <v>Watson, Sandra</v>
      </c>
      <c r="E32" s="39">
        <v>0.01943287037037037</v>
      </c>
      <c r="F32" s="39">
        <f>IF(A32="","",VLOOKUP(A32,Entrants!$B$4:$M$105,12))</f>
        <v>0.005902777777777778</v>
      </c>
      <c r="G32" s="39">
        <f t="shared" si="0"/>
        <v>0.013530092592592594</v>
      </c>
      <c r="H32" s="7"/>
      <c r="I32" s="5">
        <v>28</v>
      </c>
      <c r="J32" s="37" t="s">
        <v>64</v>
      </c>
      <c r="K32" s="39">
        <v>0.01916666666666667</v>
      </c>
      <c r="L32" s="39">
        <v>0.005902777777777778</v>
      </c>
      <c r="M32" s="39">
        <v>0.013263888888888891</v>
      </c>
    </row>
    <row r="33" spans="1:13" ht="15" customHeight="1">
      <c r="A33" s="38">
        <v>14</v>
      </c>
      <c r="B33" s="38" t="str">
        <f>IF(A33="","",VLOOKUP(A33,Entrants!$B$4:$D$105,3))</f>
        <v>AA</v>
      </c>
      <c r="C33" s="38">
        <v>29</v>
      </c>
      <c r="D33" s="99" t="str">
        <f>IF(A33="","",VLOOKUP(A33,Entrants!$B$4:$D$105,2))</f>
        <v>Browning, Sue</v>
      </c>
      <c r="E33" s="39">
        <v>0.01945601851851852</v>
      </c>
      <c r="F33" s="39">
        <f>IF(A33="","",VLOOKUP(A33,Entrants!$B$4:$M$105,12))</f>
        <v>0.0062499999999999995</v>
      </c>
      <c r="G33" s="39">
        <f t="shared" si="0"/>
        <v>0.01320601851851852</v>
      </c>
      <c r="H33" s="7"/>
      <c r="I33" s="5">
        <v>29</v>
      </c>
      <c r="J33" s="37" t="s">
        <v>55</v>
      </c>
      <c r="K33" s="39">
        <v>0.019421296296296294</v>
      </c>
      <c r="L33" s="39">
        <v>0.006076388888888889</v>
      </c>
      <c r="M33" s="39">
        <v>0.013344907407407406</v>
      </c>
    </row>
    <row r="34" spans="1:13" ht="15" customHeight="1">
      <c r="A34" s="38">
        <v>84</v>
      </c>
      <c r="B34" s="38" t="str">
        <f>IF(A34="","",VLOOKUP(A34,Entrants!$B$4:$D$105,3))</f>
        <v>JS</v>
      </c>
      <c r="C34" s="38">
        <v>30</v>
      </c>
      <c r="D34" s="99" t="str">
        <f>IF(A34="","",VLOOKUP(A34,Entrants!$B$4:$D$105,2))</f>
        <v>Storey, Calum</v>
      </c>
      <c r="E34" s="39">
        <v>0.01945601851851852</v>
      </c>
      <c r="F34" s="39">
        <f>IF(A34="","",VLOOKUP(A34,Entrants!$B$4:$M$105,12))</f>
        <v>0.00920138888888889</v>
      </c>
      <c r="G34" s="39">
        <f t="shared" si="0"/>
        <v>0.01025462962962963</v>
      </c>
      <c r="H34" s="7"/>
      <c r="I34" s="5">
        <v>30</v>
      </c>
      <c r="J34" s="37" t="s">
        <v>68</v>
      </c>
      <c r="K34" s="39">
        <v>0.020636574074074075</v>
      </c>
      <c r="L34" s="39">
        <v>0.007118055555555555</v>
      </c>
      <c r="M34" s="39">
        <v>0.01351851851851852</v>
      </c>
    </row>
    <row r="35" spans="1:13" ht="15" customHeight="1">
      <c r="A35" s="38">
        <v>89</v>
      </c>
      <c r="B35" s="38" t="str">
        <f>IF(A35="","",VLOOKUP(A35,Entrants!$B$4:$D$105,3))</f>
        <v>GAL</v>
      </c>
      <c r="C35" s="38">
        <v>31</v>
      </c>
      <c r="D35" s="99" t="str">
        <f>IF(A35="","",VLOOKUP(A35,Entrants!$B$4:$D$105,2))</f>
        <v>Warnes, Alison</v>
      </c>
      <c r="E35" s="39">
        <v>0.01947916666666667</v>
      </c>
      <c r="F35" s="39">
        <f>IF(A35="","",VLOOKUP(A35,Entrants!$B$4:$M$105,12))</f>
        <v>0.0031249999999999997</v>
      </c>
      <c r="G35" s="39">
        <f t="shared" si="0"/>
        <v>0.01635416666666667</v>
      </c>
      <c r="H35" s="7"/>
      <c r="I35" s="5">
        <v>31</v>
      </c>
      <c r="J35" s="37" t="s">
        <v>216</v>
      </c>
      <c r="K35" s="39">
        <v>0.01943287037037037</v>
      </c>
      <c r="L35" s="39">
        <v>0.005902777777777778</v>
      </c>
      <c r="M35" s="39">
        <v>0.013530092592592594</v>
      </c>
    </row>
    <row r="36" spans="1:13" ht="15" customHeight="1">
      <c r="A36" s="38">
        <v>10</v>
      </c>
      <c r="B36" s="38" t="str">
        <f>IF(A36="","",VLOOKUP(A36,Entrants!$B$4:$D$105,3))</f>
        <v>AD</v>
      </c>
      <c r="C36" s="38">
        <v>32</v>
      </c>
      <c r="D36" s="99" t="str">
        <f>IF(A36="","",VLOOKUP(A36,Entrants!$B$4:$D$105,2))</f>
        <v>Brabazon, Anita</v>
      </c>
      <c r="E36" s="39">
        <v>0.019502314814814816</v>
      </c>
      <c r="F36" s="39">
        <f>IF(A36="","",VLOOKUP(A36,Entrants!$B$4:$M$105,12))</f>
        <v>0.0046875</v>
      </c>
      <c r="G36" s="39">
        <f t="shared" si="0"/>
        <v>0.014814814814814815</v>
      </c>
      <c r="H36" s="7"/>
      <c r="I36" s="5">
        <v>32</v>
      </c>
      <c r="J36" s="37" t="s">
        <v>217</v>
      </c>
      <c r="K36" s="39">
        <v>0.019641203703703706</v>
      </c>
      <c r="L36" s="39">
        <v>0.005902777777777778</v>
      </c>
      <c r="M36" s="39">
        <v>0.013738425925925928</v>
      </c>
    </row>
    <row r="37" spans="1:13" ht="15" customHeight="1">
      <c r="A37" s="38">
        <v>57</v>
      </c>
      <c r="B37" s="38" t="str">
        <f>IF(A37="","",VLOOKUP(A37,Entrants!$B$4:$D$105,3))</f>
        <v>JS</v>
      </c>
      <c r="C37" s="38">
        <v>33</v>
      </c>
      <c r="D37" s="99" t="str">
        <f>IF(A37="","",VLOOKUP(A37,Entrants!$B$4:$D$105,2))</f>
        <v>Marsh, Liam</v>
      </c>
      <c r="E37" s="39">
        <v>0.01951388888888889</v>
      </c>
      <c r="F37" s="39">
        <f>IF(A37="","",VLOOKUP(A37,Entrants!$B$4:$M$105,12))</f>
        <v>0.00954861111111111</v>
      </c>
      <c r="G37" s="39">
        <f t="shared" si="0"/>
        <v>0.00996527777777778</v>
      </c>
      <c r="H37" s="7"/>
      <c r="I37" s="5">
        <v>33</v>
      </c>
      <c r="J37" s="41" t="s">
        <v>215</v>
      </c>
      <c r="K37" s="6">
        <v>0.019131944444444444</v>
      </c>
      <c r="L37" s="6">
        <v>0.005381944444444445</v>
      </c>
      <c r="M37" s="6">
        <v>0.013749999999999998</v>
      </c>
    </row>
    <row r="38" spans="1:13" ht="15" customHeight="1">
      <c r="A38" s="38">
        <v>34</v>
      </c>
      <c r="B38" s="38" t="str">
        <f>IF(A38="","",VLOOKUP(A38,Entrants!$B$4:$D$105,3))</f>
        <v>CM</v>
      </c>
      <c r="C38" s="38">
        <v>34</v>
      </c>
      <c r="D38" s="99" t="str">
        <f>IF(A38="","",VLOOKUP(A38,Entrants!$B$4:$D$105,2))</f>
        <v>Forster, Gwen</v>
      </c>
      <c r="E38" s="39">
        <v>0.019571759259259257</v>
      </c>
      <c r="F38" s="39">
        <f>IF(A38="","",VLOOKUP(A38,Entrants!$B$4:$M$105,12))</f>
        <v>0.0067708333333333336</v>
      </c>
      <c r="G38" s="39">
        <f t="shared" si="0"/>
        <v>0.012800925925925924</v>
      </c>
      <c r="H38" s="7"/>
      <c r="I38" s="5">
        <v>34</v>
      </c>
      <c r="J38" s="37" t="s">
        <v>71</v>
      </c>
      <c r="K38" s="39">
        <v>0.019131944444444444</v>
      </c>
      <c r="L38" s="39">
        <v>0.005381944444444445</v>
      </c>
      <c r="M38" s="39">
        <v>0.013749999999999998</v>
      </c>
    </row>
    <row r="39" spans="1:13" ht="15" customHeight="1">
      <c r="A39" s="38">
        <v>31</v>
      </c>
      <c r="B39" s="38" t="str">
        <f>IF(A39="","",VLOOKUP(A39,Entrants!$B$4:$D$105,3))</f>
        <v>CM</v>
      </c>
      <c r="C39" s="38">
        <v>35</v>
      </c>
      <c r="D39" s="99" t="str">
        <f>IF(A39="","",VLOOKUP(A39,Entrants!$B$4:$D$105,2))</f>
        <v>Falkous, Lesley</v>
      </c>
      <c r="E39" s="39">
        <v>0.01960648148148148</v>
      </c>
      <c r="F39" s="39">
        <f>IF(A39="","",VLOOKUP(A39,Entrants!$B$4:$M$105,12))</f>
        <v>0.0046875</v>
      </c>
      <c r="G39" s="39">
        <f t="shared" si="0"/>
        <v>0.014918981481481481</v>
      </c>
      <c r="H39" s="7"/>
      <c r="I39" s="5">
        <v>35</v>
      </c>
      <c r="J39" s="41" t="s">
        <v>82</v>
      </c>
      <c r="K39" s="6">
        <v>0.019016203703703705</v>
      </c>
      <c r="L39" s="6">
        <v>0.0050347222222222225</v>
      </c>
      <c r="M39" s="6">
        <v>0.013981481481481484</v>
      </c>
    </row>
    <row r="40" spans="1:13" ht="15" customHeight="1">
      <c r="A40" s="38">
        <v>24</v>
      </c>
      <c r="B40" s="38" t="str">
        <f>IF(A40="","",VLOOKUP(A40,Entrants!$B$4:$D$105,3))</f>
        <v>HT</v>
      </c>
      <c r="C40" s="38">
        <v>36</v>
      </c>
      <c r="D40" s="99" t="str">
        <f>IF(A40="","",VLOOKUP(A40,Entrants!$B$4:$D$105,2))</f>
        <v>Dickinson, Ralph</v>
      </c>
      <c r="E40" s="39">
        <v>0.019618055555555555</v>
      </c>
      <c r="F40" s="39">
        <f>IF(A40="","",VLOOKUP(A40,Entrants!$B$4:$M$105,12))</f>
        <v>0.005381944444444445</v>
      </c>
      <c r="G40" s="39">
        <f t="shared" si="0"/>
        <v>0.014236111111111109</v>
      </c>
      <c r="H40" s="7"/>
      <c r="I40" s="5">
        <v>36</v>
      </c>
      <c r="J40" s="37" t="s">
        <v>214</v>
      </c>
      <c r="K40" s="39">
        <v>0.01925925925925926</v>
      </c>
      <c r="L40" s="39">
        <v>0.0050347222222222225</v>
      </c>
      <c r="M40" s="39">
        <v>0.014224537037037039</v>
      </c>
    </row>
    <row r="41" spans="1:13" ht="15" customHeight="1">
      <c r="A41" s="38">
        <v>85</v>
      </c>
      <c r="B41" s="38" t="str">
        <f>IF(A41="","",VLOOKUP(A41,Entrants!$B$4:$D$105,3))</f>
        <v>CC</v>
      </c>
      <c r="C41" s="38">
        <v>37</v>
      </c>
      <c r="D41" s="99" t="str">
        <f>IF(A41="","",VLOOKUP(A41,Entrants!$B$4:$D$105,2))</f>
        <v>Thornton, Kymala</v>
      </c>
      <c r="E41" s="39">
        <v>0.019641203703703706</v>
      </c>
      <c r="F41" s="39">
        <f>IF(A41="","",VLOOKUP(A41,Entrants!$B$4:$M$105,12))</f>
        <v>0.005902777777777778</v>
      </c>
      <c r="G41" s="39">
        <f t="shared" si="0"/>
        <v>0.013738425925925928</v>
      </c>
      <c r="H41" s="7"/>
      <c r="I41" s="5">
        <v>37</v>
      </c>
      <c r="J41" s="41" t="s">
        <v>39</v>
      </c>
      <c r="K41" s="6">
        <v>0.019618055555555555</v>
      </c>
      <c r="L41" s="6">
        <v>0.005381944444444445</v>
      </c>
      <c r="M41" s="6">
        <v>0.014236111111111109</v>
      </c>
    </row>
    <row r="42" spans="1:13" ht="15" customHeight="1">
      <c r="A42" s="38">
        <v>4</v>
      </c>
      <c r="B42" s="38" t="str">
        <f>IF(A42="","",VLOOKUP(A42,Entrants!$B$4:$D$105,3))</f>
        <v>HT</v>
      </c>
      <c r="C42" s="38">
        <v>38</v>
      </c>
      <c r="D42" s="99" t="str">
        <f>IF(A42="","",VLOOKUP(A42,Entrants!$B$4:$D$105,2))</f>
        <v>Barrass, Heather</v>
      </c>
      <c r="E42" s="39">
        <v>0.01965277777777778</v>
      </c>
      <c r="F42" s="39">
        <f>IF(A42="","",VLOOKUP(A42,Entrants!$B$4:$M$105,12))</f>
        <v>0.0046875</v>
      </c>
      <c r="G42" s="39">
        <f t="shared" si="0"/>
        <v>0.014965277777777779</v>
      </c>
      <c r="H42" s="7"/>
      <c r="I42" s="5">
        <v>38</v>
      </c>
      <c r="J42" s="37" t="s">
        <v>85</v>
      </c>
      <c r="K42" s="39">
        <v>0.019108796296296294</v>
      </c>
      <c r="L42" s="39">
        <v>0.004513888888888889</v>
      </c>
      <c r="M42" s="39">
        <v>0.014594907407407404</v>
      </c>
    </row>
    <row r="43" spans="1:13" ht="15" customHeight="1">
      <c r="A43" s="38">
        <v>54</v>
      </c>
      <c r="B43" s="38" t="str">
        <f>IF(A43="","",VLOOKUP(A43,Entrants!$B$4:$D$105,3))</f>
        <v>RR</v>
      </c>
      <c r="C43" s="38">
        <v>39</v>
      </c>
      <c r="D43" s="99" t="str">
        <f>IF(A43="","",VLOOKUP(A43,Entrants!$B$4:$D$105,2))</f>
        <v>Lonsdale, Davina</v>
      </c>
      <c r="E43" s="39">
        <v>0.019699074074074074</v>
      </c>
      <c r="F43" s="39">
        <f>IF(A43="","",VLOOKUP(A43,Entrants!$B$4:$M$105,12))</f>
        <v>0.0050347222222222225</v>
      </c>
      <c r="G43" s="39">
        <f t="shared" si="0"/>
        <v>0.014664351851851852</v>
      </c>
      <c r="H43" s="7"/>
      <c r="I43" s="5">
        <v>39</v>
      </c>
      <c r="J43" s="37" t="s">
        <v>52</v>
      </c>
      <c r="K43" s="39">
        <v>0.019699074074074074</v>
      </c>
      <c r="L43" s="39">
        <v>0.0050347222222222225</v>
      </c>
      <c r="M43" s="39">
        <v>0.014664351851851852</v>
      </c>
    </row>
    <row r="44" spans="1:13" ht="15" customHeight="1">
      <c r="A44" s="38">
        <v>49</v>
      </c>
      <c r="B44" s="38">
        <f>IF(A44="","",VLOOKUP(A44,Entrants!$B$4:$D$105,3))</f>
        <v>0</v>
      </c>
      <c r="C44" s="38">
        <v>40</v>
      </c>
      <c r="D44" s="99" t="str">
        <f>IF(A44="","",VLOOKUP(A44,Entrants!$B$4:$D$105,2))</f>
        <v>Jansen, Jake</v>
      </c>
      <c r="E44" s="39">
        <v>0.01972222222222222</v>
      </c>
      <c r="F44" s="39">
        <f>IF(A44="","",VLOOKUP(A44,Entrants!$B$4:$M$105,12))</f>
        <v>0.010069444444444445</v>
      </c>
      <c r="G44" s="39">
        <f t="shared" si="0"/>
        <v>0.009652777777777776</v>
      </c>
      <c r="H44" s="7"/>
      <c r="I44" s="5">
        <v>40</v>
      </c>
      <c r="J44" s="37" t="s">
        <v>101</v>
      </c>
      <c r="K44" s="39">
        <v>0.019502314814814816</v>
      </c>
      <c r="L44" s="39">
        <v>0.0046875</v>
      </c>
      <c r="M44" s="39">
        <v>0.014814814814814815</v>
      </c>
    </row>
    <row r="45" spans="1:13" ht="15" customHeight="1">
      <c r="A45" s="38">
        <v>26</v>
      </c>
      <c r="B45" s="38" t="str">
        <f>IF(A45="","",VLOOKUP(A45,Entrants!$B$4:$D$105,3))</f>
        <v>RD</v>
      </c>
      <c r="C45" s="38">
        <v>41</v>
      </c>
      <c r="D45" s="99" t="str">
        <f>IF(A45="","",VLOOKUP(A45,Entrants!$B$4:$D$105,2))</f>
        <v>Dodd, Sam</v>
      </c>
      <c r="E45" s="39">
        <v>0.01989583333333333</v>
      </c>
      <c r="F45" s="39">
        <f>IF(A45="","",VLOOKUP(A45,Entrants!$B$4:$M$105,12))</f>
        <v>0.009027777777777779</v>
      </c>
      <c r="G45" s="39">
        <f t="shared" si="0"/>
        <v>0.010868055555555553</v>
      </c>
      <c r="H45" s="7"/>
      <c r="I45" s="5">
        <v>41</v>
      </c>
      <c r="J45" s="37" t="s">
        <v>197</v>
      </c>
      <c r="K45" s="39">
        <v>0.020092592592592592</v>
      </c>
      <c r="L45" s="39">
        <v>0.005208333333333333</v>
      </c>
      <c r="M45" s="39">
        <v>0.01488425925925926</v>
      </c>
    </row>
    <row r="46" spans="1:13" ht="15" customHeight="1">
      <c r="A46" s="38">
        <v>19</v>
      </c>
      <c r="B46" s="38">
        <f>IF(A46="","",VLOOKUP(A46,Entrants!$B$4:$D$105,3))</f>
        <v>0</v>
      </c>
      <c r="C46" s="38">
        <v>42</v>
      </c>
      <c r="D46" s="99" t="str">
        <f>IF(A46="","",VLOOKUP(A46,Entrants!$B$4:$D$105,2))</f>
        <v>Cox, Dave</v>
      </c>
      <c r="E46" s="6">
        <v>0.020092592592592592</v>
      </c>
      <c r="F46" s="39">
        <f>IF(A46="","",VLOOKUP(A46,Entrants!$B$4:$M$105,12))</f>
        <v>0.005208333333333333</v>
      </c>
      <c r="G46" s="39">
        <f t="shared" si="0"/>
        <v>0.01488425925925926</v>
      </c>
      <c r="H46" s="7"/>
      <c r="I46" s="5">
        <v>42</v>
      </c>
      <c r="J46" s="41" t="s">
        <v>96</v>
      </c>
      <c r="K46" s="6">
        <v>0.01960648148148148</v>
      </c>
      <c r="L46" s="6">
        <v>0.0046875</v>
      </c>
      <c r="M46" s="6">
        <v>0.014918981481481481</v>
      </c>
    </row>
    <row r="47" spans="1:13" ht="15" customHeight="1">
      <c r="A47" s="38">
        <v>16</v>
      </c>
      <c r="B47" s="38" t="str">
        <f>IF(A47="","",VLOOKUP(A47,Entrants!$B$4:$D$105,3))</f>
        <v>RR</v>
      </c>
      <c r="C47" s="38">
        <v>43</v>
      </c>
      <c r="D47" s="99" t="str">
        <f>IF(A47="","",VLOOKUP(A47,Entrants!$B$4:$D$105,2))</f>
        <v>Christopher, Heather</v>
      </c>
      <c r="E47" s="6">
        <v>0.02013888888888889</v>
      </c>
      <c r="F47" s="39">
        <f>IF(A47="","",VLOOKUP(A47,Entrants!$B$4:$M$105,12))</f>
        <v>0.007465277777777778</v>
      </c>
      <c r="G47" s="39">
        <f t="shared" si="0"/>
        <v>0.012673611111111111</v>
      </c>
      <c r="H47" s="7"/>
      <c r="I47" s="5">
        <v>43</v>
      </c>
      <c r="J47" s="37" t="s">
        <v>230</v>
      </c>
      <c r="K47" s="39">
        <v>0.01965277777777778</v>
      </c>
      <c r="L47" s="39">
        <v>0.0046875</v>
      </c>
      <c r="M47" s="39">
        <v>0.014965277777777779</v>
      </c>
    </row>
    <row r="48" spans="1:13" ht="15" customHeight="1">
      <c r="A48" s="38">
        <v>38</v>
      </c>
      <c r="B48" s="38">
        <f>IF(A48="","",VLOOKUP(A48,Entrants!$B$4:$D$105,3))</f>
        <v>0</v>
      </c>
      <c r="C48" s="38">
        <v>44</v>
      </c>
      <c r="D48" s="99" t="str">
        <f>IF(A48="","",VLOOKUP(A48,Entrants!$B$4:$D$105,2))</f>
        <v>French, Steven</v>
      </c>
      <c r="E48" s="39">
        <v>0.020162037037037037</v>
      </c>
      <c r="F48" s="39">
        <f>IF(A48="","",VLOOKUP(A48,Entrants!$B$4:$M$105,12))</f>
        <v>0.008680555555555556</v>
      </c>
      <c r="G48" s="39">
        <f t="shared" si="0"/>
        <v>0.011481481481481481</v>
      </c>
      <c r="H48" s="7"/>
      <c r="I48" s="5">
        <v>44</v>
      </c>
      <c r="J48" s="41" t="s">
        <v>191</v>
      </c>
      <c r="K48" s="6">
        <v>0.01888888888888889</v>
      </c>
      <c r="L48" s="6">
        <v>0.0038194444444444443</v>
      </c>
      <c r="M48" s="6">
        <v>0.015069444444444444</v>
      </c>
    </row>
    <row r="49" spans="1:13" ht="15" customHeight="1">
      <c r="A49" s="38">
        <v>6</v>
      </c>
      <c r="B49" s="38" t="str">
        <f>IF(A49="","",VLOOKUP(A49,Entrants!$B$4:$D$105,3))</f>
        <v>RR</v>
      </c>
      <c r="C49" s="38">
        <v>45</v>
      </c>
      <c r="D49" s="99" t="str">
        <f>IF(A49="","",VLOOKUP(A49,Entrants!$B$4:$D$105,2))</f>
        <v>Baxter, Ian</v>
      </c>
      <c r="E49" s="39">
        <v>0.020335648148148148</v>
      </c>
      <c r="F49" s="39">
        <f>IF(A49="","",VLOOKUP(A49,Entrants!$B$4:$M$105,12))</f>
        <v>0.008506944444444444</v>
      </c>
      <c r="G49" s="39">
        <f t="shared" si="0"/>
        <v>0.011828703703703704</v>
      </c>
      <c r="H49" s="7"/>
      <c r="I49" s="5">
        <v>45</v>
      </c>
      <c r="J49" s="37" t="s">
        <v>98</v>
      </c>
      <c r="K49" s="39">
        <v>0.01915509259259259</v>
      </c>
      <c r="L49" s="39">
        <v>0.003645833333333333</v>
      </c>
      <c r="M49" s="39">
        <v>0.015509259259259259</v>
      </c>
    </row>
    <row r="50" spans="1:13" ht="15" customHeight="1">
      <c r="A50" s="38">
        <v>56</v>
      </c>
      <c r="B50" s="38" t="str">
        <f>IF(A50="","",VLOOKUP(A50,Entrants!$B$4:$D$105,3))</f>
        <v>MP</v>
      </c>
      <c r="C50" s="38">
        <v>46</v>
      </c>
      <c r="D50" s="99" t="str">
        <f>IF(A50="","",VLOOKUP(A50,Entrants!$B$4:$D$105,2))</f>
        <v>Mallon, John</v>
      </c>
      <c r="E50" s="39">
        <v>0.020636574074074075</v>
      </c>
      <c r="F50" s="39">
        <f>IF(A50="","",VLOOKUP(A50,Entrants!$B$4:$M$105,12))</f>
        <v>0.007118055555555555</v>
      </c>
      <c r="G50" s="39">
        <f t="shared" si="0"/>
        <v>0.01351851851851852</v>
      </c>
      <c r="H50" s="7"/>
      <c r="I50" s="5">
        <v>46</v>
      </c>
      <c r="J50" s="37" t="s">
        <v>165</v>
      </c>
      <c r="K50" s="39">
        <v>0.0190625</v>
      </c>
      <c r="L50" s="39">
        <v>0.002951388888888889</v>
      </c>
      <c r="M50" s="39">
        <v>0.01611111111111111</v>
      </c>
    </row>
    <row r="51" spans="1:13" ht="15" customHeight="1">
      <c r="A51" s="38">
        <v>41</v>
      </c>
      <c r="B51" s="38" t="str">
        <f>IF(A51="","",VLOOKUP(A51,Entrants!$B$4:$D$105,3))</f>
        <v>TUR</v>
      </c>
      <c r="C51" s="38">
        <v>47</v>
      </c>
      <c r="D51" s="99" t="str">
        <f>IF(A51="","",VLOOKUP(A51,Entrants!$B$4:$D$105,2))</f>
        <v>Grieves, Andrew</v>
      </c>
      <c r="E51" s="39">
        <v>0.02082175925925926</v>
      </c>
      <c r="F51" s="39">
        <f>IF(A51="","",VLOOKUP(A51,Entrants!$B$4:$M$105,12))</f>
        <v>0.008159722222222223</v>
      </c>
      <c r="G51" s="39">
        <f t="shared" si="0"/>
        <v>0.012662037037037036</v>
      </c>
      <c r="H51" s="7"/>
      <c r="I51" s="5">
        <v>47</v>
      </c>
      <c r="J51" s="41" t="s">
        <v>160</v>
      </c>
      <c r="K51" s="6">
        <v>0.01947916666666667</v>
      </c>
      <c r="L51" s="6">
        <v>0.0031249999999999997</v>
      </c>
      <c r="M51" s="6">
        <v>0.01635416666666667</v>
      </c>
    </row>
    <row r="52" spans="1:13" ht="15" customHeight="1">
      <c r="A52" s="38"/>
      <c r="B52" s="38">
        <f>IF(A52="","",VLOOKUP(A52,Entrants!$B$4:$D$105,3))</f>
      </c>
      <c r="C52" s="38">
        <v>48</v>
      </c>
      <c r="D52" s="99">
        <f>IF(A52="","",VLOOKUP(A52,Entrants!$B$4:$D$105,2))</f>
      </c>
      <c r="E52" s="39"/>
      <c r="F52" s="39">
        <f>IF(A52="","",VLOOKUP(A52,Entrants!$B$4:$M$105,12))</f>
      </c>
      <c r="G52" s="39">
        <f t="shared" si="0"/>
      </c>
      <c r="I52" s="5">
        <v>48</v>
      </c>
      <c r="J52" s="37" t="s">
        <v>14</v>
      </c>
      <c r="K52" s="39"/>
      <c r="L52" s="39" t="s">
        <v>14</v>
      </c>
      <c r="M52" s="39" t="s">
        <v>14</v>
      </c>
    </row>
    <row r="53" spans="1:13" ht="15" customHeight="1">
      <c r="A53" s="38"/>
      <c r="B53" s="38">
        <f>IF(A53="","",VLOOKUP(A53,Entrants!$B$4:$D$105,3))</f>
      </c>
      <c r="C53" s="38">
        <v>49</v>
      </c>
      <c r="D53" s="99">
        <f>IF(A53="","",VLOOKUP(A53,Entrants!$B$4:$D$105,2))</f>
      </c>
      <c r="E53" s="39"/>
      <c r="F53" s="39">
        <f>IF(A53="","",VLOOKUP(A53,Entrants!$B$4:$M$105,12))</f>
      </c>
      <c r="G53" s="39">
        <f t="shared" si="0"/>
      </c>
      <c r="I53" s="5">
        <v>49</v>
      </c>
      <c r="J53" s="37" t="s">
        <v>14</v>
      </c>
      <c r="K53" s="39"/>
      <c r="L53" s="39" t="s">
        <v>14</v>
      </c>
      <c r="M53" s="39" t="s">
        <v>14</v>
      </c>
    </row>
    <row r="54" spans="1:13" ht="15" customHeight="1">
      <c r="A54" s="38"/>
      <c r="B54" s="38">
        <f>IF(A54="","",VLOOKUP(A54,Entrants!$B$4:$D$105,3))</f>
      </c>
      <c r="C54" s="38">
        <v>50</v>
      </c>
      <c r="D54" s="99">
        <f>IF(A54="","",VLOOKUP(A54,Entrants!$B$4:$D$105,2))</f>
      </c>
      <c r="E54" s="39"/>
      <c r="F54" s="39">
        <f>IF(A54="","",VLOOKUP(A54,Entrants!$B$4:$M$105,12))</f>
      </c>
      <c r="G54" s="39">
        <f t="shared" si="0"/>
      </c>
      <c r="I54" s="5">
        <v>50</v>
      </c>
      <c r="J54" s="7" t="s">
        <v>14</v>
      </c>
      <c r="K54" s="6"/>
      <c r="L54" s="6" t="s">
        <v>14</v>
      </c>
      <c r="M54" s="6" t="s">
        <v>14</v>
      </c>
    </row>
    <row r="55" spans="1:13" ht="15" customHeight="1">
      <c r="A55" s="38"/>
      <c r="B55" s="38">
        <f>IF(A55="","",VLOOKUP(A55,Entrants!$B$4:$D$105,3))</f>
      </c>
      <c r="C55" s="38">
        <v>51</v>
      </c>
      <c r="D55" s="99">
        <f>IF(A55="","",VLOOKUP(A55,Entrants!$B$4:$D$105,2))</f>
      </c>
      <c r="E55" s="39"/>
      <c r="F55" s="39">
        <f>IF(A55="","",VLOOKUP(A55,Entrants!$B$4:$M$105,12))</f>
      </c>
      <c r="G55" s="39">
        <f t="shared" si="0"/>
      </c>
      <c r="I55" s="5">
        <v>51</v>
      </c>
      <c r="J55" s="37" t="s">
        <v>14</v>
      </c>
      <c r="K55" s="39"/>
      <c r="L55" s="39" t="s">
        <v>14</v>
      </c>
      <c r="M55" s="39" t="s">
        <v>14</v>
      </c>
    </row>
    <row r="56" spans="1:13" ht="15" customHeight="1">
      <c r="A56" s="38"/>
      <c r="B56" s="38">
        <f>IF(A56="","",VLOOKUP(A56,Entrants!$B$4:$D$105,3))</f>
      </c>
      <c r="C56" s="38">
        <v>52</v>
      </c>
      <c r="D56" s="99">
        <f>IF(A56="","",VLOOKUP(A56,Entrants!$B$4:$D$105,2))</f>
      </c>
      <c r="E56" s="39"/>
      <c r="F56" s="39">
        <f>IF(A56="","",VLOOKUP(A56,Entrants!$B$4:$M$105,12))</f>
      </c>
      <c r="G56" s="39">
        <f t="shared" si="0"/>
      </c>
      <c r="I56" s="5">
        <v>52</v>
      </c>
      <c r="J56" s="37" t="s">
        <v>14</v>
      </c>
      <c r="K56" s="39"/>
      <c r="L56" s="39" t="s">
        <v>14</v>
      </c>
      <c r="M56" s="39" t="s">
        <v>14</v>
      </c>
    </row>
    <row r="57" spans="1:13" ht="15" customHeight="1">
      <c r="A57" s="38"/>
      <c r="B57" s="38">
        <f>IF(A57="","",VLOOKUP(A57,Entrants!$B$4:$D$105,3))</f>
      </c>
      <c r="C57" s="38">
        <v>53</v>
      </c>
      <c r="D57" s="99">
        <f>IF(A57="","",VLOOKUP(A57,Entrants!$B$4:$D$105,2))</f>
      </c>
      <c r="E57" s="39"/>
      <c r="F57" s="39">
        <f>IF(A57="","",VLOOKUP(A57,Entrants!$B$4:$M$105,12))</f>
      </c>
      <c r="G57" s="39">
        <f t="shared" si="0"/>
      </c>
      <c r="I57" s="5">
        <v>53</v>
      </c>
      <c r="J57" s="37" t="s">
        <v>14</v>
      </c>
      <c r="K57" s="39"/>
      <c r="L57" s="39" t="s">
        <v>14</v>
      </c>
      <c r="M57" s="39" t="s">
        <v>14</v>
      </c>
    </row>
    <row r="58" spans="1:13" ht="15" customHeight="1">
      <c r="A58" s="38"/>
      <c r="B58" s="38">
        <f>IF(A58="","",VLOOKUP(A58,Entrants!$B$4:$D$105,3))</f>
      </c>
      <c r="C58" s="38">
        <v>54</v>
      </c>
      <c r="D58" s="99">
        <f>IF(A58="","",VLOOKUP(A58,Entrants!$B$4:$D$105,2))</f>
      </c>
      <c r="E58" s="39"/>
      <c r="F58" s="39">
        <f>IF(A58="","",VLOOKUP(A58,Entrants!$B$4:$M$105,12))</f>
      </c>
      <c r="G58" s="39">
        <f t="shared" si="0"/>
      </c>
      <c r="I58" s="5">
        <v>54</v>
      </c>
      <c r="J58" s="37" t="s">
        <v>14</v>
      </c>
      <c r="K58" s="39"/>
      <c r="L58" s="39" t="s">
        <v>14</v>
      </c>
      <c r="M58" s="39" t="s">
        <v>14</v>
      </c>
    </row>
    <row r="59" spans="1:13" ht="15" customHeight="1">
      <c r="A59" s="38"/>
      <c r="B59" s="38">
        <f>IF(A59="","",VLOOKUP(A59,Entrants!$B$4:$D$105,3))</f>
      </c>
      <c r="C59" s="38">
        <v>55</v>
      </c>
      <c r="D59" s="99">
        <f>IF(A59="","",VLOOKUP(A59,Entrants!$B$4:$D$105,2))</f>
      </c>
      <c r="E59" s="39"/>
      <c r="F59" s="39">
        <f>IF(A59="","",VLOOKUP(A59,Entrants!$B$4:$M$105,12))</f>
      </c>
      <c r="G59" s="39">
        <f t="shared" si="0"/>
      </c>
      <c r="I59" s="5">
        <v>55</v>
      </c>
      <c r="J59" s="7" t="s">
        <v>14</v>
      </c>
      <c r="K59" s="6"/>
      <c r="L59" s="6" t="s">
        <v>14</v>
      </c>
      <c r="M59" s="6" t="s">
        <v>14</v>
      </c>
    </row>
    <row r="60" spans="1:13" ht="15">
      <c r="A60" s="38"/>
      <c r="B60" s="38">
        <f>IF(A60="","",VLOOKUP(A60,Entrants!$B$4:$D$105,3))</f>
      </c>
      <c r="C60" s="38">
        <v>56</v>
      </c>
      <c r="D60" s="99">
        <f>IF(A60="","",VLOOKUP(A60,Entrants!$B$4:$D$105,2))</f>
      </c>
      <c r="E60" s="39"/>
      <c r="F60" s="39">
        <f>IF(A60="","",VLOOKUP(A60,Entrants!$B$4:$M$105,12))</f>
      </c>
      <c r="G60" s="39">
        <f t="shared" si="0"/>
      </c>
      <c r="I60" s="5">
        <v>56</v>
      </c>
      <c r="J60" s="37" t="s">
        <v>14</v>
      </c>
      <c r="K60" s="39"/>
      <c r="L60" s="39" t="s">
        <v>14</v>
      </c>
      <c r="M60" s="39" t="s">
        <v>14</v>
      </c>
    </row>
    <row r="61" spans="1:13" ht="15">
      <c r="A61" s="38"/>
      <c r="B61" s="38">
        <f>IF(A61="","",VLOOKUP(A61,Entrants!$B$4:$D$105,3))</f>
      </c>
      <c r="C61" s="38">
        <v>57</v>
      </c>
      <c r="D61" s="99">
        <f>IF(A61="","",VLOOKUP(A61,Entrants!$B$4:$D$105,2))</f>
      </c>
      <c r="E61" s="39"/>
      <c r="F61" s="39">
        <f>IF(A61="","",VLOOKUP(A61,Entrants!$B$4:$M$105,12))</f>
      </c>
      <c r="G61" s="39">
        <f t="shared" si="0"/>
      </c>
      <c r="I61" s="5">
        <v>57</v>
      </c>
      <c r="J61" s="41" t="s">
        <v>14</v>
      </c>
      <c r="K61" s="6"/>
      <c r="L61" s="6" t="s">
        <v>14</v>
      </c>
      <c r="M61" s="6" t="s">
        <v>14</v>
      </c>
    </row>
    <row r="62" spans="1:13" ht="15">
      <c r="A62" s="38"/>
      <c r="B62" s="38">
        <f>IF(A62="","",VLOOKUP(A62,Entrants!$B$4:$D$105,3))</f>
      </c>
      <c r="C62" s="38">
        <v>58</v>
      </c>
      <c r="D62" s="99">
        <f>IF(A62="","",VLOOKUP(A62,Entrants!$B$4:$D$105,2))</f>
      </c>
      <c r="E62" s="39"/>
      <c r="F62" s="39">
        <f>IF(A62="","",VLOOKUP(A62,Entrants!$B$4:$M$105,12))</f>
      </c>
      <c r="G62" s="39">
        <f t="shared" si="0"/>
      </c>
      <c r="I62" s="5">
        <v>58</v>
      </c>
      <c r="J62" s="37" t="s">
        <v>14</v>
      </c>
      <c r="K62" s="39"/>
      <c r="L62" s="39" t="s">
        <v>14</v>
      </c>
      <c r="M62" s="39" t="s">
        <v>14</v>
      </c>
    </row>
    <row r="63" spans="1:13" ht="15">
      <c r="A63" s="38"/>
      <c r="B63" s="38">
        <f>IF(A63="","",VLOOKUP(A63,Entrants!$B$4:$D$105,3))</f>
      </c>
      <c r="C63" s="38">
        <v>59</v>
      </c>
      <c r="D63" s="99">
        <f>IF(A63="","",VLOOKUP(A63,Entrants!$B$4:$D$105,2))</f>
      </c>
      <c r="E63" s="39"/>
      <c r="F63" s="39">
        <f>IF(A63="","",VLOOKUP(A63,Entrants!$B$4:$M$105,12))</f>
      </c>
      <c r="G63" s="39">
        <f t="shared" si="0"/>
      </c>
      <c r="I63" s="5">
        <v>59</v>
      </c>
      <c r="J63" s="37" t="s">
        <v>14</v>
      </c>
      <c r="K63" s="39"/>
      <c r="L63" s="39" t="s">
        <v>14</v>
      </c>
      <c r="M63" s="39" t="s">
        <v>14</v>
      </c>
    </row>
    <row r="64" spans="1:13" ht="15">
      <c r="A64" s="38"/>
      <c r="B64" s="38">
        <f>IF(A64="","",VLOOKUP(A64,Entrants!$B$4:$D$105,3))</f>
      </c>
      <c r="C64" s="38">
        <v>60</v>
      </c>
      <c r="D64" s="99">
        <f>IF(A64="","",VLOOKUP(A64,Entrants!$B$4:$D$105,2))</f>
      </c>
      <c r="E64" s="39"/>
      <c r="F64" s="39">
        <f>IF(A64="","",VLOOKUP(A64,Entrants!$B$4:$M$105,12))</f>
      </c>
      <c r="G64" s="39">
        <f t="shared" si="0"/>
      </c>
      <c r="I64" s="5">
        <v>60</v>
      </c>
      <c r="J64" s="37" t="s">
        <v>14</v>
      </c>
      <c r="K64" s="39"/>
      <c r="L64" s="39" t="s">
        <v>14</v>
      </c>
      <c r="M64" s="39" t="s">
        <v>14</v>
      </c>
    </row>
    <row r="65" spans="1:13" ht="15">
      <c r="A65" s="38"/>
      <c r="B65" s="38">
        <f>IF(A65="","",VLOOKUP(A65,Entrants!$B$4:$D$105,3))</f>
      </c>
      <c r="C65" s="38">
        <v>61</v>
      </c>
      <c r="D65" s="99">
        <f>IF(A65="","",VLOOKUP(A65,Entrants!$B$4:$D$105,2))</f>
      </c>
      <c r="E65" s="39"/>
      <c r="F65" s="39">
        <f>IF(A65="","",VLOOKUP(A65,Entrants!$B$4:$M$105,12))</f>
      </c>
      <c r="G65" s="39">
        <f t="shared" si="0"/>
      </c>
      <c r="I65" s="5">
        <v>61</v>
      </c>
      <c r="J65" s="37" t="s">
        <v>14</v>
      </c>
      <c r="K65" s="39"/>
      <c r="L65" s="39" t="s">
        <v>14</v>
      </c>
      <c r="M65" s="39" t="s">
        <v>14</v>
      </c>
    </row>
    <row r="66" spans="1:13" ht="15">
      <c r="A66" s="38"/>
      <c r="B66" s="38">
        <f>IF(A66="","",VLOOKUP(A66,Entrants!$B$4:$D$105,3))</f>
      </c>
      <c r="C66" s="38">
        <v>62</v>
      </c>
      <c r="D66" s="99">
        <f>IF(A66="","",VLOOKUP(A66,Entrants!$B$4:$D$105,2))</f>
      </c>
      <c r="E66" s="39"/>
      <c r="F66" s="39">
        <f>IF(A66="","",VLOOKUP(A66,Entrants!$B$4:$M$105,12))</f>
      </c>
      <c r="G66" s="39">
        <f t="shared" si="0"/>
      </c>
      <c r="I66" s="5">
        <v>62</v>
      </c>
      <c r="J66" s="41" t="s">
        <v>14</v>
      </c>
      <c r="K66" s="6"/>
      <c r="L66" s="6" t="s">
        <v>14</v>
      </c>
      <c r="M66" s="6" t="s">
        <v>14</v>
      </c>
    </row>
    <row r="67" spans="1:13" ht="15">
      <c r="A67" s="38"/>
      <c r="B67" s="38">
        <f>IF(A67="","",VLOOKUP(A67,Entrants!$B$4:$D$105,3))</f>
      </c>
      <c r="C67" s="38">
        <v>63</v>
      </c>
      <c r="D67" s="37">
        <f>IF(A67="","",VLOOKUP(A67,Entrants!$B$4:$D$105,2))</f>
      </c>
      <c r="E67" s="39"/>
      <c r="F67" s="39">
        <f>IF(A67="","",VLOOKUP(A67,Entrants!$B$4:$M$105,12))</f>
      </c>
      <c r="G67" s="39">
        <f aca="true" t="shared" si="1" ref="G67:G79">IF(D67="","",E67-F67)</f>
      </c>
      <c r="I67" s="5">
        <v>63</v>
      </c>
      <c r="J67" s="41" t="s">
        <v>14</v>
      </c>
      <c r="K67" s="6"/>
      <c r="L67" s="6" t="s">
        <v>14</v>
      </c>
      <c r="M67" s="6" t="s">
        <v>14</v>
      </c>
    </row>
    <row r="68" spans="1:13" ht="15">
      <c r="A68" s="38"/>
      <c r="B68" s="38">
        <f>IF(A68="","",VLOOKUP(A68,Entrants!$B$4:$D$105,3))</f>
      </c>
      <c r="C68" s="38">
        <v>64</v>
      </c>
      <c r="D68" s="37">
        <f>IF(A68="","",VLOOKUP(A68,Entrants!$B$4:$D$105,2))</f>
      </c>
      <c r="E68" s="40"/>
      <c r="F68" s="39">
        <f>IF(A68="","",VLOOKUP(A68,Entrants!$B$4:$M$105,12))</f>
      </c>
      <c r="G68" s="39">
        <f t="shared" si="1"/>
      </c>
      <c r="I68" s="5">
        <v>64</v>
      </c>
      <c r="J68" s="7" t="s">
        <v>14</v>
      </c>
      <c r="K68" s="6"/>
      <c r="L68" s="6" t="s">
        <v>14</v>
      </c>
      <c r="M68" s="6" t="s">
        <v>14</v>
      </c>
    </row>
    <row r="69" spans="1:13" ht="15">
      <c r="A69" s="38"/>
      <c r="B69" s="38">
        <f>IF(A69="","",VLOOKUP(A69,Entrants!$B$4:$D$105,3))</f>
      </c>
      <c r="C69" s="38">
        <v>65</v>
      </c>
      <c r="D69" s="37">
        <f>IF(A69="","",VLOOKUP(A69,Entrants!$B$4:$D$105,2))</f>
      </c>
      <c r="E69" s="40"/>
      <c r="F69" s="39">
        <f>IF(A69="","",VLOOKUP(A69,Entrants!$B$4:$M$105,12))</f>
      </c>
      <c r="G69" s="39">
        <f t="shared" si="1"/>
      </c>
      <c r="I69" s="5">
        <v>65</v>
      </c>
      <c r="J69" s="7" t="s">
        <v>14</v>
      </c>
      <c r="K69" s="6"/>
      <c r="L69" s="6" t="s">
        <v>14</v>
      </c>
      <c r="M69" s="6" t="s">
        <v>14</v>
      </c>
    </row>
    <row r="70" spans="1:13" ht="15">
      <c r="A70" s="38"/>
      <c r="B70" s="38">
        <f>IF(A70="","",VLOOKUP(A70,Entrants!$B$4:$D$105,3))</f>
      </c>
      <c r="C70" s="38">
        <v>66</v>
      </c>
      <c r="D70" s="37">
        <f>IF(A70="","",VLOOKUP(A70,Entrants!$B$4:$D$105,2))</f>
      </c>
      <c r="E70" s="40"/>
      <c r="F70" s="39">
        <f>IF(A70="","",VLOOKUP(A70,Entrants!$B$4:$M$105,12))</f>
      </c>
      <c r="G70" s="39">
        <f t="shared" si="1"/>
      </c>
      <c r="I70" s="5">
        <v>66</v>
      </c>
      <c r="J70" s="7" t="s">
        <v>14</v>
      </c>
      <c r="K70" s="6"/>
      <c r="L70" s="6" t="s">
        <v>14</v>
      </c>
      <c r="M70" s="6" t="s">
        <v>14</v>
      </c>
    </row>
    <row r="71" spans="1:13" ht="15">
      <c r="A71" s="38"/>
      <c r="B71" s="38">
        <f>IF(A71="","",VLOOKUP(A71,Entrants!$B$4:$D$105,3))</f>
      </c>
      <c r="C71" s="38">
        <v>67</v>
      </c>
      <c r="D71" s="37">
        <f>IF(A71="","",VLOOKUP(A71,Entrants!$B$4:$D$105,2))</f>
      </c>
      <c r="E71" s="40"/>
      <c r="F71" s="39">
        <f>IF(A71="","",VLOOKUP(A71,Entrants!$B$4:$M$105,12))</f>
      </c>
      <c r="G71" s="39">
        <f t="shared" si="1"/>
      </c>
      <c r="I71" s="5">
        <v>67</v>
      </c>
      <c r="J71" s="7" t="s">
        <v>14</v>
      </c>
      <c r="K71" s="6"/>
      <c r="L71" s="6" t="s">
        <v>14</v>
      </c>
      <c r="M71" s="6" t="s">
        <v>14</v>
      </c>
    </row>
    <row r="72" spans="1:13" ht="15">
      <c r="A72" s="38"/>
      <c r="B72" s="38">
        <f>IF(A72="","",VLOOKUP(A72,Entrants!$B$4:$D$105,3))</f>
      </c>
      <c r="C72" s="38">
        <v>68</v>
      </c>
      <c r="D72" s="37">
        <f>IF(A72="","",VLOOKUP(A72,Entrants!$B$4:$D$105,2))</f>
      </c>
      <c r="E72" s="40"/>
      <c r="F72" s="39">
        <f>IF(A72="","",VLOOKUP(A72,Entrants!$B$4:$M$105,12))</f>
      </c>
      <c r="G72" s="39">
        <f t="shared" si="1"/>
      </c>
      <c r="I72" s="5">
        <v>68</v>
      </c>
      <c r="J72" s="41" t="s">
        <v>14</v>
      </c>
      <c r="K72" s="6"/>
      <c r="L72" s="6" t="s">
        <v>14</v>
      </c>
      <c r="M72" s="6" t="s">
        <v>14</v>
      </c>
    </row>
    <row r="73" spans="1:13" ht="15">
      <c r="A73" s="38"/>
      <c r="B73" s="38">
        <f>IF(A73="","",VLOOKUP(A73,Entrants!$B$4:$D$105,3))</f>
      </c>
      <c r="C73" s="38">
        <v>69</v>
      </c>
      <c r="D73" s="37">
        <f>IF(A73="","",VLOOKUP(A73,Entrants!$B$4:$D$105,2))</f>
      </c>
      <c r="E73" s="40"/>
      <c r="F73" s="39">
        <f>IF(A73="","",VLOOKUP(A73,Entrants!$B$4:$M$105,12))</f>
      </c>
      <c r="G73" s="39">
        <f t="shared" si="1"/>
      </c>
      <c r="I73" s="5">
        <v>69</v>
      </c>
      <c r="J73" s="7" t="s">
        <v>14</v>
      </c>
      <c r="K73" s="6"/>
      <c r="L73" s="6" t="s">
        <v>14</v>
      </c>
      <c r="M73" s="6" t="s">
        <v>14</v>
      </c>
    </row>
    <row r="74" spans="1:13" ht="15">
      <c r="A74" s="38"/>
      <c r="B74" s="38">
        <f>IF(A74="","",VLOOKUP(A74,Entrants!$B$4:$D$105,3))</f>
      </c>
      <c r="C74" s="38">
        <v>70</v>
      </c>
      <c r="D74" s="37">
        <f>IF(A74="","",VLOOKUP(A74,Entrants!$B$4:$D$105,2))</f>
      </c>
      <c r="E74" s="40"/>
      <c r="F74" s="39">
        <f>IF(A74="","",VLOOKUP(A74,Entrants!$B$4:$M$105,12))</f>
      </c>
      <c r="G74" s="39">
        <f t="shared" si="1"/>
      </c>
      <c r="I74" s="5">
        <v>70</v>
      </c>
      <c r="J74" s="7" t="s">
        <v>14</v>
      </c>
      <c r="K74" s="6"/>
      <c r="L74" s="6" t="s">
        <v>14</v>
      </c>
      <c r="M74" s="6" t="s">
        <v>14</v>
      </c>
    </row>
    <row r="75" spans="1:13" ht="15">
      <c r="A75" s="38"/>
      <c r="B75" s="38">
        <f>IF(A75="","",VLOOKUP(A75,Entrants!$B$4:$D$105,3))</f>
      </c>
      <c r="C75" s="38">
        <v>71</v>
      </c>
      <c r="D75" s="37">
        <f>IF(A75="","",VLOOKUP(A75,Entrants!$B$4:$D$105,2))</f>
      </c>
      <c r="E75" s="40"/>
      <c r="F75" s="39">
        <f>IF(A75="","",VLOOKUP(A75,Entrants!$B$4:$M$105,12))</f>
      </c>
      <c r="G75" s="39">
        <f t="shared" si="1"/>
      </c>
      <c r="I75" s="5">
        <v>71</v>
      </c>
      <c r="J75" s="41" t="s">
        <v>14</v>
      </c>
      <c r="K75" s="6"/>
      <c r="L75" s="6" t="s">
        <v>14</v>
      </c>
      <c r="M75" s="6" t="s">
        <v>14</v>
      </c>
    </row>
    <row r="76" spans="1:13" ht="15">
      <c r="A76" s="38"/>
      <c r="B76" s="38">
        <f>IF(A76="","",VLOOKUP(A76,Entrants!$B$4:$D$105,3))</f>
      </c>
      <c r="C76" s="38">
        <v>72</v>
      </c>
      <c r="D76" s="37">
        <f>IF(A76="","",VLOOKUP(A76,Entrants!$B$4:$D$105,2))</f>
      </c>
      <c r="E76" s="40"/>
      <c r="F76" s="39">
        <f>IF(A76="","",VLOOKUP(A76,Entrants!$B$4:$M$105,12))</f>
      </c>
      <c r="G76" s="39">
        <f t="shared" si="1"/>
      </c>
      <c r="I76" s="5">
        <v>72</v>
      </c>
      <c r="J76" s="7" t="s">
        <v>14</v>
      </c>
      <c r="K76" s="6"/>
      <c r="L76" s="6" t="s">
        <v>14</v>
      </c>
      <c r="M76" s="6" t="s">
        <v>14</v>
      </c>
    </row>
    <row r="77" spans="1:13" ht="15">
      <c r="A77" s="38"/>
      <c r="B77" s="38">
        <f>IF(A77="","",VLOOKUP(A77,Entrants!$B$4:$D$105,3))</f>
      </c>
      <c r="C77" s="38">
        <v>73</v>
      </c>
      <c r="D77" s="37">
        <f>IF(A77="","",VLOOKUP(A77,Entrants!$B$4:$D$105,2))</f>
      </c>
      <c r="E77" s="40"/>
      <c r="F77" s="39">
        <f>IF(A77="","",VLOOKUP(A77,Entrants!$B$4:$M$105,12))</f>
      </c>
      <c r="G77" s="39">
        <f t="shared" si="1"/>
      </c>
      <c r="I77" s="5">
        <v>73</v>
      </c>
      <c r="J77" s="41" t="s">
        <v>14</v>
      </c>
      <c r="K77" s="6"/>
      <c r="L77" s="6" t="s">
        <v>14</v>
      </c>
      <c r="M77" s="6" t="s">
        <v>14</v>
      </c>
    </row>
    <row r="78" spans="1:13" ht="15">
      <c r="A78" s="38"/>
      <c r="B78" s="38">
        <f>IF(A78="","",VLOOKUP(A78,Entrants!$B$4:$D$105,3))</f>
      </c>
      <c r="C78" s="38">
        <v>74</v>
      </c>
      <c r="D78" s="37">
        <f>IF(A78="","",VLOOKUP(A78,Entrants!$B$4:$D$105,2))</f>
      </c>
      <c r="E78" s="40"/>
      <c r="F78" s="39">
        <f>IF(A78="","",VLOOKUP(A78,Entrants!$B$4:$M$105,12))</f>
      </c>
      <c r="G78" s="39">
        <f t="shared" si="1"/>
      </c>
      <c r="I78" s="5">
        <v>74</v>
      </c>
      <c r="J78" s="41" t="s">
        <v>14</v>
      </c>
      <c r="K78" s="6"/>
      <c r="L78" s="6" t="s">
        <v>14</v>
      </c>
      <c r="M78" s="6" t="s">
        <v>14</v>
      </c>
    </row>
    <row r="79" spans="1:13" ht="15">
      <c r="A79" s="38"/>
      <c r="B79" s="38">
        <f>IF(A79="","",VLOOKUP(A79,Entrants!$B$4:$D$105,3))</f>
      </c>
      <c r="C79" s="38">
        <v>75</v>
      </c>
      <c r="D79" s="37">
        <f>IF(A79="","",VLOOKUP(A79,Entrants!$B$4:$D$105,2))</f>
      </c>
      <c r="E79" s="40"/>
      <c r="F79" s="39">
        <f>IF(A79="","",VLOOKUP(A79,Entrants!$B$4:$M$105,12))</f>
      </c>
      <c r="G79" s="39">
        <f t="shared" si="1"/>
      </c>
      <c r="I79" s="5">
        <v>75</v>
      </c>
      <c r="J79" s="7" t="s">
        <v>14</v>
      </c>
      <c r="K79" s="6"/>
      <c r="L79" s="6" t="s">
        <v>14</v>
      </c>
      <c r="M79" s="6" t="s">
        <v>14</v>
      </c>
    </row>
    <row r="80" spans="2:12" ht="15">
      <c r="B80" s="38">
        <f>IF(A80="","",VLOOKUP(A80,Entrants!$B$4:$D$105,3))</f>
      </c>
      <c r="C80" s="38">
        <v>76</v>
      </c>
      <c r="D80" s="37">
        <f>IF(A80="","",VLOOKUP(A80,Entrants!$B$4:$D$105,2))</f>
      </c>
      <c r="F80" s="39">
        <f>IF(A80="","",VLOOKUP(A80,Entrants!$B$4:$M$105,12))</f>
      </c>
      <c r="I80" s="5">
        <v>76</v>
      </c>
    </row>
    <row r="81" spans="2:12" ht="15">
      <c r="B81" s="38">
        <f>IF(A81="","",VLOOKUP(A81,Entrants!$B$4:$D$105,3))</f>
      </c>
      <c r="C81" s="38">
        <v>77</v>
      </c>
      <c r="D81" s="37">
        <f>IF(A81="","",VLOOKUP(A81,Entrants!$B$4:$D$105,2))</f>
      </c>
      <c r="F81" s="39">
        <f>IF(A81="","",VLOOKUP(A81,Entrants!$B$4:$M$105,12))</f>
      </c>
      <c r="I81" s="5">
        <v>77</v>
      </c>
    </row>
    <row r="82" spans="2:12" ht="15">
      <c r="B82" s="38">
        <f>IF(A82="","",VLOOKUP(A82,Entrants!$B$4:$D$105,3))</f>
      </c>
      <c r="C82" s="38">
        <v>78</v>
      </c>
      <c r="D82" s="37">
        <f>IF(A82="","",VLOOKUP(A82,Entrants!$B$4:$D$105,2))</f>
      </c>
      <c r="F82" s="39">
        <f>IF(A82="","",VLOOKUP(A82,Entrants!$B$4:$M$105,12))</f>
      </c>
      <c r="I82" s="5">
        <v>78</v>
      </c>
    </row>
    <row r="83" spans="2:12" ht="15">
      <c r="B83" s="38">
        <f>IF(A83="","",VLOOKUP(A83,Entrants!$B$4:$D$105,3))</f>
      </c>
      <c r="C83" s="38">
        <v>79</v>
      </c>
      <c r="D83" s="37">
        <f>IF(A83="","",VLOOKUP(A83,Entrants!$B$4:$D$105,2))</f>
      </c>
      <c r="F83" s="39">
        <f>IF(A83="","",VLOOKUP(A83,Entrants!$B$4:$M$105,12))</f>
      </c>
      <c r="I83" s="5">
        <v>79</v>
      </c>
    </row>
    <row r="84" spans="2:12" ht="15">
      <c r="B84" s="38">
        <f>IF(A84="","",VLOOKUP(A84,Entrants!$B$4:$D$105,3))</f>
      </c>
      <c r="C84" s="38">
        <v>80</v>
      </c>
      <c r="D84" s="37">
        <f>IF(A84="","",VLOOKUP(A84,Entrants!$B$4:$D$105,2))</f>
      </c>
      <c r="F84" s="39">
        <f>IF(A84="","",VLOOKUP(A84,Entrants!$B$4:$M$105,12))</f>
      </c>
      <c r="I84" s="5">
        <v>80</v>
      </c>
    </row>
  </sheetData>
  <sheetProtection/>
  <mergeCells count="1">
    <mergeCell ref="J2:L2"/>
  </mergeCells>
  <printOptions/>
  <pageMargins left="0.5118110236220472" right="1.5748031496062993" top="0.3937007874015748" bottom="0.5511811023622047" header="0.3937007874015748" footer="0.5118110236220472"/>
  <pageSetup fitToHeight="1" fitToWidth="1" horizontalDpi="300" verticalDpi="300" orientation="portrait" paperSize="9" scale="3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1:V118"/>
  <sheetViews>
    <sheetView zoomScale="83" zoomScaleNormal="83" zoomScalePageLayoutView="0" workbookViewId="0" topLeftCell="A1">
      <selection activeCell="S21" sqref="S21"/>
    </sheetView>
  </sheetViews>
  <sheetFormatPr defaultColWidth="9.140625" defaultRowHeight="12.75"/>
  <cols>
    <col min="1" max="1" width="12.7109375" style="0" customWidth="1"/>
    <col min="2" max="2" width="6.00390625" style="96" customWidth="1"/>
    <col min="3" max="3" width="5.8515625" style="1" customWidth="1"/>
    <col min="4" max="4" width="22.57421875" style="8" customWidth="1"/>
    <col min="5" max="5" width="7.7109375" style="1" customWidth="1"/>
    <col min="6" max="6" width="5.8515625" style="1" customWidth="1"/>
    <col min="7" max="7" width="6.00390625" style="9" customWidth="1"/>
    <col min="8" max="8" width="6.140625" style="9" customWidth="1"/>
    <col min="9" max="9" width="6.00390625" style="9" customWidth="1"/>
    <col min="10" max="10" width="6.140625" style="9" customWidth="1"/>
    <col min="11" max="11" width="6.00390625" style="9" customWidth="1"/>
    <col min="12" max="12" width="6.140625" style="9" customWidth="1"/>
    <col min="13" max="13" width="6.00390625" style="9" customWidth="1"/>
    <col min="14" max="14" width="6.140625" style="9" customWidth="1"/>
    <col min="15" max="15" width="6.00390625" style="9" customWidth="1"/>
    <col min="16" max="16" width="6.140625" style="9" customWidth="1"/>
    <col min="17" max="17" width="8.421875" style="1" customWidth="1"/>
    <col min="19" max="19" width="45.7109375" style="0" customWidth="1"/>
    <col min="20" max="20" width="5.8515625" style="2" bestFit="1" customWidth="1"/>
    <col min="21" max="21" width="7.140625" style="0" customWidth="1"/>
    <col min="22" max="22" width="10.8515625" style="0" customWidth="1"/>
    <col min="23" max="23" width="9.28125" style="0" customWidth="1"/>
    <col min="24" max="24" width="9.8515625" style="0" customWidth="1"/>
    <col min="25" max="25" width="10.140625" style="0" customWidth="1"/>
  </cols>
  <sheetData>
    <row r="1" spans="7:16" ht="12.75">
      <c r="G1"/>
      <c r="H1"/>
      <c r="I1"/>
      <c r="J1"/>
      <c r="K1"/>
      <c r="L1"/>
      <c r="M1"/>
      <c r="N1"/>
      <c r="O1"/>
      <c r="P1"/>
    </row>
    <row r="2" spans="7:16" ht="12.75">
      <c r="G2"/>
      <c r="H2"/>
      <c r="I2"/>
      <c r="J2"/>
      <c r="K2"/>
      <c r="L2"/>
      <c r="M2"/>
      <c r="N2"/>
      <c r="O2"/>
      <c r="P2"/>
    </row>
    <row r="3" ht="12.75">
      <c r="V3" s="2"/>
    </row>
    <row r="4" ht="12.75">
      <c r="V4" s="2"/>
    </row>
    <row r="5" spans="2:17" ht="12.75" customHeight="1">
      <c r="B5" s="21" t="s">
        <v>15</v>
      </c>
      <c r="C5" s="22" t="s">
        <v>16</v>
      </c>
      <c r="D5" s="104" t="s">
        <v>10</v>
      </c>
      <c r="E5" s="91" t="s">
        <v>91</v>
      </c>
      <c r="F5" s="22" t="s">
        <v>17</v>
      </c>
      <c r="G5" s="19" t="s">
        <v>18</v>
      </c>
      <c r="H5" s="19"/>
      <c r="I5" s="19" t="s">
        <v>19</v>
      </c>
      <c r="J5" s="19"/>
      <c r="K5" s="19" t="s">
        <v>20</v>
      </c>
      <c r="L5" s="19"/>
      <c r="M5" s="19" t="s">
        <v>21</v>
      </c>
      <c r="N5" s="19"/>
      <c r="O5" s="19" t="s">
        <v>22</v>
      </c>
      <c r="P5" s="19"/>
      <c r="Q5" s="47" t="s">
        <v>23</v>
      </c>
    </row>
    <row r="6" spans="2:17" ht="12.75" customHeight="1">
      <c r="B6" s="97"/>
      <c r="C6" s="20"/>
      <c r="D6" s="105"/>
      <c r="E6" s="92"/>
      <c r="F6" s="102" t="s">
        <v>80</v>
      </c>
      <c r="G6" s="12" t="s">
        <v>24</v>
      </c>
      <c r="H6" s="14" t="s">
        <v>76</v>
      </c>
      <c r="I6" s="12" t="s">
        <v>24</v>
      </c>
      <c r="J6" s="14" t="s">
        <v>76</v>
      </c>
      <c r="K6" s="12" t="s">
        <v>24</v>
      </c>
      <c r="L6" s="14" t="s">
        <v>76</v>
      </c>
      <c r="M6" s="12" t="s">
        <v>24</v>
      </c>
      <c r="N6" s="14" t="s">
        <v>76</v>
      </c>
      <c r="O6" s="12" t="s">
        <v>24</v>
      </c>
      <c r="P6" s="14" t="s">
        <v>76</v>
      </c>
      <c r="Q6" s="20"/>
    </row>
    <row r="7" spans="2:20" ht="15.75">
      <c r="B7" s="98">
        <f>1+B6</f>
        <v>1</v>
      </c>
      <c r="C7" s="11">
        <f aca="true" t="shared" si="0" ref="C7:C38">G7+I7+K7+M7+O7</f>
        <v>127</v>
      </c>
      <c r="D7" s="128" t="s">
        <v>210</v>
      </c>
      <c r="E7" s="131">
        <f>+C7-LARGE((G7,I7,K7,M7,O7),1)</f>
        <v>27</v>
      </c>
      <c r="F7" s="98">
        <v>91</v>
      </c>
      <c r="G7" s="13">
        <v>10</v>
      </c>
      <c r="H7" s="15">
        <v>0.01128472222222222</v>
      </c>
      <c r="I7" s="13">
        <v>1</v>
      </c>
      <c r="J7" s="15">
        <v>0.01085648148148148</v>
      </c>
      <c r="K7" s="13">
        <v>100</v>
      </c>
      <c r="L7" s="16"/>
      <c r="M7" s="13">
        <v>15</v>
      </c>
      <c r="N7" s="15">
        <v>0.010752314814814814</v>
      </c>
      <c r="O7" s="13">
        <v>1</v>
      </c>
      <c r="P7" s="15">
        <v>0.010416666666666666</v>
      </c>
      <c r="Q7" s="26">
        <f aca="true" t="shared" si="1" ref="Q7:Q38">IF(T7&gt;0,T7,"")</f>
        <v>0.010416666666666666</v>
      </c>
      <c r="T7" s="2">
        <f aca="true" t="shared" si="2" ref="T7:T38">MIN(H7,J7,L7,N7,P7)</f>
        <v>0.010416666666666666</v>
      </c>
    </row>
    <row r="8" spans="2:20" ht="15.75">
      <c r="B8" s="98">
        <v>2</v>
      </c>
      <c r="C8" s="11">
        <f t="shared" si="0"/>
        <v>53</v>
      </c>
      <c r="D8" s="128" t="s">
        <v>203</v>
      </c>
      <c r="E8" s="131">
        <f>+C8-LARGE((G8,I8,K8,M8,O8),1)</f>
        <v>29</v>
      </c>
      <c r="F8" s="98">
        <v>36</v>
      </c>
      <c r="G8" s="13">
        <v>5</v>
      </c>
      <c r="H8" s="15">
        <v>0.012465277777777777</v>
      </c>
      <c r="I8" s="13">
        <v>24</v>
      </c>
      <c r="J8" s="15">
        <v>0.012569444444444446</v>
      </c>
      <c r="K8" s="13">
        <v>16</v>
      </c>
      <c r="L8" s="16">
        <v>0.01251157407407407</v>
      </c>
      <c r="M8" s="13">
        <v>5</v>
      </c>
      <c r="N8" s="15">
        <v>0.012199074074074074</v>
      </c>
      <c r="O8" s="13">
        <v>3</v>
      </c>
      <c r="P8" s="15">
        <v>0.011875000000000004</v>
      </c>
      <c r="Q8" s="26">
        <f t="shared" si="1"/>
        <v>0.011875000000000004</v>
      </c>
      <c r="T8" s="2">
        <f t="shared" si="2"/>
        <v>0.011875000000000004</v>
      </c>
    </row>
    <row r="9" spans="2:20" ht="15.75">
      <c r="B9" s="98">
        <v>3</v>
      </c>
      <c r="C9" s="11">
        <f t="shared" si="0"/>
        <v>139</v>
      </c>
      <c r="D9" s="128" t="s">
        <v>97</v>
      </c>
      <c r="E9" s="131">
        <f>+C9-LARGE((G9,I9,K9,M9,O9),1)</f>
        <v>39</v>
      </c>
      <c r="F9" s="98">
        <v>43</v>
      </c>
      <c r="G9" s="13">
        <v>11</v>
      </c>
      <c r="H9" s="15">
        <v>0.014097222222222223</v>
      </c>
      <c r="I9" s="13">
        <v>10</v>
      </c>
      <c r="J9" s="15">
        <v>0.013912037037037039</v>
      </c>
      <c r="K9" s="13">
        <v>9</v>
      </c>
      <c r="L9" s="16">
        <v>0.013750000000000002</v>
      </c>
      <c r="M9" s="13">
        <v>9</v>
      </c>
      <c r="N9" s="15">
        <v>0.01353009259259259</v>
      </c>
      <c r="O9" s="13">
        <v>100</v>
      </c>
      <c r="P9" s="15"/>
      <c r="Q9" s="26">
        <f t="shared" si="1"/>
        <v>0.01353009259259259</v>
      </c>
      <c r="T9" s="2">
        <f t="shared" si="2"/>
        <v>0.01353009259259259</v>
      </c>
    </row>
    <row r="10" spans="2:20" ht="15.75">
      <c r="B10" s="98">
        <f aca="true" t="shared" si="3" ref="B10:B41">1+B9</f>
        <v>4</v>
      </c>
      <c r="C10" s="11">
        <f t="shared" si="0"/>
        <v>77</v>
      </c>
      <c r="D10" s="128" t="s">
        <v>37</v>
      </c>
      <c r="E10" s="131">
        <f>+C10-LARGE((G10,I10,K10,M10,O10),1)</f>
        <v>42</v>
      </c>
      <c r="F10" s="98">
        <v>11</v>
      </c>
      <c r="G10" s="13">
        <v>9</v>
      </c>
      <c r="H10" s="15">
        <v>0.012604166666666666</v>
      </c>
      <c r="I10" s="13">
        <v>5</v>
      </c>
      <c r="J10" s="16">
        <v>0.012418981481481479</v>
      </c>
      <c r="K10" s="13">
        <v>35</v>
      </c>
      <c r="L10" s="16">
        <v>0.012870370370370372</v>
      </c>
      <c r="M10" s="13">
        <v>17</v>
      </c>
      <c r="N10" s="15">
        <v>0.01251157407407407</v>
      </c>
      <c r="O10" s="13">
        <v>11</v>
      </c>
      <c r="P10" s="15">
        <v>0.012499999999999997</v>
      </c>
      <c r="Q10" s="26">
        <f t="shared" si="1"/>
        <v>0.012418981481481479</v>
      </c>
      <c r="T10" s="2">
        <f t="shared" si="2"/>
        <v>0.012418981481481479</v>
      </c>
    </row>
    <row r="11" spans="2:20" ht="15.75">
      <c r="B11" s="98">
        <f t="shared" si="3"/>
        <v>5</v>
      </c>
      <c r="C11" s="11">
        <f t="shared" si="0"/>
        <v>75</v>
      </c>
      <c r="D11" s="128" t="s">
        <v>71</v>
      </c>
      <c r="E11" s="131">
        <f>+C11-LARGE((G11,I11,K11,M11,O11),1)</f>
        <v>44</v>
      </c>
      <c r="F11" s="98">
        <v>23</v>
      </c>
      <c r="G11" s="13">
        <v>31</v>
      </c>
      <c r="H11" s="15">
        <v>0.014062499999999999</v>
      </c>
      <c r="I11" s="13">
        <v>8</v>
      </c>
      <c r="J11" s="15">
        <v>0.013877314814814815</v>
      </c>
      <c r="K11" s="13">
        <v>13</v>
      </c>
      <c r="L11" s="16">
        <v>0.01383101851851852</v>
      </c>
      <c r="M11" s="13">
        <v>7</v>
      </c>
      <c r="N11" s="15">
        <v>0.013680555555555557</v>
      </c>
      <c r="O11" s="13">
        <v>16</v>
      </c>
      <c r="P11" s="15">
        <v>0.013749999999999998</v>
      </c>
      <c r="Q11" s="26">
        <f t="shared" si="1"/>
        <v>0.013680555555555557</v>
      </c>
      <c r="T11" s="2">
        <f t="shared" si="2"/>
        <v>0.013680555555555557</v>
      </c>
    </row>
    <row r="12" spans="2:20" ht="15.75">
      <c r="B12" s="98">
        <f t="shared" si="3"/>
        <v>6</v>
      </c>
      <c r="C12" s="11">
        <f t="shared" si="0"/>
        <v>145</v>
      </c>
      <c r="D12" s="128" t="s">
        <v>189</v>
      </c>
      <c r="E12" s="131">
        <f>+C12-LARGE((G12,I12,K12,M12,O12),1)</f>
        <v>45</v>
      </c>
      <c r="F12" s="98">
        <v>78</v>
      </c>
      <c r="G12" s="13">
        <v>6</v>
      </c>
      <c r="H12" s="15">
        <v>0.011365740740740742</v>
      </c>
      <c r="I12" s="13">
        <v>9</v>
      </c>
      <c r="J12" s="15">
        <v>0.01128472222222222</v>
      </c>
      <c r="K12" s="13">
        <v>100</v>
      </c>
      <c r="L12" s="16"/>
      <c r="M12" s="13">
        <v>10</v>
      </c>
      <c r="N12" s="15">
        <v>0.01113425925925926</v>
      </c>
      <c r="O12" s="13">
        <v>20</v>
      </c>
      <c r="P12" s="15">
        <v>0.01119212962962963</v>
      </c>
      <c r="Q12" s="26">
        <f t="shared" si="1"/>
        <v>0.01113425925925926</v>
      </c>
      <c r="T12" s="2">
        <f t="shared" si="2"/>
        <v>0.01113425925925926</v>
      </c>
    </row>
    <row r="13" spans="2:20" ht="15.75">
      <c r="B13" s="98">
        <f t="shared" si="3"/>
        <v>7</v>
      </c>
      <c r="C13" s="11">
        <f t="shared" si="0"/>
        <v>93</v>
      </c>
      <c r="D13" s="128" t="s">
        <v>84</v>
      </c>
      <c r="E13" s="131">
        <f>+C13-LARGE((G13,I13,K13,M13,O13),1)</f>
        <v>61</v>
      </c>
      <c r="F13" s="98">
        <v>35</v>
      </c>
      <c r="G13" s="13">
        <v>32</v>
      </c>
      <c r="H13" s="15">
        <v>0.013032407407407406</v>
      </c>
      <c r="I13" s="13">
        <v>27</v>
      </c>
      <c r="J13" s="15">
        <v>0.013101851851851854</v>
      </c>
      <c r="K13" s="13">
        <v>6</v>
      </c>
      <c r="L13" s="16">
        <v>0.012835648148148148</v>
      </c>
      <c r="M13" s="13">
        <v>18</v>
      </c>
      <c r="N13" s="15">
        <v>0.012870370370370372</v>
      </c>
      <c r="O13" s="13">
        <v>10</v>
      </c>
      <c r="P13" s="15">
        <v>0.012835648148148148</v>
      </c>
      <c r="Q13" s="26">
        <f t="shared" si="1"/>
        <v>0.012835648148148148</v>
      </c>
      <c r="T13" s="2">
        <f t="shared" si="2"/>
        <v>0.012835648148148148</v>
      </c>
    </row>
    <row r="14" spans="2:20" ht="15.75">
      <c r="B14" s="98">
        <f t="shared" si="3"/>
        <v>8</v>
      </c>
      <c r="C14" s="11">
        <f t="shared" si="0"/>
        <v>115</v>
      </c>
      <c r="D14" s="128" t="s">
        <v>160</v>
      </c>
      <c r="E14" s="131">
        <f>+C14-LARGE((G14,I14,K14,M14,O14),1)</f>
        <v>62</v>
      </c>
      <c r="F14" s="98">
        <v>89</v>
      </c>
      <c r="G14" s="13">
        <v>53</v>
      </c>
      <c r="H14" s="15">
        <v>0.016898148148148148</v>
      </c>
      <c r="I14" s="13">
        <v>3</v>
      </c>
      <c r="J14" s="15">
        <v>0.016342592592592596</v>
      </c>
      <c r="K14" s="13">
        <v>22</v>
      </c>
      <c r="L14" s="16">
        <v>0.01638888888888889</v>
      </c>
      <c r="M14" s="13">
        <v>6</v>
      </c>
      <c r="N14" s="15">
        <v>0.016076388888888887</v>
      </c>
      <c r="O14" s="13">
        <v>31</v>
      </c>
      <c r="P14" s="15">
        <v>0.01635416666666667</v>
      </c>
      <c r="Q14" s="26">
        <f t="shared" si="1"/>
        <v>0.016076388888888887</v>
      </c>
      <c r="T14" s="2">
        <f t="shared" si="2"/>
        <v>0.016076388888888887</v>
      </c>
    </row>
    <row r="15" spans="2:20" ht="15.75">
      <c r="B15" s="98">
        <f t="shared" si="3"/>
        <v>9</v>
      </c>
      <c r="C15" s="11">
        <f t="shared" si="0"/>
        <v>103</v>
      </c>
      <c r="D15" s="128" t="s">
        <v>214</v>
      </c>
      <c r="E15" s="131">
        <f>+C15-LARGE((G15,I15,K15,M15,O15),1)</f>
        <v>74</v>
      </c>
      <c r="F15" s="98">
        <v>50</v>
      </c>
      <c r="G15" s="13">
        <v>1</v>
      </c>
      <c r="H15" s="15">
        <v>0.013935185185185186</v>
      </c>
      <c r="I15" s="13">
        <v>25</v>
      </c>
      <c r="J15" s="15">
        <v>0.013958333333333336</v>
      </c>
      <c r="K15" s="13">
        <v>29</v>
      </c>
      <c r="L15" s="16">
        <v>0.014085648148148153</v>
      </c>
      <c r="M15" s="13">
        <v>26</v>
      </c>
      <c r="N15" s="15">
        <v>0.01400462962962963</v>
      </c>
      <c r="O15" s="13">
        <v>22</v>
      </c>
      <c r="P15" s="15">
        <v>0.014224537037037039</v>
      </c>
      <c r="Q15" s="26">
        <f t="shared" si="1"/>
        <v>0.013935185185185186</v>
      </c>
      <c r="T15" s="2">
        <f t="shared" si="2"/>
        <v>0.013935185185185186</v>
      </c>
    </row>
    <row r="16" spans="2:20" ht="15.75">
      <c r="B16" s="98">
        <f t="shared" si="3"/>
        <v>10</v>
      </c>
      <c r="C16" s="11">
        <f t="shared" si="0"/>
        <v>109</v>
      </c>
      <c r="D16" s="128" t="s">
        <v>61</v>
      </c>
      <c r="E16" s="131">
        <f>+C16-LARGE((G16,I16,K16,M16,O16),1)</f>
        <v>74</v>
      </c>
      <c r="F16" s="98">
        <v>81</v>
      </c>
      <c r="G16" s="13">
        <v>34</v>
      </c>
      <c r="H16" s="15">
        <v>0.011666666666666665</v>
      </c>
      <c r="I16" s="13">
        <v>35</v>
      </c>
      <c r="J16" s="16">
        <v>0.011805555555555555</v>
      </c>
      <c r="K16" s="13">
        <v>10</v>
      </c>
      <c r="L16" s="16">
        <v>0.011678240740740743</v>
      </c>
      <c r="M16" s="13">
        <v>13</v>
      </c>
      <c r="N16" s="15">
        <v>0.0115625</v>
      </c>
      <c r="O16" s="13">
        <v>17</v>
      </c>
      <c r="P16" s="15">
        <v>0.011678240740740739</v>
      </c>
      <c r="Q16" s="26">
        <f t="shared" si="1"/>
        <v>0.0115625</v>
      </c>
      <c r="T16" s="2">
        <f t="shared" si="2"/>
        <v>0.0115625</v>
      </c>
    </row>
    <row r="17" spans="2:20" ht="15.75">
      <c r="B17" s="98">
        <f t="shared" si="3"/>
        <v>11</v>
      </c>
      <c r="C17" s="11">
        <f t="shared" si="0"/>
        <v>110</v>
      </c>
      <c r="D17" s="128" t="s">
        <v>58</v>
      </c>
      <c r="E17" s="131">
        <f>+C17-LARGE((G17,I17,K17,M17,O17),1)</f>
        <v>75</v>
      </c>
      <c r="F17" s="98">
        <v>69</v>
      </c>
      <c r="G17" s="13">
        <v>35</v>
      </c>
      <c r="H17" s="15">
        <v>0.012037037037037037</v>
      </c>
      <c r="I17" s="13">
        <v>30</v>
      </c>
      <c r="J17" s="15">
        <v>0.012083333333333335</v>
      </c>
      <c r="K17" s="13">
        <v>3</v>
      </c>
      <c r="L17" s="16">
        <v>0.011793981481481482</v>
      </c>
      <c r="M17" s="13">
        <v>16</v>
      </c>
      <c r="N17" s="15">
        <v>0.011805555555555555</v>
      </c>
      <c r="O17" s="13">
        <v>26</v>
      </c>
      <c r="P17" s="15">
        <v>0.012083333333333335</v>
      </c>
      <c r="Q17" s="26">
        <f t="shared" si="1"/>
        <v>0.011793981481481482</v>
      </c>
      <c r="T17" s="2">
        <f t="shared" si="2"/>
        <v>0.011793981481481482</v>
      </c>
    </row>
    <row r="18" spans="2:20" ht="15.75">
      <c r="B18" s="98">
        <f t="shared" si="3"/>
        <v>12</v>
      </c>
      <c r="C18" s="11">
        <f t="shared" si="0"/>
        <v>119</v>
      </c>
      <c r="D18" s="128" t="s">
        <v>165</v>
      </c>
      <c r="E18" s="131">
        <f>+C18-LARGE((G18,I18,K18,M18,O18),1)</f>
        <v>75</v>
      </c>
      <c r="F18" s="98">
        <v>83</v>
      </c>
      <c r="G18" s="13">
        <v>18</v>
      </c>
      <c r="H18" s="15">
        <v>0.015960648148148147</v>
      </c>
      <c r="I18" s="13">
        <v>22</v>
      </c>
      <c r="J18" s="15">
        <v>0.01601851851851852</v>
      </c>
      <c r="K18" s="13">
        <v>26</v>
      </c>
      <c r="L18" s="16">
        <v>0.01613425925925926</v>
      </c>
      <c r="M18" s="13">
        <v>44</v>
      </c>
      <c r="N18" s="15">
        <v>0.01652777777777778</v>
      </c>
      <c r="O18" s="13">
        <v>9</v>
      </c>
      <c r="P18" s="15">
        <v>0.01611111111111111</v>
      </c>
      <c r="Q18" s="26">
        <f t="shared" si="1"/>
        <v>0.015960648148148147</v>
      </c>
      <c r="T18" s="2">
        <f t="shared" si="2"/>
        <v>0.015960648148148147</v>
      </c>
    </row>
    <row r="19" spans="2:20" ht="15.75">
      <c r="B19" s="98">
        <f t="shared" si="3"/>
        <v>13</v>
      </c>
      <c r="C19" s="11">
        <f t="shared" si="0"/>
        <v>182</v>
      </c>
      <c r="D19" s="128" t="s">
        <v>63</v>
      </c>
      <c r="E19" s="131">
        <f>+C19-LARGE((G19,I19,K19,M19,O19),1)</f>
        <v>82</v>
      </c>
      <c r="F19" s="98">
        <v>84</v>
      </c>
      <c r="G19" s="13">
        <v>3</v>
      </c>
      <c r="H19" s="15">
        <v>0.010023148148148147</v>
      </c>
      <c r="I19" s="13">
        <v>100</v>
      </c>
      <c r="J19" s="15"/>
      <c r="K19" s="13">
        <v>11</v>
      </c>
      <c r="L19" s="16">
        <v>0.00996527777777778</v>
      </c>
      <c r="M19" s="13">
        <v>38</v>
      </c>
      <c r="N19" s="15">
        <v>0.01025462962962963</v>
      </c>
      <c r="O19" s="13">
        <v>30</v>
      </c>
      <c r="P19" s="15">
        <v>0.01025462962962963</v>
      </c>
      <c r="Q19" s="26">
        <f t="shared" si="1"/>
        <v>0.00996527777777778</v>
      </c>
      <c r="T19" s="2">
        <f t="shared" si="2"/>
        <v>0.00996527777777778</v>
      </c>
    </row>
    <row r="20" spans="2:20" ht="15.75">
      <c r="B20" s="98">
        <f t="shared" si="3"/>
        <v>14</v>
      </c>
      <c r="C20" s="11">
        <f t="shared" si="0"/>
        <v>184</v>
      </c>
      <c r="D20" s="128" t="s">
        <v>56</v>
      </c>
      <c r="E20" s="131">
        <f>+C20-LARGE((G20,I20,K20,M20,O20),1)</f>
        <v>84</v>
      </c>
      <c r="F20" s="98">
        <v>65</v>
      </c>
      <c r="G20" s="13">
        <v>15</v>
      </c>
      <c r="H20" s="15">
        <v>0.012974537037037038</v>
      </c>
      <c r="I20" s="13">
        <v>21</v>
      </c>
      <c r="J20" s="15">
        <v>0.013043981481481483</v>
      </c>
      <c r="K20" s="13">
        <v>19</v>
      </c>
      <c r="L20" s="16">
        <v>0.01306712962962963</v>
      </c>
      <c r="M20" s="13">
        <v>29</v>
      </c>
      <c r="N20" s="15">
        <v>0.013171296296296296</v>
      </c>
      <c r="O20" s="13">
        <v>100</v>
      </c>
      <c r="P20" s="15"/>
      <c r="Q20" s="26">
        <f t="shared" si="1"/>
        <v>0.012974537037037038</v>
      </c>
      <c r="T20" s="2">
        <f t="shared" si="2"/>
        <v>0.012974537037037038</v>
      </c>
    </row>
    <row r="21" spans="2:20" ht="15.75">
      <c r="B21" s="98">
        <f t="shared" si="3"/>
        <v>15</v>
      </c>
      <c r="C21" s="11">
        <f t="shared" si="0"/>
        <v>129</v>
      </c>
      <c r="D21" s="128" t="s">
        <v>98</v>
      </c>
      <c r="E21" s="131">
        <f>+C21-LARGE((G21,I21,K21,M21,O21),1)</f>
        <v>84</v>
      </c>
      <c r="F21" s="98">
        <v>92</v>
      </c>
      <c r="G21" s="13">
        <v>16</v>
      </c>
      <c r="H21" s="15">
        <v>0.015416666666666667</v>
      </c>
      <c r="I21" s="13">
        <v>11</v>
      </c>
      <c r="J21" s="15">
        <v>0.015312500000000001</v>
      </c>
      <c r="K21" s="13">
        <v>45</v>
      </c>
      <c r="L21" s="16">
        <v>0.016261574074074074</v>
      </c>
      <c r="M21" s="13">
        <v>39</v>
      </c>
      <c r="N21" s="15">
        <v>0.015833333333333335</v>
      </c>
      <c r="O21" s="13">
        <v>18</v>
      </c>
      <c r="P21" s="15">
        <v>0.015509259259259259</v>
      </c>
      <c r="Q21" s="26">
        <f t="shared" si="1"/>
        <v>0.015312500000000001</v>
      </c>
      <c r="T21" s="2">
        <f t="shared" si="2"/>
        <v>0.015312500000000001</v>
      </c>
    </row>
    <row r="22" spans="2:20" ht="15.75">
      <c r="B22" s="98">
        <f t="shared" si="3"/>
        <v>16</v>
      </c>
      <c r="C22" s="11">
        <f t="shared" si="0"/>
        <v>184</v>
      </c>
      <c r="D22" s="128" t="s">
        <v>215</v>
      </c>
      <c r="E22" s="131">
        <f>+C22-LARGE((G22,I22,K22,M22,O22),1)</f>
        <v>84</v>
      </c>
      <c r="F22" s="98">
        <v>30</v>
      </c>
      <c r="G22" s="13">
        <v>14</v>
      </c>
      <c r="H22" s="15">
        <v>0.01365740740740741</v>
      </c>
      <c r="I22" s="13">
        <v>17</v>
      </c>
      <c r="J22" s="15">
        <v>0.013622685185185186</v>
      </c>
      <c r="K22" s="13">
        <v>38</v>
      </c>
      <c r="L22" s="16">
        <v>0.014027777777777774</v>
      </c>
      <c r="M22" s="13">
        <v>100</v>
      </c>
      <c r="N22" s="15"/>
      <c r="O22" s="13">
        <v>15</v>
      </c>
      <c r="P22" s="15">
        <v>0.013749999999999998</v>
      </c>
      <c r="Q22" s="26">
        <f t="shared" si="1"/>
        <v>0.013622685185185186</v>
      </c>
      <c r="T22" s="2">
        <f t="shared" si="2"/>
        <v>0.013622685185185186</v>
      </c>
    </row>
    <row r="23" spans="2:20" ht="15.75">
      <c r="B23" s="98">
        <f t="shared" si="3"/>
        <v>17</v>
      </c>
      <c r="C23" s="11">
        <f t="shared" si="0"/>
        <v>132</v>
      </c>
      <c r="D23" s="128" t="s">
        <v>52</v>
      </c>
      <c r="E23" s="131">
        <f>+C23-LARGE((G23,I23,K23,M23,O23),1)</f>
        <v>85</v>
      </c>
      <c r="F23" s="98">
        <v>54</v>
      </c>
      <c r="G23" s="13">
        <v>21</v>
      </c>
      <c r="H23" s="15">
        <v>0.013900462962962962</v>
      </c>
      <c r="I23" s="13">
        <v>47</v>
      </c>
      <c r="J23" s="15">
        <v>0.014490740740740742</v>
      </c>
      <c r="K23" s="13">
        <v>17</v>
      </c>
      <c r="L23" s="16">
        <v>0.01408564814814815</v>
      </c>
      <c r="M23" s="13">
        <v>8</v>
      </c>
      <c r="N23" s="15">
        <v>0.013865740740740741</v>
      </c>
      <c r="O23" s="13">
        <v>39</v>
      </c>
      <c r="P23" s="15">
        <v>0.014664351851851852</v>
      </c>
      <c r="Q23" s="26">
        <f t="shared" si="1"/>
        <v>0.013865740740740741</v>
      </c>
      <c r="T23" s="2">
        <f t="shared" si="2"/>
        <v>0.013865740740740741</v>
      </c>
    </row>
    <row r="24" spans="2:20" ht="15.75">
      <c r="B24" s="98">
        <f t="shared" si="3"/>
        <v>18</v>
      </c>
      <c r="C24" s="11">
        <f t="shared" si="0"/>
        <v>190</v>
      </c>
      <c r="D24" s="128" t="s">
        <v>51</v>
      </c>
      <c r="E24" s="131">
        <f>+C24-LARGE((G24,I24,K24,M24,O24),1)</f>
        <v>90</v>
      </c>
      <c r="F24" s="98">
        <v>53</v>
      </c>
      <c r="G24" s="13">
        <v>100</v>
      </c>
      <c r="H24" s="15"/>
      <c r="I24" s="13">
        <v>51</v>
      </c>
      <c r="J24" s="15">
        <v>0.014641203703703705</v>
      </c>
      <c r="K24" s="13">
        <v>15</v>
      </c>
      <c r="L24" s="16">
        <v>0.014247685185185183</v>
      </c>
      <c r="M24" s="13">
        <v>1</v>
      </c>
      <c r="N24" s="15">
        <v>0.013124999999999998</v>
      </c>
      <c r="O24" s="13">
        <v>23</v>
      </c>
      <c r="P24" s="15">
        <v>0.01320601851851852</v>
      </c>
      <c r="Q24" s="26">
        <f t="shared" si="1"/>
        <v>0.013124999999999998</v>
      </c>
      <c r="T24" s="2">
        <f t="shared" si="2"/>
        <v>0.013124999999999998</v>
      </c>
    </row>
    <row r="25" spans="2:20" ht="15.75">
      <c r="B25" s="98">
        <f t="shared" si="3"/>
        <v>19</v>
      </c>
      <c r="C25" s="11">
        <f t="shared" si="0"/>
        <v>191</v>
      </c>
      <c r="D25" s="128" t="s">
        <v>151</v>
      </c>
      <c r="E25" s="131">
        <f>+C25-LARGE((G25,I25,K25,M25,O25),1)</f>
        <v>91</v>
      </c>
      <c r="F25" s="98">
        <v>47</v>
      </c>
      <c r="G25" s="13">
        <v>25</v>
      </c>
      <c r="H25" s="15">
        <v>0.010532407407407409</v>
      </c>
      <c r="I25" s="13">
        <v>100</v>
      </c>
      <c r="J25" s="15"/>
      <c r="K25" s="13">
        <v>27</v>
      </c>
      <c r="L25" s="16">
        <v>0.010752314814814817</v>
      </c>
      <c r="M25" s="13">
        <v>27</v>
      </c>
      <c r="N25" s="15">
        <v>0.010717592592592593</v>
      </c>
      <c r="O25" s="13">
        <v>12</v>
      </c>
      <c r="P25" s="15">
        <v>0.01060185185185185</v>
      </c>
      <c r="Q25" s="26">
        <f t="shared" si="1"/>
        <v>0.010532407407407409</v>
      </c>
      <c r="T25" s="2">
        <f t="shared" si="2"/>
        <v>0.010532407407407409</v>
      </c>
    </row>
    <row r="26" spans="2:20" ht="15.75">
      <c r="B26" s="98">
        <f t="shared" si="3"/>
        <v>20</v>
      </c>
      <c r="C26" s="11">
        <f t="shared" si="0"/>
        <v>192</v>
      </c>
      <c r="D26" s="128" t="s">
        <v>188</v>
      </c>
      <c r="E26" s="131">
        <f>+C26-LARGE((G26,I26,K26,M26,O26),1)</f>
        <v>92</v>
      </c>
      <c r="F26" s="98">
        <v>2</v>
      </c>
      <c r="G26" s="13">
        <v>13</v>
      </c>
      <c r="H26" s="15">
        <v>0.012604166666666666</v>
      </c>
      <c r="I26" s="13">
        <v>52</v>
      </c>
      <c r="J26" s="15">
        <v>0.013587962962962961</v>
      </c>
      <c r="K26" s="13">
        <v>100</v>
      </c>
      <c r="L26" s="16"/>
      <c r="M26" s="13">
        <v>22</v>
      </c>
      <c r="N26" s="15">
        <v>0.012928240740740744</v>
      </c>
      <c r="O26" s="13">
        <v>5</v>
      </c>
      <c r="P26" s="15">
        <v>0.012627314814814817</v>
      </c>
      <c r="Q26" s="26">
        <f t="shared" si="1"/>
        <v>0.012604166666666666</v>
      </c>
      <c r="T26" s="2">
        <f t="shared" si="2"/>
        <v>0.012604166666666666</v>
      </c>
    </row>
    <row r="27" spans="2:20" ht="15.75">
      <c r="B27" s="98">
        <f t="shared" si="3"/>
        <v>21</v>
      </c>
      <c r="C27" s="11">
        <f t="shared" si="0"/>
        <v>201</v>
      </c>
      <c r="D27" s="128" t="s">
        <v>107</v>
      </c>
      <c r="E27" s="131">
        <f>+C27-LARGE((G27,I27,K27,M27,O27),1)</f>
        <v>101</v>
      </c>
      <c r="F27" s="98">
        <v>13</v>
      </c>
      <c r="G27" s="13">
        <v>33</v>
      </c>
      <c r="H27" s="15">
        <v>0.010104166666666666</v>
      </c>
      <c r="I27" s="13">
        <v>12</v>
      </c>
      <c r="J27" s="15">
        <v>0.009930555555555555</v>
      </c>
      <c r="K27" s="13">
        <v>31</v>
      </c>
      <c r="L27" s="16">
        <v>0.01011574074074074</v>
      </c>
      <c r="M27" s="13">
        <v>25</v>
      </c>
      <c r="N27" s="15">
        <v>0.010011574074074074</v>
      </c>
      <c r="O27" s="13">
        <v>100</v>
      </c>
      <c r="P27" s="15"/>
      <c r="Q27" s="26">
        <f t="shared" si="1"/>
        <v>0.009930555555555555</v>
      </c>
      <c r="T27" s="2">
        <f t="shared" si="2"/>
        <v>0.009930555555555555</v>
      </c>
    </row>
    <row r="28" spans="2:20" ht="15.75">
      <c r="B28" s="98">
        <f t="shared" si="3"/>
        <v>22</v>
      </c>
      <c r="C28" s="11">
        <f t="shared" si="0"/>
        <v>207</v>
      </c>
      <c r="D28" s="128" t="s">
        <v>230</v>
      </c>
      <c r="E28" s="131">
        <f>+C28-LARGE((G28,I28,K28,M28,O28),1)</f>
        <v>107</v>
      </c>
      <c r="F28" s="98">
        <v>4</v>
      </c>
      <c r="G28" s="13">
        <v>2</v>
      </c>
      <c r="H28" s="15">
        <v>0.014305555555555556</v>
      </c>
      <c r="I28" s="13">
        <v>39</v>
      </c>
      <c r="J28" s="15">
        <v>0.014456018518518517</v>
      </c>
      <c r="K28" s="13">
        <v>100</v>
      </c>
      <c r="L28" s="16"/>
      <c r="M28" s="13">
        <v>28</v>
      </c>
      <c r="N28" s="15">
        <v>0.014374999999999999</v>
      </c>
      <c r="O28" s="13">
        <v>38</v>
      </c>
      <c r="P28" s="15">
        <v>0.014965277777777779</v>
      </c>
      <c r="Q28" s="26">
        <f t="shared" si="1"/>
        <v>0.014305555555555556</v>
      </c>
      <c r="T28" s="2">
        <f t="shared" si="2"/>
        <v>0.014305555555555556</v>
      </c>
    </row>
    <row r="29" spans="2:20" ht="15.75">
      <c r="B29" s="98">
        <f t="shared" si="3"/>
        <v>23</v>
      </c>
      <c r="C29" s="11">
        <f t="shared" si="0"/>
        <v>155</v>
      </c>
      <c r="D29" s="128" t="s">
        <v>197</v>
      </c>
      <c r="E29" s="131">
        <f>+C29-LARGE((G29,I29,K29,M29,O29),1)</f>
        <v>108</v>
      </c>
      <c r="F29" s="98">
        <v>19</v>
      </c>
      <c r="G29" s="13">
        <v>47</v>
      </c>
      <c r="H29" s="15">
        <v>0.01408564814814815</v>
      </c>
      <c r="I29" s="13">
        <v>29</v>
      </c>
      <c r="J29" s="16">
        <v>0.013981481481481484</v>
      </c>
      <c r="K29" s="13">
        <v>4</v>
      </c>
      <c r="L29" s="16">
        <v>0.013761574074074075</v>
      </c>
      <c r="M29" s="13">
        <v>33</v>
      </c>
      <c r="N29" s="15">
        <v>0.013958333333333333</v>
      </c>
      <c r="O29" s="13">
        <v>42</v>
      </c>
      <c r="P29" s="15">
        <v>0.01488425925925926</v>
      </c>
      <c r="Q29" s="26">
        <f t="shared" si="1"/>
        <v>0.013761574074074075</v>
      </c>
      <c r="T29" s="2">
        <f t="shared" si="2"/>
        <v>0.013761574074074075</v>
      </c>
    </row>
    <row r="30" spans="2:20" ht="15.75">
      <c r="B30" s="98">
        <f t="shared" si="3"/>
        <v>24</v>
      </c>
      <c r="C30" s="11">
        <f t="shared" si="0"/>
        <v>149</v>
      </c>
      <c r="D30" s="128" t="s">
        <v>217</v>
      </c>
      <c r="E30" s="131">
        <f>+C30-LARGE((G30,I30,K30,M30,O30),1)</f>
        <v>109</v>
      </c>
      <c r="F30" s="98">
        <v>85</v>
      </c>
      <c r="G30" s="13">
        <v>40</v>
      </c>
      <c r="H30" s="15">
        <v>0.013391203703703707</v>
      </c>
      <c r="I30" s="13">
        <v>34</v>
      </c>
      <c r="J30" s="15">
        <v>0.013530092592592594</v>
      </c>
      <c r="K30" s="13">
        <v>2</v>
      </c>
      <c r="L30" s="16">
        <v>0.013113425925925924</v>
      </c>
      <c r="M30" s="13">
        <v>36</v>
      </c>
      <c r="N30" s="15">
        <v>0.013333333333333332</v>
      </c>
      <c r="O30" s="13">
        <v>37</v>
      </c>
      <c r="P30" s="15">
        <v>0.013738425925925928</v>
      </c>
      <c r="Q30" s="26">
        <f t="shared" si="1"/>
        <v>0.013113425925925924</v>
      </c>
      <c r="T30" s="2">
        <f t="shared" si="2"/>
        <v>0.013113425925925924</v>
      </c>
    </row>
    <row r="31" spans="2:20" ht="15.75">
      <c r="B31" s="98">
        <f t="shared" si="3"/>
        <v>25</v>
      </c>
      <c r="C31" s="11">
        <f t="shared" si="0"/>
        <v>159</v>
      </c>
      <c r="D31" s="128" t="s">
        <v>64</v>
      </c>
      <c r="E31" s="131">
        <f>+C31-LARGE((G31,I31,K31,M31,O31),1)</f>
        <v>110</v>
      </c>
      <c r="F31" s="98">
        <v>96</v>
      </c>
      <c r="G31" s="13">
        <v>49</v>
      </c>
      <c r="H31" s="15">
        <v>0.013113425925925924</v>
      </c>
      <c r="I31" s="13">
        <v>46</v>
      </c>
      <c r="J31" s="15">
        <v>0.013275462962962965</v>
      </c>
      <c r="K31" s="13">
        <v>21</v>
      </c>
      <c r="L31" s="16">
        <v>0.01309027777777778</v>
      </c>
      <c r="M31" s="13">
        <v>24</v>
      </c>
      <c r="N31" s="15">
        <v>0.013136574074074075</v>
      </c>
      <c r="O31" s="13">
        <v>19</v>
      </c>
      <c r="P31" s="15">
        <v>0.013263888888888891</v>
      </c>
      <c r="Q31" s="26">
        <f t="shared" si="1"/>
        <v>0.01309027777777778</v>
      </c>
      <c r="T31" s="2">
        <f t="shared" si="2"/>
        <v>0.01309027777777778</v>
      </c>
    </row>
    <row r="32" spans="2:20" ht="15.75">
      <c r="B32" s="98">
        <f t="shared" si="3"/>
        <v>26</v>
      </c>
      <c r="C32" s="11">
        <f t="shared" si="0"/>
        <v>211</v>
      </c>
      <c r="D32" s="128" t="s">
        <v>104</v>
      </c>
      <c r="E32" s="131">
        <f>+C32-LARGE((G32,I32,K32,M32,O32),1)</f>
        <v>111</v>
      </c>
      <c r="F32" s="98">
        <v>57</v>
      </c>
      <c r="G32" s="13">
        <v>100</v>
      </c>
      <c r="H32" s="15"/>
      <c r="I32" s="13">
        <v>48</v>
      </c>
      <c r="J32" s="15">
        <v>0.010023148148148149</v>
      </c>
      <c r="K32" s="13">
        <v>18</v>
      </c>
      <c r="L32" s="16">
        <v>0.009756944444444445</v>
      </c>
      <c r="M32" s="13">
        <v>12</v>
      </c>
      <c r="N32" s="15">
        <v>0.009583333333333334</v>
      </c>
      <c r="O32" s="13">
        <v>33</v>
      </c>
      <c r="P32" s="15">
        <v>0.00996527777777778</v>
      </c>
      <c r="Q32" s="26">
        <f t="shared" si="1"/>
        <v>0.009583333333333334</v>
      </c>
      <c r="T32" s="2">
        <f t="shared" si="2"/>
        <v>0.009583333333333334</v>
      </c>
    </row>
    <row r="33" spans="2:20" ht="15.75">
      <c r="B33" s="98">
        <f t="shared" si="3"/>
        <v>27</v>
      </c>
      <c r="C33" s="11">
        <f t="shared" si="0"/>
        <v>156</v>
      </c>
      <c r="D33" s="128" t="s">
        <v>39</v>
      </c>
      <c r="E33" s="131">
        <f>+C33-LARGE((G33,I33,K33,M33,O33),1)</f>
        <v>112</v>
      </c>
      <c r="F33" s="98">
        <v>24</v>
      </c>
      <c r="G33" s="13">
        <v>39</v>
      </c>
      <c r="H33" s="15">
        <v>0.013738425925925928</v>
      </c>
      <c r="I33" s="13">
        <v>6</v>
      </c>
      <c r="J33" s="15">
        <v>0.01349537037037037</v>
      </c>
      <c r="K33" s="13">
        <v>44</v>
      </c>
      <c r="L33" s="16">
        <v>0.014386574074074072</v>
      </c>
      <c r="M33" s="13">
        <v>31</v>
      </c>
      <c r="N33" s="15">
        <v>0.013900462962962962</v>
      </c>
      <c r="O33" s="13">
        <v>36</v>
      </c>
      <c r="P33" s="15">
        <v>0.014236111111111109</v>
      </c>
      <c r="Q33" s="26">
        <f t="shared" si="1"/>
        <v>0.01349537037037037</v>
      </c>
      <c r="T33" s="2">
        <f t="shared" si="2"/>
        <v>0.01349537037037037</v>
      </c>
    </row>
    <row r="34" spans="2:20" ht="15.75">
      <c r="B34" s="98">
        <f t="shared" si="3"/>
        <v>28</v>
      </c>
      <c r="C34" s="11">
        <f t="shared" si="0"/>
        <v>159</v>
      </c>
      <c r="D34" s="128" t="s">
        <v>216</v>
      </c>
      <c r="E34" s="131">
        <f>+C34-LARGE((G34,I34,K34,M34,O34),1)</f>
        <v>113</v>
      </c>
      <c r="F34" s="98">
        <v>90</v>
      </c>
      <c r="G34" s="13">
        <v>46</v>
      </c>
      <c r="H34" s="15">
        <v>0.013391203703703707</v>
      </c>
      <c r="I34" s="13">
        <v>36</v>
      </c>
      <c r="J34" s="15">
        <v>0.013368055555555557</v>
      </c>
      <c r="K34" s="13">
        <v>7</v>
      </c>
      <c r="L34" s="16">
        <v>0.013194444444444443</v>
      </c>
      <c r="M34" s="13">
        <v>42</v>
      </c>
      <c r="N34" s="15">
        <v>0.013460648148148149</v>
      </c>
      <c r="O34" s="13">
        <v>28</v>
      </c>
      <c r="P34" s="15">
        <v>0.013530092592592594</v>
      </c>
      <c r="Q34" s="26">
        <f t="shared" si="1"/>
        <v>0.013194444444444443</v>
      </c>
      <c r="T34" s="2">
        <f t="shared" si="2"/>
        <v>0.013194444444444443</v>
      </c>
    </row>
    <row r="35" spans="2:20" ht="15.75">
      <c r="B35" s="98">
        <f t="shared" si="3"/>
        <v>29</v>
      </c>
      <c r="C35" s="11">
        <f t="shared" si="0"/>
        <v>213</v>
      </c>
      <c r="D35" s="128" t="s">
        <v>85</v>
      </c>
      <c r="E35" s="131">
        <f>+C35-LARGE((G35,I35,K35,M35,O35),1)</f>
        <v>113</v>
      </c>
      <c r="F35" s="98">
        <v>21</v>
      </c>
      <c r="G35" s="13">
        <v>100</v>
      </c>
      <c r="H35" s="15"/>
      <c r="I35" s="13">
        <v>53</v>
      </c>
      <c r="J35" s="16">
        <v>0.015</v>
      </c>
      <c r="K35" s="13">
        <v>28</v>
      </c>
      <c r="L35" s="16">
        <v>0.014583333333333334</v>
      </c>
      <c r="M35" s="13">
        <v>19</v>
      </c>
      <c r="N35" s="15">
        <v>0.014618055555555554</v>
      </c>
      <c r="O35" s="13">
        <v>13</v>
      </c>
      <c r="P35" s="15">
        <v>0.014594907407407404</v>
      </c>
      <c r="Q35" s="26">
        <f t="shared" si="1"/>
        <v>0.014583333333333334</v>
      </c>
      <c r="T35" s="2">
        <f t="shared" si="2"/>
        <v>0.014583333333333334</v>
      </c>
    </row>
    <row r="36" spans="2:20" ht="15.75">
      <c r="B36" s="98">
        <f t="shared" si="3"/>
        <v>30</v>
      </c>
      <c r="C36" s="11">
        <f t="shared" si="0"/>
        <v>217</v>
      </c>
      <c r="D36" s="128" t="s">
        <v>195</v>
      </c>
      <c r="E36" s="131">
        <f>+C36-LARGE((G36,I36,K36,M36,O36),1)</f>
        <v>117</v>
      </c>
      <c r="F36" s="98">
        <v>74</v>
      </c>
      <c r="G36" s="13">
        <v>100</v>
      </c>
      <c r="H36" s="15"/>
      <c r="I36" s="13">
        <v>100</v>
      </c>
      <c r="J36" s="16"/>
      <c r="K36" s="13">
        <v>5</v>
      </c>
      <c r="L36" s="16">
        <v>0.011435185185185184</v>
      </c>
      <c r="M36" s="13">
        <v>11</v>
      </c>
      <c r="N36" s="15">
        <v>0.011307870370370371</v>
      </c>
      <c r="O36" s="13">
        <v>1</v>
      </c>
      <c r="P36" s="15">
        <v>0.0109375</v>
      </c>
      <c r="Q36" s="26">
        <f t="shared" si="1"/>
        <v>0.0109375</v>
      </c>
      <c r="T36" s="2">
        <f t="shared" si="2"/>
        <v>0.0109375</v>
      </c>
    </row>
    <row r="37" spans="2:20" ht="15.75">
      <c r="B37" s="98">
        <f t="shared" si="3"/>
        <v>31</v>
      </c>
      <c r="C37" s="11">
        <f t="shared" si="0"/>
        <v>163</v>
      </c>
      <c r="D37" s="128" t="s">
        <v>101</v>
      </c>
      <c r="E37" s="131">
        <f>+C37-LARGE((G37,I37,K37,M37,O37),1)</f>
        <v>120</v>
      </c>
      <c r="F37" s="98">
        <v>10</v>
      </c>
      <c r="G37" s="13">
        <v>43</v>
      </c>
      <c r="H37" s="15">
        <v>0.014317129629629631</v>
      </c>
      <c r="I37" s="13">
        <v>31</v>
      </c>
      <c r="J37" s="15">
        <v>0.014374999999999999</v>
      </c>
      <c r="K37" s="13">
        <v>34</v>
      </c>
      <c r="L37" s="16">
        <v>0.014756944444444444</v>
      </c>
      <c r="M37" s="13">
        <v>23</v>
      </c>
      <c r="N37" s="15">
        <v>0.014490740740740742</v>
      </c>
      <c r="O37" s="13">
        <v>32</v>
      </c>
      <c r="P37" s="15">
        <v>0.014814814814814815</v>
      </c>
      <c r="Q37" s="26">
        <f t="shared" si="1"/>
        <v>0.014317129629629631</v>
      </c>
      <c r="T37" s="2">
        <f t="shared" si="2"/>
        <v>0.014317129629629631</v>
      </c>
    </row>
    <row r="38" spans="2:20" ht="15.75">
      <c r="B38" s="98">
        <f t="shared" si="3"/>
        <v>32</v>
      </c>
      <c r="C38" s="11">
        <f t="shared" si="0"/>
        <v>236</v>
      </c>
      <c r="D38" s="128" t="s">
        <v>42</v>
      </c>
      <c r="E38" s="131">
        <f>+C38-LARGE((G38,I38,K38,M38,O38),1)</f>
        <v>136</v>
      </c>
      <c r="F38" s="98">
        <v>38</v>
      </c>
      <c r="G38" s="13">
        <v>22</v>
      </c>
      <c r="H38" s="15">
        <v>0.010439814814814817</v>
      </c>
      <c r="I38" s="13">
        <v>40</v>
      </c>
      <c r="J38" s="15">
        <v>0.010590277777777778</v>
      </c>
      <c r="K38" s="13">
        <v>100</v>
      </c>
      <c r="L38" s="16"/>
      <c r="M38" s="13">
        <v>30</v>
      </c>
      <c r="N38" s="15">
        <v>0.010578703703703705</v>
      </c>
      <c r="O38" s="13">
        <v>44</v>
      </c>
      <c r="P38" s="15">
        <v>0.011481481481481481</v>
      </c>
      <c r="Q38" s="26">
        <f t="shared" si="1"/>
        <v>0.010439814814814817</v>
      </c>
      <c r="T38" s="2">
        <f t="shared" si="2"/>
        <v>0.010439814814814817</v>
      </c>
    </row>
    <row r="39" spans="2:20" ht="15.75">
      <c r="B39" s="98">
        <f t="shared" si="3"/>
        <v>33</v>
      </c>
      <c r="C39" s="11">
        <f aca="true" t="shared" si="4" ref="C39:C70">G39+I39+K39+M39+O39</f>
        <v>237</v>
      </c>
      <c r="D39" s="128" t="s">
        <v>96</v>
      </c>
      <c r="E39" s="131">
        <f>+C39-LARGE((G39,I39,K39,M39,O39),1)</f>
        <v>137</v>
      </c>
      <c r="F39" s="98">
        <v>31</v>
      </c>
      <c r="G39" s="13">
        <v>44</v>
      </c>
      <c r="H39" s="15">
        <v>0.014502314814814815</v>
      </c>
      <c r="I39" s="13">
        <v>56</v>
      </c>
      <c r="J39" s="15">
        <v>0.015844907407407405</v>
      </c>
      <c r="K39" s="13">
        <v>100</v>
      </c>
      <c r="L39" s="16"/>
      <c r="M39" s="13">
        <v>2</v>
      </c>
      <c r="N39" s="15">
        <v>0.014444444444444444</v>
      </c>
      <c r="O39" s="13">
        <v>35</v>
      </c>
      <c r="P39" s="15">
        <v>0.014918981481481481</v>
      </c>
      <c r="Q39" s="26">
        <f aca="true" t="shared" si="5" ref="Q39:Q70">IF(T39&gt;0,T39,"")</f>
        <v>0.014444444444444444</v>
      </c>
      <c r="T39" s="2">
        <f aca="true" t="shared" si="6" ref="T39:T70">MIN(H39,J39,L39,N39,P39)</f>
        <v>0.014444444444444444</v>
      </c>
    </row>
    <row r="40" spans="2:20" ht="15.75">
      <c r="B40" s="98">
        <f t="shared" si="3"/>
        <v>34</v>
      </c>
      <c r="C40" s="11">
        <f t="shared" si="4"/>
        <v>240</v>
      </c>
      <c r="D40" s="128" t="s">
        <v>55</v>
      </c>
      <c r="E40" s="131">
        <f>+C40-LARGE((G40,I40,K40,M40,O40),1)</f>
        <v>140</v>
      </c>
      <c r="F40" s="98">
        <v>61</v>
      </c>
      <c r="G40" s="13">
        <v>38</v>
      </c>
      <c r="H40" s="15">
        <v>0.01303240740740741</v>
      </c>
      <c r="I40" s="13">
        <v>100</v>
      </c>
      <c r="J40" s="15"/>
      <c r="K40" s="13">
        <v>40</v>
      </c>
      <c r="L40" s="16">
        <v>0.013599537037037038</v>
      </c>
      <c r="M40" s="13">
        <v>35</v>
      </c>
      <c r="N40" s="15">
        <v>0.013333333333333332</v>
      </c>
      <c r="O40" s="13">
        <v>27</v>
      </c>
      <c r="P40" s="15">
        <v>0.013344907407407406</v>
      </c>
      <c r="Q40" s="26">
        <f t="shared" si="5"/>
        <v>0.01303240740740741</v>
      </c>
      <c r="T40" s="2">
        <f t="shared" si="6"/>
        <v>0.01303240740740741</v>
      </c>
    </row>
    <row r="41" spans="2:20" ht="15.75">
      <c r="B41" s="98">
        <f t="shared" si="3"/>
        <v>35</v>
      </c>
      <c r="C41" s="11">
        <f t="shared" si="4"/>
        <v>244</v>
      </c>
      <c r="D41" s="128" t="s">
        <v>48</v>
      </c>
      <c r="E41" s="131">
        <f>+C41-LARGE((G41,I41,K41,M41,O41),1)</f>
        <v>144</v>
      </c>
      <c r="F41" s="98">
        <v>48</v>
      </c>
      <c r="G41" s="13">
        <v>28</v>
      </c>
      <c r="H41" s="15">
        <v>0.014722222222222222</v>
      </c>
      <c r="I41" s="13">
        <v>28</v>
      </c>
      <c r="J41" s="15">
        <v>0.014849537037037038</v>
      </c>
      <c r="K41" s="13">
        <v>41</v>
      </c>
      <c r="L41" s="16">
        <v>0.015381944444444443</v>
      </c>
      <c r="M41" s="13">
        <v>47</v>
      </c>
      <c r="N41" s="15">
        <v>0.015891203703703706</v>
      </c>
      <c r="O41" s="13">
        <v>100</v>
      </c>
      <c r="P41" s="15"/>
      <c r="Q41" s="26">
        <f t="shared" si="5"/>
        <v>0.014722222222222222</v>
      </c>
      <c r="T41" s="2">
        <f t="shared" si="6"/>
        <v>0.014722222222222222</v>
      </c>
    </row>
    <row r="42" spans="2:20" ht="15.75">
      <c r="B42" s="98">
        <f aca="true" t="shared" si="7" ref="B42:B73">1+B41</f>
        <v>36</v>
      </c>
      <c r="C42" s="11">
        <f t="shared" si="4"/>
        <v>246</v>
      </c>
      <c r="D42" s="128" t="s">
        <v>237</v>
      </c>
      <c r="E42" s="131">
        <f>+C42-LARGE((G42,I42,K42,M42,O42),1)</f>
        <v>146</v>
      </c>
      <c r="F42" s="98">
        <v>93</v>
      </c>
      <c r="G42" s="13">
        <v>7</v>
      </c>
      <c r="H42" s="15">
        <v>0.011064814814814816</v>
      </c>
      <c r="I42" s="13">
        <v>14</v>
      </c>
      <c r="J42" s="15">
        <v>0.011006944444444446</v>
      </c>
      <c r="K42" s="13">
        <v>100</v>
      </c>
      <c r="L42" s="16"/>
      <c r="M42" s="13">
        <v>100</v>
      </c>
      <c r="N42" s="15"/>
      <c r="O42" s="13">
        <v>25</v>
      </c>
      <c r="P42" s="15">
        <v>0.011203703703703704</v>
      </c>
      <c r="Q42" s="26">
        <f t="shared" si="5"/>
        <v>0.011006944444444446</v>
      </c>
      <c r="T42" s="2">
        <f t="shared" si="6"/>
        <v>0.011006944444444446</v>
      </c>
    </row>
    <row r="43" spans="2:20" ht="15.75">
      <c r="B43" s="98">
        <f t="shared" si="7"/>
        <v>37</v>
      </c>
      <c r="C43" s="11">
        <f t="shared" si="4"/>
        <v>191</v>
      </c>
      <c r="D43" s="128" t="s">
        <v>38</v>
      </c>
      <c r="E43" s="131">
        <f>+C43-LARGE((G43,I43,K43,M43,O43),1)</f>
        <v>148</v>
      </c>
      <c r="F43" s="98">
        <v>16</v>
      </c>
      <c r="G43" s="13">
        <v>30</v>
      </c>
      <c r="H43" s="15">
        <v>0.011620370370370368</v>
      </c>
      <c r="I43" s="13">
        <v>42</v>
      </c>
      <c r="J43" s="15">
        <v>0.011921296296296294</v>
      </c>
      <c r="K43" s="13">
        <v>36</v>
      </c>
      <c r="L43" s="16">
        <v>0.012060185185185184</v>
      </c>
      <c r="M43" s="13">
        <v>40</v>
      </c>
      <c r="N43" s="15">
        <v>0.012025462962962963</v>
      </c>
      <c r="O43" s="13">
        <v>43</v>
      </c>
      <c r="P43" s="15">
        <v>0.012673611111111111</v>
      </c>
      <c r="Q43" s="26">
        <f t="shared" si="5"/>
        <v>0.011620370370370368</v>
      </c>
      <c r="T43" s="2">
        <f t="shared" si="6"/>
        <v>0.011620370370370368</v>
      </c>
    </row>
    <row r="44" spans="2:20" ht="15.75">
      <c r="B44" s="98">
        <f t="shared" si="7"/>
        <v>38</v>
      </c>
      <c r="C44" s="11">
        <f t="shared" si="4"/>
        <v>251</v>
      </c>
      <c r="D44" s="128" t="s">
        <v>46</v>
      </c>
      <c r="E44" s="131">
        <f>+C44-LARGE((G44,I44,K44,M44,O44),1)</f>
        <v>151</v>
      </c>
      <c r="F44" s="98">
        <v>44</v>
      </c>
      <c r="G44" s="13">
        <v>8</v>
      </c>
      <c r="H44" s="15">
        <v>0.016747685185185185</v>
      </c>
      <c r="I44" s="13">
        <v>23</v>
      </c>
      <c r="J44" s="15">
        <v>0.016724537037037038</v>
      </c>
      <c r="K44" s="13">
        <v>20</v>
      </c>
      <c r="L44" s="16">
        <v>0.016724537037037038</v>
      </c>
      <c r="M44" s="13">
        <v>100</v>
      </c>
      <c r="N44" s="15"/>
      <c r="O44" s="13">
        <v>100</v>
      </c>
      <c r="P44" s="15"/>
      <c r="Q44" s="26">
        <f t="shared" si="5"/>
        <v>0.016724537037037038</v>
      </c>
      <c r="T44" s="2">
        <f t="shared" si="6"/>
        <v>0.016724537037037038</v>
      </c>
    </row>
    <row r="45" spans="2:20" ht="15.75">
      <c r="B45" s="98">
        <f t="shared" si="7"/>
        <v>39</v>
      </c>
      <c r="C45" s="11">
        <f t="shared" si="4"/>
        <v>255</v>
      </c>
      <c r="D45" s="128" t="s">
        <v>82</v>
      </c>
      <c r="E45" s="131">
        <f>+C45-LARGE((G45,I45,K45,M45,O45),1)</f>
        <v>155</v>
      </c>
      <c r="F45" s="98">
        <v>58</v>
      </c>
      <c r="G45" s="13">
        <v>50</v>
      </c>
      <c r="H45" s="15">
        <v>0.013819444444444443</v>
      </c>
      <c r="I45" s="13">
        <v>49</v>
      </c>
      <c r="J45" s="15">
        <v>0.014212962962962958</v>
      </c>
      <c r="K45" s="13">
        <v>100</v>
      </c>
      <c r="L45" s="16"/>
      <c r="M45" s="13">
        <v>48</v>
      </c>
      <c r="N45" s="15">
        <v>0.015104166666666669</v>
      </c>
      <c r="O45" s="13">
        <v>8</v>
      </c>
      <c r="P45" s="15">
        <v>0.013981481481481484</v>
      </c>
      <c r="Q45" s="26">
        <f t="shared" si="5"/>
        <v>0.013819444444444443</v>
      </c>
      <c r="T45" s="2">
        <f t="shared" si="6"/>
        <v>0.013819444444444443</v>
      </c>
    </row>
    <row r="46" spans="2:20" ht="15.75">
      <c r="B46" s="98">
        <f t="shared" si="7"/>
        <v>40</v>
      </c>
      <c r="C46" s="11">
        <f t="shared" si="4"/>
        <v>260</v>
      </c>
      <c r="D46" s="128" t="s">
        <v>95</v>
      </c>
      <c r="E46" s="131">
        <f>+C46-LARGE((G46,I46,K46,M46,O46),1)</f>
        <v>160</v>
      </c>
      <c r="F46" s="98">
        <v>34</v>
      </c>
      <c r="G46" s="13">
        <v>100</v>
      </c>
      <c r="H46" s="15"/>
      <c r="I46" s="13">
        <v>50</v>
      </c>
      <c r="J46" s="15">
        <v>0.012523148148148151</v>
      </c>
      <c r="K46" s="13">
        <v>30</v>
      </c>
      <c r="L46" s="16">
        <v>0.012361111111111111</v>
      </c>
      <c r="M46" s="13">
        <v>46</v>
      </c>
      <c r="N46" s="15">
        <v>0.013252314814814814</v>
      </c>
      <c r="O46" s="13">
        <v>34</v>
      </c>
      <c r="P46" s="15">
        <v>0.012800925925925924</v>
      </c>
      <c r="Q46" s="26">
        <f t="shared" si="5"/>
        <v>0.012361111111111111</v>
      </c>
      <c r="T46" s="2">
        <f t="shared" si="6"/>
        <v>0.012361111111111111</v>
      </c>
    </row>
    <row r="47" spans="2:20" ht="15.75">
      <c r="B47" s="98">
        <f t="shared" si="7"/>
        <v>41</v>
      </c>
      <c r="C47" s="11">
        <f t="shared" si="4"/>
        <v>270</v>
      </c>
      <c r="D47" s="128" t="s">
        <v>57</v>
      </c>
      <c r="E47" s="131">
        <f>+C47-LARGE((G47,I47,K47,M47,O47),1)</f>
        <v>170</v>
      </c>
      <c r="F47" s="98">
        <v>67</v>
      </c>
      <c r="G47" s="13">
        <v>23</v>
      </c>
      <c r="H47" s="15">
        <v>0.011516203703703702</v>
      </c>
      <c r="I47" s="13">
        <v>100</v>
      </c>
      <c r="J47" s="15"/>
      <c r="K47" s="13">
        <v>33</v>
      </c>
      <c r="L47" s="16">
        <v>0.011770833333333331</v>
      </c>
      <c r="M47" s="13">
        <v>100</v>
      </c>
      <c r="N47" s="15"/>
      <c r="O47" s="13">
        <v>14</v>
      </c>
      <c r="P47" s="15">
        <v>0.011481481481481481</v>
      </c>
      <c r="Q47" s="26">
        <f t="shared" si="5"/>
        <v>0.011481481481481481</v>
      </c>
      <c r="T47" s="2">
        <f t="shared" si="6"/>
        <v>0.011481481481481481</v>
      </c>
    </row>
    <row r="48" spans="2:20" ht="15.75">
      <c r="B48" s="98">
        <f t="shared" si="7"/>
        <v>42</v>
      </c>
      <c r="C48" s="11">
        <f t="shared" si="4"/>
        <v>274</v>
      </c>
      <c r="D48" s="128" t="s">
        <v>191</v>
      </c>
      <c r="E48" s="131">
        <f>+C48-LARGE((G48,I48,K48,M48,O48),1)</f>
        <v>174</v>
      </c>
      <c r="F48" s="98">
        <v>12</v>
      </c>
      <c r="G48" s="13">
        <v>48</v>
      </c>
      <c r="H48" s="15">
        <v>0.015543981481481482</v>
      </c>
      <c r="I48" s="13">
        <v>100</v>
      </c>
      <c r="J48" s="15"/>
      <c r="K48" s="13">
        <v>100</v>
      </c>
      <c r="L48" s="16"/>
      <c r="M48" s="13">
        <v>20</v>
      </c>
      <c r="N48" s="15">
        <v>0.015335648148148147</v>
      </c>
      <c r="O48" s="13">
        <v>6</v>
      </c>
      <c r="P48" s="15">
        <v>0.015069444444444444</v>
      </c>
      <c r="Q48" s="26">
        <f t="shared" si="5"/>
        <v>0.015069444444444444</v>
      </c>
      <c r="T48" s="2">
        <f t="shared" si="6"/>
        <v>0.015069444444444444</v>
      </c>
    </row>
    <row r="49" spans="2:20" ht="15.75">
      <c r="B49" s="98">
        <f t="shared" si="7"/>
        <v>43</v>
      </c>
      <c r="C49" s="11">
        <f t="shared" si="4"/>
        <v>279</v>
      </c>
      <c r="D49" s="128" t="s">
        <v>44</v>
      </c>
      <c r="E49" s="131">
        <f>+C49-LARGE((G49,I49,K49,M49,O49),1)</f>
        <v>179</v>
      </c>
      <c r="F49" s="98">
        <v>40</v>
      </c>
      <c r="G49" s="13">
        <v>29</v>
      </c>
      <c r="H49" s="15">
        <v>0.011782407407407408</v>
      </c>
      <c r="I49" s="13">
        <v>13</v>
      </c>
      <c r="J49" s="15">
        <v>0.011678240740740743</v>
      </c>
      <c r="K49" s="13">
        <v>37</v>
      </c>
      <c r="L49" s="16">
        <v>0.012106481481481478</v>
      </c>
      <c r="M49" s="13">
        <v>100</v>
      </c>
      <c r="N49" s="15"/>
      <c r="O49" s="13">
        <v>100</v>
      </c>
      <c r="P49" s="15"/>
      <c r="Q49" s="26">
        <f t="shared" si="5"/>
        <v>0.011678240740740743</v>
      </c>
      <c r="T49" s="2">
        <f t="shared" si="6"/>
        <v>0.011678240740740743</v>
      </c>
    </row>
    <row r="50" spans="2:20" ht="15.75">
      <c r="B50" s="98">
        <f t="shared" si="7"/>
        <v>44</v>
      </c>
      <c r="C50" s="11">
        <f t="shared" si="4"/>
        <v>284</v>
      </c>
      <c r="D50" s="128" t="s">
        <v>77</v>
      </c>
      <c r="E50" s="131">
        <f>+C50-LARGE((G50,I50,K50,M50,O50),1)</f>
        <v>184</v>
      </c>
      <c r="F50" s="98">
        <v>66</v>
      </c>
      <c r="G50" s="13">
        <v>51</v>
      </c>
      <c r="H50" s="15">
        <v>0.017118055555555553</v>
      </c>
      <c r="I50" s="13">
        <v>100</v>
      </c>
      <c r="J50" s="15"/>
      <c r="K50" s="13">
        <v>12</v>
      </c>
      <c r="L50" s="16">
        <v>0.016759259259259262</v>
      </c>
      <c r="M50" s="13">
        <v>21</v>
      </c>
      <c r="N50" s="15">
        <v>0.01673611111111111</v>
      </c>
      <c r="O50" s="13">
        <v>100</v>
      </c>
      <c r="P50" s="15"/>
      <c r="Q50" s="26">
        <f t="shared" si="5"/>
        <v>0.01673611111111111</v>
      </c>
      <c r="T50" s="2">
        <f t="shared" si="6"/>
        <v>0.01673611111111111</v>
      </c>
    </row>
    <row r="51" spans="2:20" ht="15.75">
      <c r="B51" s="98">
        <f t="shared" si="7"/>
        <v>45</v>
      </c>
      <c r="C51" s="11">
        <f t="shared" si="4"/>
        <v>293</v>
      </c>
      <c r="D51" s="128" t="s">
        <v>87</v>
      </c>
      <c r="E51" s="131">
        <f>+C51-LARGE((G51,I51,K51,M51,O51),1)</f>
        <v>193</v>
      </c>
      <c r="F51" s="98">
        <v>59</v>
      </c>
      <c r="G51" s="13">
        <v>100</v>
      </c>
      <c r="H51" s="15"/>
      <c r="I51" s="13">
        <v>45</v>
      </c>
      <c r="J51" s="15">
        <v>0.009409722222222224</v>
      </c>
      <c r="K51" s="13">
        <v>24</v>
      </c>
      <c r="L51" s="16">
        <v>0.009305555555555556</v>
      </c>
      <c r="M51" s="13">
        <v>100</v>
      </c>
      <c r="N51" s="15"/>
      <c r="O51" s="13">
        <v>24</v>
      </c>
      <c r="P51" s="15">
        <v>0.009571759259259262</v>
      </c>
      <c r="Q51" s="26">
        <f t="shared" si="5"/>
        <v>0.009305555555555556</v>
      </c>
      <c r="T51" s="2">
        <f t="shared" si="6"/>
        <v>0.009305555555555556</v>
      </c>
    </row>
    <row r="52" spans="2:20" ht="15.75">
      <c r="B52" s="98">
        <f t="shared" si="7"/>
        <v>46</v>
      </c>
      <c r="C52" s="11">
        <f t="shared" si="4"/>
        <v>298</v>
      </c>
      <c r="D52" s="128" t="s">
        <v>103</v>
      </c>
      <c r="E52" s="131">
        <f>+C52-LARGE((G52,I52,K52,M52,O52),1)</f>
        <v>198</v>
      </c>
      <c r="F52" s="98">
        <v>33</v>
      </c>
      <c r="G52" s="13">
        <v>100</v>
      </c>
      <c r="H52" s="15"/>
      <c r="I52" s="13">
        <v>55</v>
      </c>
      <c r="J52" s="15">
        <v>0.010949074074074075</v>
      </c>
      <c r="K52" s="13">
        <v>39</v>
      </c>
      <c r="L52" s="16">
        <v>0.010439814814814817</v>
      </c>
      <c r="M52" s="13">
        <v>4</v>
      </c>
      <c r="N52" s="15">
        <v>0.00994212962962963</v>
      </c>
      <c r="O52" s="13">
        <v>100</v>
      </c>
      <c r="P52" s="15"/>
      <c r="Q52" s="26">
        <f t="shared" si="5"/>
        <v>0.00994212962962963</v>
      </c>
      <c r="T52" s="2">
        <f t="shared" si="6"/>
        <v>0.00994212962962963</v>
      </c>
    </row>
    <row r="53" spans="2:20" ht="15.75">
      <c r="B53" s="98">
        <f t="shared" si="7"/>
        <v>47</v>
      </c>
      <c r="C53" s="11">
        <f t="shared" si="4"/>
        <v>299</v>
      </c>
      <c r="D53" s="128" t="s">
        <v>99</v>
      </c>
      <c r="E53" s="131">
        <f>+C53-LARGE((G53,I53,K53,M53,O53),1)</f>
        <v>199</v>
      </c>
      <c r="F53" s="98">
        <v>76</v>
      </c>
      <c r="G53" s="13">
        <v>42</v>
      </c>
      <c r="H53" s="15">
        <v>0.012743055555555556</v>
      </c>
      <c r="I53" s="13">
        <v>100</v>
      </c>
      <c r="J53" s="15"/>
      <c r="K53" s="13">
        <v>25</v>
      </c>
      <c r="L53" s="16">
        <v>0.012812499999999998</v>
      </c>
      <c r="M53" s="13">
        <v>32</v>
      </c>
      <c r="N53" s="15">
        <v>0.013055555555555556</v>
      </c>
      <c r="O53" s="13">
        <v>100</v>
      </c>
      <c r="P53" s="15"/>
      <c r="Q53" s="26">
        <f t="shared" si="5"/>
        <v>0.012743055555555556</v>
      </c>
      <c r="T53" s="2">
        <f t="shared" si="6"/>
        <v>0.012743055555555556</v>
      </c>
    </row>
    <row r="54" spans="2:20" ht="15.75">
      <c r="B54" s="98">
        <f t="shared" si="7"/>
        <v>48</v>
      </c>
      <c r="C54" s="11">
        <f t="shared" si="4"/>
        <v>303</v>
      </c>
      <c r="D54" s="128" t="s">
        <v>74</v>
      </c>
      <c r="E54" s="131">
        <f>+C54-LARGE((G54,I54,K54,M54,O54),1)</f>
        <v>203</v>
      </c>
      <c r="F54" s="98">
        <v>14</v>
      </c>
      <c r="G54" s="13">
        <v>100</v>
      </c>
      <c r="H54" s="15"/>
      <c r="I54" s="13">
        <v>33</v>
      </c>
      <c r="J54" s="15">
        <v>0.012824074074074071</v>
      </c>
      <c r="K54" s="13">
        <v>100</v>
      </c>
      <c r="L54" s="16"/>
      <c r="M54" s="13">
        <v>41</v>
      </c>
      <c r="N54" s="15">
        <v>0.013263888888888891</v>
      </c>
      <c r="O54" s="13">
        <v>29</v>
      </c>
      <c r="P54" s="15">
        <v>0.01320601851851852</v>
      </c>
      <c r="Q54" s="26">
        <f t="shared" si="5"/>
        <v>0.012824074074074071</v>
      </c>
      <c r="T54" s="2">
        <f t="shared" si="6"/>
        <v>0.012824074074074071</v>
      </c>
    </row>
    <row r="55" spans="2:20" ht="15.75">
      <c r="B55" s="98">
        <f t="shared" si="7"/>
        <v>49</v>
      </c>
      <c r="C55" s="11">
        <f t="shared" si="4"/>
        <v>307</v>
      </c>
      <c r="D55" s="128" t="s">
        <v>68</v>
      </c>
      <c r="E55" s="131">
        <f>+C55-LARGE((G55,I55,K55,M55,O55),1)</f>
        <v>207</v>
      </c>
      <c r="F55" s="98">
        <v>56</v>
      </c>
      <c r="G55" s="13">
        <v>19</v>
      </c>
      <c r="H55" s="15">
        <v>0.011979166666666666</v>
      </c>
      <c r="I55" s="13">
        <v>100</v>
      </c>
      <c r="J55" s="15"/>
      <c r="K55" s="13">
        <v>42</v>
      </c>
      <c r="L55" s="16">
        <v>0.012615740740740743</v>
      </c>
      <c r="M55" s="13">
        <v>100</v>
      </c>
      <c r="N55" s="15"/>
      <c r="O55" s="13">
        <v>46</v>
      </c>
      <c r="P55" s="15">
        <v>0.01351851851851852</v>
      </c>
      <c r="Q55" s="26">
        <f t="shared" si="5"/>
        <v>0.011979166666666666</v>
      </c>
      <c r="T55" s="2">
        <f t="shared" si="6"/>
        <v>0.011979166666666666</v>
      </c>
    </row>
    <row r="56" spans="2:20" ht="15.75">
      <c r="B56" s="98">
        <f t="shared" si="7"/>
        <v>50</v>
      </c>
      <c r="C56" s="11">
        <f t="shared" si="4"/>
        <v>309</v>
      </c>
      <c r="D56" s="128" t="s">
        <v>50</v>
      </c>
      <c r="E56" s="131">
        <f>+C56-LARGE((G56,I56,K56,M56,O56),1)</f>
        <v>209</v>
      </c>
      <c r="F56" s="98">
        <v>51</v>
      </c>
      <c r="G56" s="13">
        <v>45</v>
      </c>
      <c r="H56" s="15">
        <v>0.01486111111111111</v>
      </c>
      <c r="I56" s="13">
        <v>32</v>
      </c>
      <c r="J56" s="15">
        <v>0.014907407407407406</v>
      </c>
      <c r="K56" s="13">
        <v>32</v>
      </c>
      <c r="L56" s="16">
        <v>0.015208333333333334</v>
      </c>
      <c r="M56" s="13">
        <v>100</v>
      </c>
      <c r="N56" s="15"/>
      <c r="O56" s="13">
        <v>100</v>
      </c>
      <c r="P56" s="15"/>
      <c r="Q56" s="26">
        <f t="shared" si="5"/>
        <v>0.01486111111111111</v>
      </c>
      <c r="T56" s="2">
        <f t="shared" si="6"/>
        <v>0.01486111111111111</v>
      </c>
    </row>
    <row r="57" spans="2:20" ht="15.75">
      <c r="B57" s="98">
        <f t="shared" si="7"/>
        <v>51</v>
      </c>
      <c r="C57" s="11">
        <f t="shared" si="4"/>
        <v>310</v>
      </c>
      <c r="D57" s="128" t="s">
        <v>36</v>
      </c>
      <c r="E57" s="131">
        <f>+C57-LARGE((G57,I57,K57,M57,O57),1)</f>
        <v>210</v>
      </c>
      <c r="F57" s="98">
        <v>6</v>
      </c>
      <c r="G57" s="13">
        <v>27</v>
      </c>
      <c r="H57" s="15">
        <v>0.010555555555555556</v>
      </c>
      <c r="I57" s="13">
        <v>38</v>
      </c>
      <c r="J57" s="15">
        <v>0.010798611111111111</v>
      </c>
      <c r="K57" s="13">
        <v>100</v>
      </c>
      <c r="L57" s="16"/>
      <c r="M57" s="13">
        <v>100</v>
      </c>
      <c r="N57" s="15"/>
      <c r="O57" s="13">
        <v>45</v>
      </c>
      <c r="P57" s="15">
        <v>0.011828703703703704</v>
      </c>
      <c r="Q57" s="26">
        <f t="shared" si="5"/>
        <v>0.010555555555555556</v>
      </c>
      <c r="T57" s="2">
        <f t="shared" si="6"/>
        <v>0.010555555555555556</v>
      </c>
    </row>
    <row r="58" spans="2:20" ht="15.75">
      <c r="B58" s="98">
        <f t="shared" si="7"/>
        <v>52</v>
      </c>
      <c r="C58" s="11">
        <f t="shared" si="4"/>
        <v>320</v>
      </c>
      <c r="D58" s="128" t="s">
        <v>73</v>
      </c>
      <c r="E58" s="131">
        <f>+C58-LARGE((G58,I58,K58,M58,O58),1)</f>
        <v>220</v>
      </c>
      <c r="F58" s="98">
        <v>95</v>
      </c>
      <c r="G58" s="13">
        <v>12</v>
      </c>
      <c r="H58" s="15">
        <v>0.01449074074074074</v>
      </c>
      <c r="I58" s="13">
        <v>100</v>
      </c>
      <c r="J58" s="15"/>
      <c r="K58" s="13">
        <v>8</v>
      </c>
      <c r="L58" s="16">
        <v>0.014247685185185183</v>
      </c>
      <c r="M58" s="13">
        <v>100</v>
      </c>
      <c r="N58" s="15"/>
      <c r="O58" s="13">
        <v>100</v>
      </c>
      <c r="P58" s="15"/>
      <c r="Q58" s="26">
        <f t="shared" si="5"/>
        <v>0.014247685185185183</v>
      </c>
      <c r="T58" s="2">
        <f t="shared" si="6"/>
        <v>0.014247685185185183</v>
      </c>
    </row>
    <row r="59" spans="2:20" ht="15.75">
      <c r="B59" s="98">
        <f t="shared" si="7"/>
        <v>53</v>
      </c>
      <c r="C59" s="11">
        <f t="shared" si="4"/>
        <v>326</v>
      </c>
      <c r="D59" s="128" t="s">
        <v>53</v>
      </c>
      <c r="E59" s="131">
        <f>+C59-LARGE((G59,I59,K59,M59,O59),1)</f>
        <v>226</v>
      </c>
      <c r="F59" s="98">
        <v>55</v>
      </c>
      <c r="G59" s="13">
        <v>100</v>
      </c>
      <c r="H59" s="15"/>
      <c r="I59" s="13">
        <v>100</v>
      </c>
      <c r="J59" s="15"/>
      <c r="K59" s="13">
        <v>23</v>
      </c>
      <c r="L59" s="16">
        <v>0.016053240740740743</v>
      </c>
      <c r="M59" s="13">
        <v>3</v>
      </c>
      <c r="N59" s="15">
        <v>0.015636574074074074</v>
      </c>
      <c r="O59" s="13">
        <v>100</v>
      </c>
      <c r="P59" s="15"/>
      <c r="Q59" s="26">
        <f t="shared" si="5"/>
        <v>0.015636574074074074</v>
      </c>
      <c r="T59" s="2">
        <f t="shared" si="6"/>
        <v>0.015636574074074074</v>
      </c>
    </row>
    <row r="60" spans="2:20" ht="15.75">
      <c r="B60" s="98">
        <f t="shared" si="7"/>
        <v>54</v>
      </c>
      <c r="C60" s="11">
        <f t="shared" si="4"/>
        <v>331</v>
      </c>
      <c r="D60" s="128" t="s">
        <v>211</v>
      </c>
      <c r="E60" s="131">
        <f>+C60-LARGE((G60,I60,K60,M60,O60),1)</f>
        <v>231</v>
      </c>
      <c r="F60" s="98">
        <v>72</v>
      </c>
      <c r="G60" s="13">
        <v>17</v>
      </c>
      <c r="H60" s="15">
        <v>0.01542824074074074</v>
      </c>
      <c r="I60" s="13">
        <v>100</v>
      </c>
      <c r="J60" s="15"/>
      <c r="K60" s="13">
        <v>14</v>
      </c>
      <c r="L60" s="16">
        <v>0.015439814814814814</v>
      </c>
      <c r="M60" s="13">
        <v>100</v>
      </c>
      <c r="N60" s="15"/>
      <c r="O60" s="13">
        <v>100</v>
      </c>
      <c r="P60" s="15"/>
      <c r="Q60" s="26">
        <f t="shared" si="5"/>
        <v>0.01542824074074074</v>
      </c>
      <c r="T60" s="2">
        <f t="shared" si="6"/>
        <v>0.01542824074074074</v>
      </c>
    </row>
    <row r="61" spans="2:20" ht="15.75">
      <c r="B61" s="98">
        <f t="shared" si="7"/>
        <v>55</v>
      </c>
      <c r="C61" s="11">
        <f t="shared" si="4"/>
        <v>331</v>
      </c>
      <c r="D61" s="128" t="s">
        <v>45</v>
      </c>
      <c r="E61" s="131">
        <f>+C61-LARGE((G61,I61,K61,M61,O61),1)</f>
        <v>231</v>
      </c>
      <c r="F61" s="98">
        <v>41</v>
      </c>
      <c r="G61" s="13">
        <v>41</v>
      </c>
      <c r="H61" s="15">
        <v>0.010995370370370369</v>
      </c>
      <c r="I61" s="13">
        <v>43</v>
      </c>
      <c r="J61" s="15">
        <v>0.011238425925925924</v>
      </c>
      <c r="K61" s="13">
        <v>100</v>
      </c>
      <c r="L61" s="16"/>
      <c r="M61" s="13">
        <v>100</v>
      </c>
      <c r="N61" s="15"/>
      <c r="O61" s="13">
        <v>47</v>
      </c>
      <c r="P61" s="15">
        <v>0.012662037037037036</v>
      </c>
      <c r="Q61" s="26">
        <f t="shared" si="5"/>
        <v>0.010995370370370369</v>
      </c>
      <c r="T61" s="2">
        <f t="shared" si="6"/>
        <v>0.010995370370370369</v>
      </c>
    </row>
    <row r="62" spans="2:20" ht="15.75">
      <c r="B62" s="98">
        <f t="shared" si="7"/>
        <v>56</v>
      </c>
      <c r="C62" s="11">
        <f t="shared" si="4"/>
        <v>339</v>
      </c>
      <c r="D62" s="128" t="s">
        <v>248</v>
      </c>
      <c r="E62" s="131">
        <f>+C62-LARGE((G62,I62,K62,M62,O62),1)</f>
        <v>239</v>
      </c>
      <c r="F62" s="98">
        <v>97</v>
      </c>
      <c r="G62" s="13">
        <v>100</v>
      </c>
      <c r="H62" s="15"/>
      <c r="I62" s="13">
        <v>2</v>
      </c>
      <c r="J62" s="15">
        <v>0.012662037037037038</v>
      </c>
      <c r="K62" s="13">
        <v>100</v>
      </c>
      <c r="L62" s="16"/>
      <c r="M62" s="13">
        <v>37</v>
      </c>
      <c r="N62" s="15">
        <v>0.013020833333333332</v>
      </c>
      <c r="O62" s="13">
        <v>100</v>
      </c>
      <c r="P62" s="15"/>
      <c r="Q62" s="26">
        <f t="shared" si="5"/>
        <v>0.012662037037037038</v>
      </c>
      <c r="T62" s="2">
        <f t="shared" si="6"/>
        <v>0.012662037037037038</v>
      </c>
    </row>
    <row r="63" spans="2:20" ht="15.75">
      <c r="B63" s="98">
        <f t="shared" si="7"/>
        <v>57</v>
      </c>
      <c r="C63" s="11">
        <f t="shared" si="4"/>
        <v>345</v>
      </c>
      <c r="D63" s="128" t="s">
        <v>108</v>
      </c>
      <c r="E63" s="131">
        <f>+C63-LARGE((G63,I63,K63,M63,O63),1)</f>
        <v>245</v>
      </c>
      <c r="F63" s="98">
        <v>77</v>
      </c>
      <c r="G63" s="13">
        <v>26</v>
      </c>
      <c r="H63" s="15">
        <v>0.011064814814814814</v>
      </c>
      <c r="I63" s="13">
        <v>19</v>
      </c>
      <c r="J63" s="15">
        <v>0.011064814814814814</v>
      </c>
      <c r="K63" s="13">
        <v>100</v>
      </c>
      <c r="L63" s="16"/>
      <c r="M63" s="13">
        <v>100</v>
      </c>
      <c r="N63" s="15"/>
      <c r="O63" s="13">
        <v>100</v>
      </c>
      <c r="P63" s="15"/>
      <c r="Q63" s="26">
        <f t="shared" si="5"/>
        <v>0.011064814814814814</v>
      </c>
      <c r="T63" s="2">
        <f t="shared" si="6"/>
        <v>0.011064814814814814</v>
      </c>
    </row>
    <row r="64" spans="2:20" ht="15.75">
      <c r="B64" s="98">
        <f t="shared" si="7"/>
        <v>58</v>
      </c>
      <c r="C64" s="11">
        <f t="shared" si="4"/>
        <v>347</v>
      </c>
      <c r="D64" s="128" t="s">
        <v>62</v>
      </c>
      <c r="E64" s="131">
        <f>+C64-LARGE((G64,I64,K64,M64,O64),1)</f>
        <v>247</v>
      </c>
      <c r="F64" s="98">
        <v>82</v>
      </c>
      <c r="G64" s="13">
        <v>100</v>
      </c>
      <c r="H64" s="15"/>
      <c r="I64" s="13">
        <v>4</v>
      </c>
      <c r="J64" s="16">
        <v>0.010474537037037037</v>
      </c>
      <c r="K64" s="13">
        <v>43</v>
      </c>
      <c r="L64" s="16">
        <v>0.01113425925925926</v>
      </c>
      <c r="M64" s="13">
        <v>100</v>
      </c>
      <c r="N64" s="15"/>
      <c r="O64" s="13">
        <v>100</v>
      </c>
      <c r="P64" s="15"/>
      <c r="Q64" s="26">
        <f t="shared" si="5"/>
        <v>0.010474537037037037</v>
      </c>
      <c r="T64" s="2">
        <f t="shared" si="6"/>
        <v>0.010474537037037037</v>
      </c>
    </row>
    <row r="65" spans="2:20" ht="15.75">
      <c r="B65" s="98">
        <f t="shared" si="7"/>
        <v>59</v>
      </c>
      <c r="C65" s="11">
        <f t="shared" si="4"/>
        <v>358</v>
      </c>
      <c r="D65" s="128" t="s">
        <v>40</v>
      </c>
      <c r="E65" s="131">
        <f>+C65-LARGE((G65,I65,K65,M65,O65),1)</f>
        <v>258</v>
      </c>
      <c r="F65" s="98">
        <v>25</v>
      </c>
      <c r="G65" s="13">
        <v>37</v>
      </c>
      <c r="H65" s="15">
        <v>0.011631944444444445</v>
      </c>
      <c r="I65" s="13">
        <v>100</v>
      </c>
      <c r="J65" s="16"/>
      <c r="K65" s="13">
        <v>100</v>
      </c>
      <c r="L65" s="16"/>
      <c r="M65" s="13">
        <v>100</v>
      </c>
      <c r="N65" s="15"/>
      <c r="O65" s="13">
        <v>21</v>
      </c>
      <c r="P65" s="15">
        <v>0.011770833333333331</v>
      </c>
      <c r="Q65" s="26">
        <f t="shared" si="5"/>
        <v>0.011631944444444445</v>
      </c>
      <c r="T65" s="2">
        <f t="shared" si="6"/>
        <v>0.011631944444444445</v>
      </c>
    </row>
    <row r="66" spans="2:20" ht="15.75">
      <c r="B66" s="98">
        <f t="shared" si="7"/>
        <v>60</v>
      </c>
      <c r="C66" s="11">
        <f t="shared" si="4"/>
        <v>367</v>
      </c>
      <c r="D66" s="128" t="s">
        <v>190</v>
      </c>
      <c r="E66" s="131">
        <f>+C66-LARGE((G66,I66,K66,M66,O66),1)</f>
        <v>267</v>
      </c>
      <c r="F66" s="98">
        <v>86</v>
      </c>
      <c r="G66" s="13">
        <v>52</v>
      </c>
      <c r="H66" s="15">
        <v>0.01335648148148148</v>
      </c>
      <c r="I66" s="13">
        <v>15</v>
      </c>
      <c r="J66" s="15">
        <v>0.01291666666666667</v>
      </c>
      <c r="K66" s="13">
        <v>100</v>
      </c>
      <c r="L66" s="16"/>
      <c r="M66" s="13">
        <v>100</v>
      </c>
      <c r="N66" s="15"/>
      <c r="O66" s="13">
        <v>100</v>
      </c>
      <c r="P66" s="15"/>
      <c r="Q66" s="26">
        <f t="shared" si="5"/>
        <v>0.01291666666666667</v>
      </c>
      <c r="T66" s="2">
        <f t="shared" si="6"/>
        <v>0.01291666666666667</v>
      </c>
    </row>
    <row r="67" spans="2:20" ht="15.75">
      <c r="B67" s="98">
        <f t="shared" si="7"/>
        <v>61</v>
      </c>
      <c r="C67" s="11">
        <f t="shared" si="4"/>
        <v>381</v>
      </c>
      <c r="D67" s="128" t="s">
        <v>100</v>
      </c>
      <c r="E67" s="131">
        <f>+C67-LARGE((G67,I67,K67,M67,O67),1)</f>
        <v>281</v>
      </c>
      <c r="F67" s="98">
        <v>42</v>
      </c>
      <c r="G67" s="13">
        <v>36</v>
      </c>
      <c r="H67" s="15">
        <v>0.011875000000000004</v>
      </c>
      <c r="I67" s="13">
        <v>100</v>
      </c>
      <c r="J67" s="15"/>
      <c r="K67" s="13">
        <v>100</v>
      </c>
      <c r="L67" s="16"/>
      <c r="M67" s="13">
        <v>45</v>
      </c>
      <c r="N67" s="15">
        <v>0.0125</v>
      </c>
      <c r="O67" s="13">
        <v>100</v>
      </c>
      <c r="P67" s="15"/>
      <c r="Q67" s="26">
        <f t="shared" si="5"/>
        <v>0.011875000000000004</v>
      </c>
      <c r="T67" s="2">
        <f t="shared" si="6"/>
        <v>0.011875000000000004</v>
      </c>
    </row>
    <row r="68" spans="2:20" ht="15.75">
      <c r="B68" s="98">
        <f t="shared" si="7"/>
        <v>62</v>
      </c>
      <c r="C68" s="11">
        <f t="shared" si="4"/>
        <v>390</v>
      </c>
      <c r="D68" s="128" t="s">
        <v>209</v>
      </c>
      <c r="E68" s="131">
        <f>+C68-LARGE((G68,I68,K68,M68,O68),1)</f>
        <v>290</v>
      </c>
      <c r="F68" s="98">
        <v>26</v>
      </c>
      <c r="G68" s="13">
        <v>100</v>
      </c>
      <c r="H68" s="15"/>
      <c r="I68" s="13">
        <v>100</v>
      </c>
      <c r="J68" s="15"/>
      <c r="K68" s="13">
        <v>100</v>
      </c>
      <c r="L68" s="16"/>
      <c r="M68" s="13">
        <v>49</v>
      </c>
      <c r="N68" s="15">
        <v>0.01090277777777778</v>
      </c>
      <c r="O68" s="13">
        <v>41</v>
      </c>
      <c r="P68" s="15">
        <v>0.010868055555555553</v>
      </c>
      <c r="Q68" s="26">
        <f t="shared" si="5"/>
        <v>0.010868055555555553</v>
      </c>
      <c r="T68" s="2">
        <f t="shared" si="6"/>
        <v>0.010868055555555553</v>
      </c>
    </row>
    <row r="69" spans="2:20" ht="15.75">
      <c r="B69" s="98">
        <f t="shared" si="7"/>
        <v>63</v>
      </c>
      <c r="C69" s="11">
        <f t="shared" si="4"/>
        <v>392</v>
      </c>
      <c r="D69" s="128" t="s">
        <v>159</v>
      </c>
      <c r="E69" s="131">
        <f>+C69-LARGE((G69,I69,K69,M69,O69),1)</f>
        <v>292</v>
      </c>
      <c r="F69" s="98">
        <v>17</v>
      </c>
      <c r="G69" s="13">
        <v>55</v>
      </c>
      <c r="H69" s="15">
        <v>0.010243055555555557</v>
      </c>
      <c r="I69" s="13">
        <v>37</v>
      </c>
      <c r="J69" s="15">
        <v>0.009398148148148152</v>
      </c>
      <c r="K69" s="13">
        <v>100</v>
      </c>
      <c r="L69" s="16"/>
      <c r="M69" s="13">
        <v>100</v>
      </c>
      <c r="N69" s="15"/>
      <c r="O69" s="13">
        <v>100</v>
      </c>
      <c r="P69" s="15"/>
      <c r="Q69" s="26">
        <f t="shared" si="5"/>
        <v>0.009398148148148152</v>
      </c>
      <c r="T69" s="2">
        <f t="shared" si="6"/>
        <v>0.009398148148148152</v>
      </c>
    </row>
    <row r="70" spans="2:20" ht="15.75">
      <c r="B70" s="98">
        <f t="shared" si="7"/>
        <v>64</v>
      </c>
      <c r="C70" s="11">
        <f t="shared" si="4"/>
        <v>400</v>
      </c>
      <c r="D70" s="128" t="s">
        <v>75</v>
      </c>
      <c r="E70" s="131">
        <f>+C70-LARGE((G70,I70,K70,M70,O70),1)</f>
        <v>300</v>
      </c>
      <c r="F70" s="98">
        <v>5</v>
      </c>
      <c r="G70" s="13">
        <v>100</v>
      </c>
      <c r="H70" s="15"/>
      <c r="I70" s="13">
        <v>54</v>
      </c>
      <c r="J70" s="15">
        <v>0.013530092592592594</v>
      </c>
      <c r="K70" s="13">
        <v>46</v>
      </c>
      <c r="L70" s="16">
        <v>0.013900462962962965</v>
      </c>
      <c r="M70" s="13">
        <v>100</v>
      </c>
      <c r="N70" s="15"/>
      <c r="O70" s="13">
        <v>100</v>
      </c>
      <c r="P70" s="15"/>
      <c r="Q70" s="26">
        <f t="shared" si="5"/>
        <v>0.013530092592592594</v>
      </c>
      <c r="T70" s="2">
        <f t="shared" si="6"/>
        <v>0.013530092592592594</v>
      </c>
    </row>
    <row r="71" spans="2:20" ht="15.75">
      <c r="B71" s="98">
        <f t="shared" si="7"/>
        <v>65</v>
      </c>
      <c r="C71" s="11">
        <f aca="true" t="shared" si="8" ref="C71:C103">G71+I71+K71+M71+O71</f>
        <v>401</v>
      </c>
      <c r="D71" s="128" t="s">
        <v>194</v>
      </c>
      <c r="E71" s="131">
        <f>+C71-LARGE((G71,I71,K71,M71,O71),1)</f>
        <v>301</v>
      </c>
      <c r="F71" s="98">
        <v>94</v>
      </c>
      <c r="G71" s="13">
        <v>100</v>
      </c>
      <c r="H71" s="15"/>
      <c r="I71" s="13">
        <v>100</v>
      </c>
      <c r="J71" s="16"/>
      <c r="K71" s="13">
        <v>1</v>
      </c>
      <c r="L71" s="16">
        <v>0.010196759259259261</v>
      </c>
      <c r="M71" s="13">
        <v>100</v>
      </c>
      <c r="N71" s="15"/>
      <c r="O71" s="13">
        <v>100</v>
      </c>
      <c r="P71" s="15"/>
      <c r="Q71" s="26">
        <f aca="true" t="shared" si="9" ref="Q71:Q106">IF(T71&gt;0,T71,"")</f>
        <v>0.010196759259259261</v>
      </c>
      <c r="T71" s="2">
        <f aca="true" t="shared" si="10" ref="T71:T105">MIN(H71,J71,L71,N71,P71)</f>
        <v>0.010196759259259261</v>
      </c>
    </row>
    <row r="72" spans="2:20" ht="15.75">
      <c r="B72" s="98">
        <f t="shared" si="7"/>
        <v>66</v>
      </c>
      <c r="C72" s="11">
        <f t="shared" si="8"/>
        <v>404</v>
      </c>
      <c r="D72" s="128" t="s">
        <v>106</v>
      </c>
      <c r="E72" s="131">
        <f>+C72-LARGE((G72,I72,K72,M72,O72),1)</f>
        <v>304</v>
      </c>
      <c r="F72" s="98">
        <v>9</v>
      </c>
      <c r="G72" s="13">
        <v>4</v>
      </c>
      <c r="H72" s="15">
        <v>0.013020833333333336</v>
      </c>
      <c r="I72" s="13">
        <v>100</v>
      </c>
      <c r="J72" s="15"/>
      <c r="K72" s="13">
        <v>100</v>
      </c>
      <c r="L72" s="16"/>
      <c r="M72" s="13">
        <v>100</v>
      </c>
      <c r="N72" s="15"/>
      <c r="O72" s="13">
        <v>100</v>
      </c>
      <c r="P72" s="15"/>
      <c r="Q72" s="26">
        <f t="shared" si="9"/>
        <v>0.013020833333333336</v>
      </c>
      <c r="T72" s="2">
        <f t="shared" si="10"/>
        <v>0.013020833333333336</v>
      </c>
    </row>
    <row r="73" spans="2:20" ht="15.75">
      <c r="B73" s="98">
        <f t="shared" si="7"/>
        <v>67</v>
      </c>
      <c r="C73" s="11">
        <f t="shared" si="8"/>
        <v>404</v>
      </c>
      <c r="D73" s="128" t="s">
        <v>250</v>
      </c>
      <c r="E73" s="131">
        <f>+C73-LARGE((G73,I73,K73,M73,O73),1)</f>
        <v>304</v>
      </c>
      <c r="F73" s="98">
        <v>99</v>
      </c>
      <c r="G73" s="13">
        <v>100</v>
      </c>
      <c r="H73" s="15"/>
      <c r="I73" s="13">
        <v>100</v>
      </c>
      <c r="J73" s="15"/>
      <c r="K73" s="13">
        <v>100</v>
      </c>
      <c r="L73" s="16"/>
      <c r="M73" s="13">
        <v>100</v>
      </c>
      <c r="N73" s="15"/>
      <c r="O73" s="13">
        <v>4</v>
      </c>
      <c r="P73" s="15">
        <v>0.012627314814814817</v>
      </c>
      <c r="Q73" s="26">
        <f t="shared" si="9"/>
        <v>0.012627314814814817</v>
      </c>
      <c r="T73" s="2">
        <f t="shared" si="10"/>
        <v>0.012627314814814817</v>
      </c>
    </row>
    <row r="74" spans="2:20" ht="15.75">
      <c r="B74" s="98">
        <f aca="true" t="shared" si="11" ref="B74:B103">1+B73</f>
        <v>68</v>
      </c>
      <c r="C74" s="11">
        <f t="shared" si="8"/>
        <v>407</v>
      </c>
      <c r="D74" s="128" t="s">
        <v>86</v>
      </c>
      <c r="E74" s="131">
        <f>+C74-LARGE((G74,I74,K74,M74,O74),1)</f>
        <v>307</v>
      </c>
      <c r="F74" s="98">
        <v>22</v>
      </c>
      <c r="G74" s="13">
        <v>100</v>
      </c>
      <c r="H74" s="15"/>
      <c r="I74" s="13">
        <v>7</v>
      </c>
      <c r="J74" s="15">
        <v>0.01230324074074074</v>
      </c>
      <c r="K74" s="13">
        <v>100</v>
      </c>
      <c r="L74" s="16"/>
      <c r="M74" s="13">
        <v>100</v>
      </c>
      <c r="N74" s="15"/>
      <c r="O74" s="13">
        <v>100</v>
      </c>
      <c r="P74" s="15"/>
      <c r="Q74" s="26">
        <f t="shared" si="9"/>
        <v>0.01230324074074074</v>
      </c>
      <c r="T74" s="2">
        <f t="shared" si="10"/>
        <v>0.01230324074074074</v>
      </c>
    </row>
    <row r="75" spans="2:20" ht="15.75">
      <c r="B75" s="98">
        <f t="shared" si="11"/>
        <v>69</v>
      </c>
      <c r="C75" s="11">
        <f t="shared" si="8"/>
        <v>407</v>
      </c>
      <c r="D75" s="128" t="s">
        <v>65</v>
      </c>
      <c r="E75" s="131">
        <f>+C75-LARGE((G75,I75,K75,M75,O75),1)</f>
        <v>307</v>
      </c>
      <c r="F75" s="98">
        <v>45</v>
      </c>
      <c r="G75" s="13">
        <v>100</v>
      </c>
      <c r="H75" s="15"/>
      <c r="I75" s="13">
        <v>100</v>
      </c>
      <c r="J75" s="15"/>
      <c r="K75" s="13">
        <v>100</v>
      </c>
      <c r="L75" s="16"/>
      <c r="M75" s="13">
        <v>100</v>
      </c>
      <c r="N75" s="15"/>
      <c r="O75" s="13">
        <v>7</v>
      </c>
      <c r="P75" s="15">
        <v>0.011493055555555555</v>
      </c>
      <c r="Q75" s="26">
        <f t="shared" si="9"/>
        <v>0.011493055555555555</v>
      </c>
      <c r="T75" s="2">
        <f t="shared" si="10"/>
        <v>0.011493055555555555</v>
      </c>
    </row>
    <row r="76" spans="2:20" ht="15.75">
      <c r="B76" s="98">
        <f t="shared" si="11"/>
        <v>70</v>
      </c>
      <c r="C76" s="11">
        <f t="shared" si="8"/>
        <v>414</v>
      </c>
      <c r="D76" s="128" t="s">
        <v>41</v>
      </c>
      <c r="E76" s="131">
        <f>+C76-LARGE((G76,I76,K76,M76,O76),1)</f>
        <v>314</v>
      </c>
      <c r="F76" s="98">
        <v>37</v>
      </c>
      <c r="G76" s="13">
        <v>100</v>
      </c>
      <c r="H76" s="15"/>
      <c r="I76" s="13">
        <v>100</v>
      </c>
      <c r="J76" s="15"/>
      <c r="K76" s="13">
        <v>100</v>
      </c>
      <c r="L76" s="16"/>
      <c r="M76" s="13">
        <v>14</v>
      </c>
      <c r="N76" s="15">
        <v>0.0096875</v>
      </c>
      <c r="O76" s="13">
        <v>100</v>
      </c>
      <c r="P76" s="15"/>
      <c r="Q76" s="26">
        <f t="shared" si="9"/>
        <v>0.0096875</v>
      </c>
      <c r="T76" s="2">
        <f t="shared" si="10"/>
        <v>0.0096875</v>
      </c>
    </row>
    <row r="77" spans="2:20" ht="15.75">
      <c r="B77" s="98">
        <f t="shared" si="11"/>
        <v>71</v>
      </c>
      <c r="C77" s="11">
        <f t="shared" si="8"/>
        <v>416</v>
      </c>
      <c r="D77" s="128" t="s">
        <v>60</v>
      </c>
      <c r="E77" s="131">
        <f>+C77-LARGE((G77,I77,K77,M77,O77),1)</f>
        <v>316</v>
      </c>
      <c r="F77" s="98">
        <v>73</v>
      </c>
      <c r="G77" s="13">
        <v>100</v>
      </c>
      <c r="H77" s="15"/>
      <c r="I77" s="13">
        <v>16</v>
      </c>
      <c r="J77" s="15">
        <v>0.011712962962962967</v>
      </c>
      <c r="K77" s="13">
        <v>100</v>
      </c>
      <c r="L77" s="16"/>
      <c r="M77" s="13">
        <v>100</v>
      </c>
      <c r="N77" s="15"/>
      <c r="O77" s="13">
        <v>100</v>
      </c>
      <c r="P77" s="15"/>
      <c r="Q77" s="26">
        <f t="shared" si="9"/>
        <v>0.011712962962962967</v>
      </c>
      <c r="T77" s="2">
        <f t="shared" si="10"/>
        <v>0.011712962962962967</v>
      </c>
    </row>
    <row r="78" spans="2:20" ht="15.75">
      <c r="B78" s="98">
        <f t="shared" si="11"/>
        <v>72</v>
      </c>
      <c r="C78" s="11">
        <f t="shared" si="8"/>
        <v>418</v>
      </c>
      <c r="D78" s="128" t="s">
        <v>89</v>
      </c>
      <c r="E78" s="131">
        <f>+C78-LARGE((G78,I78,K78,M78,O78),1)</f>
        <v>318</v>
      </c>
      <c r="F78" s="98">
        <v>68</v>
      </c>
      <c r="G78" s="13">
        <v>100</v>
      </c>
      <c r="H78" s="15"/>
      <c r="I78" s="13">
        <v>18</v>
      </c>
      <c r="J78" s="15">
        <v>0.010856481481481483</v>
      </c>
      <c r="K78" s="13">
        <v>100</v>
      </c>
      <c r="L78" s="16"/>
      <c r="M78" s="13">
        <v>100</v>
      </c>
      <c r="N78" s="15"/>
      <c r="O78" s="13">
        <v>100</v>
      </c>
      <c r="P78" s="15"/>
      <c r="Q78" s="26">
        <f t="shared" si="9"/>
        <v>0.010856481481481483</v>
      </c>
      <c r="T78" s="2">
        <f t="shared" si="10"/>
        <v>0.010856481481481483</v>
      </c>
    </row>
    <row r="79" spans="2:20" ht="15.75">
      <c r="B79" s="98">
        <f t="shared" si="11"/>
        <v>73</v>
      </c>
      <c r="C79" s="11">
        <f t="shared" si="8"/>
        <v>420</v>
      </c>
      <c r="D79" s="128" t="s">
        <v>59</v>
      </c>
      <c r="E79" s="131">
        <f>+C79-LARGE((G79,I79,K79,M79,O79),1)</f>
        <v>320</v>
      </c>
      <c r="F79" s="98">
        <v>70</v>
      </c>
      <c r="G79" s="13">
        <v>20</v>
      </c>
      <c r="H79" s="15">
        <v>0.011805555555555555</v>
      </c>
      <c r="I79" s="13">
        <v>100</v>
      </c>
      <c r="J79" s="15"/>
      <c r="K79" s="13">
        <v>100</v>
      </c>
      <c r="L79" s="16"/>
      <c r="M79" s="13">
        <v>100</v>
      </c>
      <c r="N79" s="15"/>
      <c r="O79" s="13">
        <v>100</v>
      </c>
      <c r="P79" s="15"/>
      <c r="Q79" s="26">
        <f t="shared" si="9"/>
        <v>0.011805555555555555</v>
      </c>
      <c r="T79" s="2">
        <f t="shared" si="10"/>
        <v>0.011805555555555555</v>
      </c>
    </row>
    <row r="80" spans="2:20" ht="15.75">
      <c r="B80" s="98">
        <f t="shared" si="11"/>
        <v>74</v>
      </c>
      <c r="C80" s="11">
        <f t="shared" si="8"/>
        <v>420</v>
      </c>
      <c r="D80" s="128" t="s">
        <v>102</v>
      </c>
      <c r="E80" s="131">
        <f>+C80-LARGE((G80,I80,K80,M80,O80),1)</f>
        <v>320</v>
      </c>
      <c r="F80" s="98">
        <v>63</v>
      </c>
      <c r="G80" s="13">
        <v>100</v>
      </c>
      <c r="H80" s="15"/>
      <c r="I80" s="13">
        <v>20</v>
      </c>
      <c r="J80" s="15">
        <v>0.01353009259259259</v>
      </c>
      <c r="K80" s="13">
        <v>100</v>
      </c>
      <c r="L80" s="16"/>
      <c r="M80" s="13">
        <v>100</v>
      </c>
      <c r="N80" s="15"/>
      <c r="O80" s="13">
        <v>100</v>
      </c>
      <c r="P80" s="15"/>
      <c r="Q80" s="26">
        <f t="shared" si="9"/>
        <v>0.01353009259259259</v>
      </c>
      <c r="T80" s="2">
        <f t="shared" si="10"/>
        <v>0.01353009259259259</v>
      </c>
    </row>
    <row r="81" spans="2:20" ht="15.75">
      <c r="B81" s="98">
        <f t="shared" si="11"/>
        <v>75</v>
      </c>
      <c r="C81" s="11">
        <f t="shared" si="8"/>
        <v>424</v>
      </c>
      <c r="D81" s="128" t="s">
        <v>171</v>
      </c>
      <c r="E81" s="131">
        <f>+C81-LARGE((G81,I81,K81,M81,O81),1)</f>
        <v>324</v>
      </c>
      <c r="F81" s="98">
        <v>1</v>
      </c>
      <c r="G81" s="13">
        <v>24</v>
      </c>
      <c r="H81" s="15">
        <v>0.012048611111111114</v>
      </c>
      <c r="I81" s="13">
        <v>100</v>
      </c>
      <c r="J81" s="15"/>
      <c r="K81" s="13">
        <v>100</v>
      </c>
      <c r="L81" s="16"/>
      <c r="M81" s="13">
        <v>100</v>
      </c>
      <c r="N81" s="15"/>
      <c r="O81" s="13">
        <v>100</v>
      </c>
      <c r="P81" s="15"/>
      <c r="Q81" s="26">
        <f t="shared" si="9"/>
        <v>0.012048611111111114</v>
      </c>
      <c r="T81" s="2">
        <f t="shared" si="10"/>
        <v>0.012048611111111114</v>
      </c>
    </row>
    <row r="82" spans="2:20" ht="15.75">
      <c r="B82" s="98">
        <f t="shared" si="11"/>
        <v>76</v>
      </c>
      <c r="C82" s="11">
        <f t="shared" si="8"/>
        <v>426</v>
      </c>
      <c r="D82" s="128" t="s">
        <v>70</v>
      </c>
      <c r="E82" s="131">
        <f>+C82-LARGE((G82,I82,K82,M82,O82),1)</f>
        <v>326</v>
      </c>
      <c r="F82" s="98">
        <v>15</v>
      </c>
      <c r="G82" s="13">
        <v>100</v>
      </c>
      <c r="H82" s="15"/>
      <c r="I82" s="13">
        <v>26</v>
      </c>
      <c r="J82" s="15">
        <v>0.011886574074074077</v>
      </c>
      <c r="K82" s="13">
        <v>100</v>
      </c>
      <c r="L82" s="16"/>
      <c r="M82" s="13">
        <v>100</v>
      </c>
      <c r="N82" s="15"/>
      <c r="O82" s="13">
        <v>100</v>
      </c>
      <c r="P82" s="15"/>
      <c r="Q82" s="26">
        <f t="shared" si="9"/>
        <v>0.011886574074074077</v>
      </c>
      <c r="T82" s="2">
        <f t="shared" si="10"/>
        <v>0.011886574074074077</v>
      </c>
    </row>
    <row r="83" spans="2:20" ht="15.75">
      <c r="B83" s="98">
        <f t="shared" si="11"/>
        <v>77</v>
      </c>
      <c r="C83" s="11">
        <f t="shared" si="8"/>
        <v>434</v>
      </c>
      <c r="D83" s="128" t="s">
        <v>249</v>
      </c>
      <c r="E83" s="131">
        <f>+C83-LARGE((G83,I83,K83,M83,O83),1)</f>
        <v>334</v>
      </c>
      <c r="F83" s="98">
        <v>98</v>
      </c>
      <c r="G83" s="13">
        <v>100</v>
      </c>
      <c r="H83" s="15"/>
      <c r="I83" s="13">
        <v>100</v>
      </c>
      <c r="J83" s="15"/>
      <c r="K83" s="13">
        <v>100</v>
      </c>
      <c r="L83" s="16"/>
      <c r="M83" s="13">
        <v>34</v>
      </c>
      <c r="N83" s="15">
        <v>0.01</v>
      </c>
      <c r="O83" s="13">
        <v>100</v>
      </c>
      <c r="P83" s="15"/>
      <c r="Q83" s="26">
        <f t="shared" si="9"/>
        <v>0.01</v>
      </c>
      <c r="T83" s="2">
        <f t="shared" si="10"/>
        <v>0.01</v>
      </c>
    </row>
    <row r="84" spans="2:20" ht="15.75">
      <c r="B84" s="98">
        <f t="shared" si="11"/>
        <v>78</v>
      </c>
      <c r="C84" s="11">
        <f t="shared" si="8"/>
        <v>440</v>
      </c>
      <c r="D84" s="128" t="s">
        <v>49</v>
      </c>
      <c r="E84" s="131">
        <f>+C84-LARGE((G84,I84,K84,M84,O84),1)</f>
        <v>340</v>
      </c>
      <c r="F84" s="98">
        <v>49</v>
      </c>
      <c r="G84" s="13">
        <v>100</v>
      </c>
      <c r="H84" s="15"/>
      <c r="I84" s="13">
        <v>100</v>
      </c>
      <c r="J84" s="16"/>
      <c r="K84" s="13">
        <v>100</v>
      </c>
      <c r="L84" s="16"/>
      <c r="M84" s="13">
        <v>100</v>
      </c>
      <c r="N84" s="15"/>
      <c r="O84" s="13">
        <v>40</v>
      </c>
      <c r="P84" s="15">
        <v>0.009652777777777776</v>
      </c>
      <c r="Q84" s="26">
        <f t="shared" si="9"/>
        <v>0.009652777777777776</v>
      </c>
      <c r="T84" s="2">
        <f t="shared" si="10"/>
        <v>0.009652777777777776</v>
      </c>
    </row>
    <row r="85" spans="2:20" ht="15.75">
      <c r="B85" s="98">
        <f t="shared" si="11"/>
        <v>79</v>
      </c>
      <c r="C85" s="11">
        <f t="shared" si="8"/>
        <v>441</v>
      </c>
      <c r="D85" s="128" t="s">
        <v>235</v>
      </c>
      <c r="E85" s="131">
        <f>+C85-LARGE((G85,I85,K85,M85,O85),1)</f>
        <v>341</v>
      </c>
      <c r="F85" s="98">
        <v>20</v>
      </c>
      <c r="G85" s="13">
        <v>100</v>
      </c>
      <c r="H85" s="15"/>
      <c r="I85" s="13">
        <v>41</v>
      </c>
      <c r="J85" s="15">
        <v>0.012071759259259261</v>
      </c>
      <c r="K85" s="13">
        <v>100</v>
      </c>
      <c r="L85" s="16"/>
      <c r="M85" s="13">
        <v>100</v>
      </c>
      <c r="N85" s="15"/>
      <c r="O85" s="13">
        <v>100</v>
      </c>
      <c r="P85" s="15"/>
      <c r="Q85" s="26">
        <f t="shared" si="9"/>
        <v>0.012071759259259261</v>
      </c>
      <c r="T85" s="2">
        <f t="shared" si="10"/>
        <v>0.012071759259259261</v>
      </c>
    </row>
    <row r="86" spans="2:20" ht="15.75">
      <c r="B86" s="98">
        <f t="shared" si="11"/>
        <v>80</v>
      </c>
      <c r="C86" s="11">
        <f t="shared" si="8"/>
        <v>443</v>
      </c>
      <c r="D86" s="128" t="s">
        <v>92</v>
      </c>
      <c r="E86" s="131">
        <f>+C86-LARGE((G86,I86,K86,M86,O86),1)</f>
        <v>343</v>
      </c>
      <c r="F86" s="98">
        <v>32</v>
      </c>
      <c r="G86" s="13">
        <v>100</v>
      </c>
      <c r="H86" s="15"/>
      <c r="I86" s="13">
        <v>100</v>
      </c>
      <c r="J86" s="15"/>
      <c r="K86" s="13">
        <v>100</v>
      </c>
      <c r="L86" s="16"/>
      <c r="M86" s="13">
        <v>43</v>
      </c>
      <c r="N86" s="15">
        <v>0.011770833333333331</v>
      </c>
      <c r="O86" s="13">
        <v>100</v>
      </c>
      <c r="P86" s="15"/>
      <c r="Q86" s="26">
        <f t="shared" si="9"/>
        <v>0.011770833333333331</v>
      </c>
      <c r="T86" s="2">
        <f t="shared" si="10"/>
        <v>0.011770833333333331</v>
      </c>
    </row>
    <row r="87" spans="2:20" ht="15.75">
      <c r="B87" s="98">
        <f t="shared" si="11"/>
        <v>81</v>
      </c>
      <c r="C87" s="11">
        <f t="shared" si="8"/>
        <v>444</v>
      </c>
      <c r="D87" s="128" t="s">
        <v>93</v>
      </c>
      <c r="E87" s="131">
        <f>+C87-LARGE((G87,I87,K87,M87,O87),1)</f>
        <v>344</v>
      </c>
      <c r="F87" s="98">
        <v>3</v>
      </c>
      <c r="G87" s="13">
        <v>100</v>
      </c>
      <c r="H87" s="15"/>
      <c r="I87" s="13">
        <v>44</v>
      </c>
      <c r="J87" s="15">
        <v>0.011076388888888887</v>
      </c>
      <c r="K87" s="13">
        <v>100</v>
      </c>
      <c r="L87" s="16"/>
      <c r="M87" s="13">
        <v>100</v>
      </c>
      <c r="N87" s="15"/>
      <c r="O87" s="13">
        <v>100</v>
      </c>
      <c r="P87" s="15"/>
      <c r="Q87" s="26">
        <f t="shared" si="9"/>
        <v>0.011076388888888887</v>
      </c>
      <c r="T87" s="2">
        <f t="shared" si="10"/>
        <v>0.011076388888888887</v>
      </c>
    </row>
    <row r="88" spans="2:20" ht="15.75">
      <c r="B88" s="98">
        <f t="shared" si="11"/>
        <v>82</v>
      </c>
      <c r="C88" s="11">
        <f t="shared" si="8"/>
        <v>447</v>
      </c>
      <c r="D88" s="128" t="s">
        <v>233</v>
      </c>
      <c r="E88" s="131">
        <f>+C88-LARGE((G88,I88,K88,M88,O88),1)</f>
        <v>347</v>
      </c>
      <c r="F88" s="98">
        <v>27</v>
      </c>
      <c r="G88" s="13">
        <v>100</v>
      </c>
      <c r="H88" s="15"/>
      <c r="I88" s="13">
        <v>100</v>
      </c>
      <c r="J88" s="15"/>
      <c r="K88" s="13">
        <v>47</v>
      </c>
      <c r="L88" s="16">
        <v>0.012013888888888888</v>
      </c>
      <c r="M88" s="13">
        <v>100</v>
      </c>
      <c r="N88" s="15"/>
      <c r="O88" s="13">
        <v>100</v>
      </c>
      <c r="P88" s="15"/>
      <c r="Q88" s="26">
        <f t="shared" si="9"/>
        <v>0.012013888888888888</v>
      </c>
      <c r="T88" s="2">
        <f t="shared" si="10"/>
        <v>0.012013888888888888</v>
      </c>
    </row>
    <row r="89" spans="2:20" ht="15.75">
      <c r="B89" s="98">
        <f t="shared" si="11"/>
        <v>83</v>
      </c>
      <c r="C89" s="11">
        <f t="shared" si="8"/>
        <v>450</v>
      </c>
      <c r="D89" s="128" t="s">
        <v>88</v>
      </c>
      <c r="E89" s="131">
        <f>+C89-LARGE((G89,I89,K89,M89,O89),1)</f>
        <v>350</v>
      </c>
      <c r="F89" s="98">
        <v>62</v>
      </c>
      <c r="G89" s="13">
        <v>100</v>
      </c>
      <c r="H89" s="15"/>
      <c r="I89" s="13">
        <v>100</v>
      </c>
      <c r="J89" s="16"/>
      <c r="K89" s="13">
        <v>100</v>
      </c>
      <c r="L89" s="16"/>
      <c r="M89" s="13">
        <v>50</v>
      </c>
      <c r="N89" s="15">
        <v>0.014363425925925929</v>
      </c>
      <c r="O89" s="13">
        <v>100</v>
      </c>
      <c r="P89" s="15"/>
      <c r="Q89" s="26">
        <f t="shared" si="9"/>
        <v>0.014363425925925929</v>
      </c>
      <c r="T89" s="2">
        <f t="shared" si="10"/>
        <v>0.014363425925925929</v>
      </c>
    </row>
    <row r="90" spans="2:20" ht="15.75">
      <c r="B90" s="98">
        <f t="shared" si="11"/>
        <v>84</v>
      </c>
      <c r="C90" s="11">
        <f t="shared" si="8"/>
        <v>454</v>
      </c>
      <c r="D90" s="128" t="s">
        <v>212</v>
      </c>
      <c r="E90" s="131">
        <f>+C90-LARGE((G90,I90,K90,M90,O90),1)</f>
        <v>354</v>
      </c>
      <c r="F90" s="98">
        <v>88</v>
      </c>
      <c r="G90" s="13">
        <v>54</v>
      </c>
      <c r="H90" s="15">
        <v>0.01769675925925926</v>
      </c>
      <c r="I90" s="13">
        <v>100</v>
      </c>
      <c r="J90" s="15"/>
      <c r="K90" s="13">
        <v>100</v>
      </c>
      <c r="L90" s="16"/>
      <c r="M90" s="13">
        <v>100</v>
      </c>
      <c r="N90" s="15"/>
      <c r="O90" s="13">
        <v>100</v>
      </c>
      <c r="P90" s="15"/>
      <c r="Q90" s="26">
        <f t="shared" si="9"/>
        <v>0.01769675925925926</v>
      </c>
      <c r="T90" s="2">
        <f t="shared" si="10"/>
        <v>0.01769675925925926</v>
      </c>
    </row>
    <row r="91" spans="2:20" ht="15.75">
      <c r="B91" s="98">
        <f t="shared" si="11"/>
        <v>85</v>
      </c>
      <c r="C91" s="11">
        <f t="shared" si="8"/>
        <v>456</v>
      </c>
      <c r="D91" s="128" t="s">
        <v>81</v>
      </c>
      <c r="E91" s="131">
        <f>+C91-LARGE((G91,I91,K91,M91,O91),1)</f>
        <v>356</v>
      </c>
      <c r="F91" s="98">
        <v>71</v>
      </c>
      <c r="G91" s="13">
        <v>56</v>
      </c>
      <c r="H91" s="15">
        <v>0.016076388888888883</v>
      </c>
      <c r="I91" s="13">
        <v>100</v>
      </c>
      <c r="J91" s="15"/>
      <c r="K91" s="13">
        <v>100</v>
      </c>
      <c r="L91" s="16"/>
      <c r="M91" s="13">
        <v>100</v>
      </c>
      <c r="N91" s="15"/>
      <c r="O91" s="13">
        <v>100</v>
      </c>
      <c r="P91" s="15"/>
      <c r="Q91" s="26">
        <f t="shared" si="9"/>
        <v>0.016076388888888883</v>
      </c>
      <c r="T91" s="2">
        <f t="shared" si="10"/>
        <v>0.016076388888888883</v>
      </c>
    </row>
    <row r="92" spans="2:20" ht="15.75">
      <c r="B92" s="98">
        <f t="shared" si="11"/>
        <v>86</v>
      </c>
      <c r="C92" s="11">
        <f t="shared" si="8"/>
        <v>500</v>
      </c>
      <c r="D92" s="128" t="s">
        <v>79</v>
      </c>
      <c r="E92" s="131">
        <f>+C92-LARGE((G92,I92,K92,M92,O92),1)</f>
        <v>400</v>
      </c>
      <c r="F92" s="98">
        <v>52</v>
      </c>
      <c r="G92" s="13">
        <v>100</v>
      </c>
      <c r="H92" s="15"/>
      <c r="I92" s="13">
        <v>100</v>
      </c>
      <c r="J92" s="15"/>
      <c r="K92" s="13">
        <v>100</v>
      </c>
      <c r="L92" s="16"/>
      <c r="M92" s="13">
        <v>100</v>
      </c>
      <c r="N92" s="15"/>
      <c r="O92" s="13">
        <v>100</v>
      </c>
      <c r="P92" s="15"/>
      <c r="Q92" s="26">
        <f t="shared" si="9"/>
      </c>
      <c r="T92" s="2">
        <f t="shared" si="10"/>
        <v>0</v>
      </c>
    </row>
    <row r="93" spans="2:20" ht="15.75">
      <c r="B93" s="98">
        <f t="shared" si="11"/>
        <v>87</v>
      </c>
      <c r="C93" s="11">
        <f t="shared" si="8"/>
        <v>500</v>
      </c>
      <c r="D93" s="128" t="s">
        <v>54</v>
      </c>
      <c r="E93" s="131">
        <f>+C93-LARGE((G93,I93,K93,M93,O93),1)</f>
        <v>400</v>
      </c>
      <c r="F93" s="98">
        <v>60</v>
      </c>
      <c r="G93" s="13">
        <v>100</v>
      </c>
      <c r="H93" s="15"/>
      <c r="I93" s="13">
        <v>100</v>
      </c>
      <c r="J93" s="15"/>
      <c r="K93" s="13">
        <v>100</v>
      </c>
      <c r="L93" s="16"/>
      <c r="M93" s="13">
        <v>100</v>
      </c>
      <c r="N93" s="15"/>
      <c r="O93" s="13">
        <v>100</v>
      </c>
      <c r="P93" s="15"/>
      <c r="Q93" s="26">
        <f t="shared" si="9"/>
      </c>
      <c r="T93" s="2">
        <f t="shared" si="10"/>
        <v>0</v>
      </c>
    </row>
    <row r="94" spans="2:20" ht="15.75">
      <c r="B94" s="98">
        <f t="shared" si="11"/>
        <v>88</v>
      </c>
      <c r="C94" s="11">
        <f t="shared" si="8"/>
        <v>500</v>
      </c>
      <c r="D94" s="128" t="s">
        <v>184</v>
      </c>
      <c r="E94" s="131">
        <f>+C94-LARGE((G94,I94,K94,M94,O94),1)</f>
        <v>400</v>
      </c>
      <c r="F94" s="98">
        <v>64</v>
      </c>
      <c r="G94" s="13">
        <v>100</v>
      </c>
      <c r="H94" s="15"/>
      <c r="I94" s="13">
        <v>100</v>
      </c>
      <c r="J94" s="15"/>
      <c r="K94" s="13">
        <v>100</v>
      </c>
      <c r="L94" s="16"/>
      <c r="M94" s="13">
        <v>100</v>
      </c>
      <c r="N94" s="15"/>
      <c r="O94" s="13">
        <v>100</v>
      </c>
      <c r="P94" s="15"/>
      <c r="Q94" s="26">
        <f t="shared" si="9"/>
      </c>
      <c r="T94" s="2">
        <f t="shared" si="10"/>
        <v>0</v>
      </c>
    </row>
    <row r="95" spans="2:20" ht="15.75">
      <c r="B95" s="98">
        <f t="shared" si="11"/>
        <v>89</v>
      </c>
      <c r="C95" s="11">
        <f t="shared" si="8"/>
        <v>500</v>
      </c>
      <c r="D95" s="128" t="s">
        <v>72</v>
      </c>
      <c r="E95" s="131">
        <f>+C95-LARGE((G95,I95,K95,M95,O95),1)</f>
        <v>400</v>
      </c>
      <c r="F95" s="98">
        <v>75</v>
      </c>
      <c r="G95" s="13">
        <v>100</v>
      </c>
      <c r="H95" s="15"/>
      <c r="I95" s="13">
        <v>100</v>
      </c>
      <c r="J95" s="15"/>
      <c r="K95" s="13">
        <v>100</v>
      </c>
      <c r="L95" s="16"/>
      <c r="M95" s="13">
        <v>100</v>
      </c>
      <c r="N95" s="15"/>
      <c r="O95" s="13">
        <v>100</v>
      </c>
      <c r="P95" s="15"/>
      <c r="Q95" s="26">
        <f t="shared" si="9"/>
      </c>
      <c r="T95" s="2">
        <f t="shared" si="10"/>
        <v>0</v>
      </c>
    </row>
    <row r="96" spans="2:20" ht="15.75">
      <c r="B96" s="98">
        <f t="shared" si="11"/>
        <v>90</v>
      </c>
      <c r="C96" s="11">
        <f t="shared" si="8"/>
        <v>500</v>
      </c>
      <c r="D96" s="128" t="s">
        <v>162</v>
      </c>
      <c r="E96" s="131">
        <f>+C96-LARGE((G96,I96,K96,M96,O96),1)</f>
        <v>400</v>
      </c>
      <c r="F96" s="98">
        <v>79</v>
      </c>
      <c r="G96" s="13">
        <v>100</v>
      </c>
      <c r="H96" s="15"/>
      <c r="I96" s="13">
        <v>100</v>
      </c>
      <c r="J96" s="15"/>
      <c r="K96" s="13">
        <v>100</v>
      </c>
      <c r="L96" s="16"/>
      <c r="M96" s="13">
        <v>100</v>
      </c>
      <c r="N96" s="15"/>
      <c r="O96" s="13">
        <v>100</v>
      </c>
      <c r="P96" s="15"/>
      <c r="Q96" s="26">
        <f t="shared" si="9"/>
      </c>
      <c r="T96" s="2">
        <f t="shared" si="10"/>
        <v>0</v>
      </c>
    </row>
    <row r="97" spans="2:20" ht="15.75">
      <c r="B97" s="98">
        <f t="shared" si="11"/>
        <v>91</v>
      </c>
      <c r="C97" s="11">
        <f t="shared" si="8"/>
        <v>500</v>
      </c>
      <c r="D97" s="128" t="s">
        <v>196</v>
      </c>
      <c r="E97" s="131">
        <f>+C97-LARGE((G97,I97,K97,M97,O97),1)</f>
        <v>400</v>
      </c>
      <c r="F97" s="98">
        <v>87</v>
      </c>
      <c r="G97" s="13">
        <v>100</v>
      </c>
      <c r="H97" s="15"/>
      <c r="I97" s="13">
        <v>100</v>
      </c>
      <c r="J97" s="15"/>
      <c r="K97" s="13">
        <v>100</v>
      </c>
      <c r="L97" s="16"/>
      <c r="M97" s="13">
        <v>100</v>
      </c>
      <c r="N97" s="15"/>
      <c r="O97" s="13">
        <v>100</v>
      </c>
      <c r="P97" s="15"/>
      <c r="Q97" s="26">
        <f t="shared" si="9"/>
      </c>
      <c r="T97" s="2">
        <f t="shared" si="10"/>
        <v>0</v>
      </c>
    </row>
    <row r="98" spans="2:20" ht="15.75">
      <c r="B98" s="98">
        <f t="shared" si="11"/>
        <v>92</v>
      </c>
      <c r="C98" s="11">
        <f t="shared" si="8"/>
        <v>500</v>
      </c>
      <c r="D98" s="128" t="s">
        <v>208</v>
      </c>
      <c r="E98" s="131">
        <f>+C98-LARGE((G98,I98,K98,M98,O98),1)</f>
        <v>400</v>
      </c>
      <c r="F98" s="98">
        <v>7</v>
      </c>
      <c r="G98" s="13">
        <v>100</v>
      </c>
      <c r="H98" s="15"/>
      <c r="I98" s="13">
        <v>100</v>
      </c>
      <c r="J98" s="15"/>
      <c r="K98" s="13">
        <v>100</v>
      </c>
      <c r="L98" s="16"/>
      <c r="M98" s="13">
        <v>100</v>
      </c>
      <c r="N98" s="15"/>
      <c r="O98" s="13">
        <v>100</v>
      </c>
      <c r="P98" s="15"/>
      <c r="Q98" s="26">
        <f t="shared" si="9"/>
      </c>
      <c r="T98" s="2">
        <f t="shared" si="10"/>
        <v>0</v>
      </c>
    </row>
    <row r="99" spans="2:20" ht="15.75">
      <c r="B99" s="98">
        <f t="shared" si="11"/>
        <v>93</v>
      </c>
      <c r="C99" s="11">
        <f t="shared" si="8"/>
        <v>500</v>
      </c>
      <c r="D99" s="128" t="s">
        <v>187</v>
      </c>
      <c r="E99" s="131">
        <f>+C99-LARGE((G99,I99,K99,M99,O99),1)</f>
        <v>400</v>
      </c>
      <c r="F99" s="98">
        <v>8</v>
      </c>
      <c r="G99" s="13">
        <v>100</v>
      </c>
      <c r="H99" s="15"/>
      <c r="I99" s="13">
        <v>100</v>
      </c>
      <c r="J99" s="15"/>
      <c r="K99" s="13">
        <v>100</v>
      </c>
      <c r="L99" s="16"/>
      <c r="M99" s="13">
        <v>100</v>
      </c>
      <c r="N99" s="15"/>
      <c r="O99" s="13">
        <v>100</v>
      </c>
      <c r="P99" s="15"/>
      <c r="Q99" s="26">
        <f t="shared" si="9"/>
      </c>
      <c r="T99" s="2">
        <f t="shared" si="10"/>
        <v>0</v>
      </c>
    </row>
    <row r="100" spans="2:20" ht="15.75">
      <c r="B100" s="98">
        <f t="shared" si="11"/>
        <v>94</v>
      </c>
      <c r="C100" s="11">
        <f t="shared" si="8"/>
        <v>500</v>
      </c>
      <c r="D100" s="128" t="s">
        <v>193</v>
      </c>
      <c r="E100" s="131">
        <f>+C100-LARGE((G100,I100,K100,M100,O100),1)</f>
        <v>400</v>
      </c>
      <c r="F100" s="98">
        <v>18</v>
      </c>
      <c r="G100" s="13">
        <v>100</v>
      </c>
      <c r="H100" s="15"/>
      <c r="I100" s="13">
        <v>100</v>
      </c>
      <c r="J100" s="15"/>
      <c r="K100" s="13">
        <v>100</v>
      </c>
      <c r="L100" s="16"/>
      <c r="M100" s="13">
        <v>100</v>
      </c>
      <c r="N100" s="15"/>
      <c r="O100" s="13">
        <v>100</v>
      </c>
      <c r="P100" s="15"/>
      <c r="Q100" s="26">
        <f t="shared" si="9"/>
      </c>
      <c r="T100" s="2">
        <f t="shared" si="10"/>
        <v>0</v>
      </c>
    </row>
    <row r="101" spans="2:20" ht="15.75">
      <c r="B101" s="98">
        <f t="shared" si="11"/>
        <v>95</v>
      </c>
      <c r="C101" s="11">
        <f t="shared" si="8"/>
        <v>500</v>
      </c>
      <c r="D101" s="128" t="s">
        <v>185</v>
      </c>
      <c r="E101" s="131">
        <f>+C101-LARGE((G101,I101,K101,M101,O101),1)</f>
        <v>400</v>
      </c>
      <c r="F101" s="98">
        <v>28</v>
      </c>
      <c r="G101" s="13">
        <v>100</v>
      </c>
      <c r="H101" s="15"/>
      <c r="I101" s="13">
        <v>100</v>
      </c>
      <c r="J101" s="15"/>
      <c r="K101" s="13">
        <v>100</v>
      </c>
      <c r="L101" s="16"/>
      <c r="M101" s="13">
        <v>100</v>
      </c>
      <c r="N101" s="15"/>
      <c r="O101" s="13">
        <v>100</v>
      </c>
      <c r="P101" s="15"/>
      <c r="Q101" s="26">
        <f t="shared" si="9"/>
      </c>
      <c r="T101" s="2">
        <f t="shared" si="10"/>
        <v>0</v>
      </c>
    </row>
    <row r="102" spans="2:20" ht="15.75" customHeight="1">
      <c r="B102" s="98">
        <f t="shared" si="11"/>
        <v>96</v>
      </c>
      <c r="C102" s="11">
        <f t="shared" si="8"/>
        <v>500</v>
      </c>
      <c r="D102" s="128" t="s">
        <v>105</v>
      </c>
      <c r="E102" s="131">
        <f>+C102-LARGE((G102,I102,K102,M102,O102),1)</f>
        <v>400</v>
      </c>
      <c r="F102" s="98">
        <v>29</v>
      </c>
      <c r="G102" s="13">
        <v>100</v>
      </c>
      <c r="H102" s="15"/>
      <c r="I102" s="13">
        <v>100</v>
      </c>
      <c r="J102" s="15"/>
      <c r="K102" s="13">
        <v>100</v>
      </c>
      <c r="L102" s="16"/>
      <c r="M102" s="13">
        <v>100</v>
      </c>
      <c r="N102" s="15"/>
      <c r="O102" s="13">
        <v>100</v>
      </c>
      <c r="P102" s="15"/>
      <c r="Q102" s="26">
        <f t="shared" si="9"/>
      </c>
      <c r="T102" s="2">
        <f t="shared" si="10"/>
        <v>0</v>
      </c>
    </row>
    <row r="103" spans="2:20" ht="15.75" customHeight="1">
      <c r="B103" s="98">
        <f t="shared" si="11"/>
        <v>97</v>
      </c>
      <c r="C103" s="11">
        <f t="shared" si="8"/>
        <v>500</v>
      </c>
      <c r="D103" s="128" t="s">
        <v>43</v>
      </c>
      <c r="E103" s="131">
        <f>+C103-LARGE((G103,I103,K103,M103,O103),1)</f>
        <v>400</v>
      </c>
      <c r="F103" s="98">
        <v>39</v>
      </c>
      <c r="G103" s="13">
        <v>100</v>
      </c>
      <c r="H103" s="15"/>
      <c r="I103" s="13">
        <v>100</v>
      </c>
      <c r="J103" s="15"/>
      <c r="K103" s="13">
        <v>100</v>
      </c>
      <c r="L103" s="16"/>
      <c r="M103" s="13">
        <v>100</v>
      </c>
      <c r="N103" s="15"/>
      <c r="O103" s="13">
        <v>100</v>
      </c>
      <c r="P103" s="15"/>
      <c r="Q103" s="26">
        <f t="shared" si="9"/>
      </c>
      <c r="T103" s="2">
        <f t="shared" si="10"/>
        <v>0</v>
      </c>
    </row>
    <row r="104" spans="2:20" ht="15.75">
      <c r="B104" s="98">
        <v>98</v>
      </c>
      <c r="C104" s="11"/>
      <c r="D104" s="128"/>
      <c r="E104" s="131"/>
      <c r="F104" s="98"/>
      <c r="G104" s="13"/>
      <c r="H104" s="15"/>
      <c r="I104" s="13"/>
      <c r="J104" s="15"/>
      <c r="K104" s="13"/>
      <c r="L104" s="16"/>
      <c r="M104" s="13"/>
      <c r="N104" s="15"/>
      <c r="O104" s="13"/>
      <c r="P104" s="15"/>
      <c r="Q104" s="26">
        <f t="shared" si="9"/>
      </c>
      <c r="T104" s="2">
        <f t="shared" si="10"/>
        <v>0</v>
      </c>
    </row>
    <row r="105" spans="2:20" ht="15.75">
      <c r="B105" s="98">
        <v>99</v>
      </c>
      <c r="C105" s="11"/>
      <c r="D105" s="128"/>
      <c r="E105" s="131"/>
      <c r="F105" s="98"/>
      <c r="G105" s="13"/>
      <c r="H105" s="15"/>
      <c r="I105" s="13"/>
      <c r="J105" s="15"/>
      <c r="K105" s="13"/>
      <c r="L105" s="16"/>
      <c r="M105" s="13"/>
      <c r="N105" s="15"/>
      <c r="O105" s="13"/>
      <c r="P105" s="15"/>
      <c r="Q105" s="26">
        <f t="shared" si="9"/>
      </c>
      <c r="T105" s="2">
        <f t="shared" si="10"/>
        <v>0</v>
      </c>
    </row>
    <row r="106" spans="2:17" ht="12.75">
      <c r="B106" s="98">
        <v>100</v>
      </c>
      <c r="C106" s="11"/>
      <c r="D106" s="11"/>
      <c r="E106" s="93"/>
      <c r="F106" s="98"/>
      <c r="G106" s="13"/>
      <c r="H106" s="15"/>
      <c r="I106" s="13"/>
      <c r="J106" s="15"/>
      <c r="K106" s="13"/>
      <c r="L106" s="16"/>
      <c r="M106" s="13"/>
      <c r="N106" s="15"/>
      <c r="O106" s="13"/>
      <c r="P106" s="15"/>
      <c r="Q106" s="26">
        <f t="shared" si="9"/>
      </c>
    </row>
    <row r="107" spans="2:17" ht="12.75">
      <c r="B107" s="27"/>
      <c r="C107"/>
      <c r="D107" s="10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2:17" ht="12.75">
      <c r="B108" s="27"/>
      <c r="C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2:17" ht="12.75">
      <c r="B109" s="27"/>
      <c r="C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2:17" ht="12.75">
      <c r="B110" s="27"/>
      <c r="C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2:17" ht="12.75">
      <c r="B111" s="27"/>
      <c r="C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2:17" ht="12.75">
      <c r="B112" s="27"/>
      <c r="C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ht="12.75">
      <c r="B113" s="27"/>
      <c r="C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ht="12.75">
      <c r="B114" s="27"/>
      <c r="C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2:17" ht="12.75">
      <c r="B115" s="27"/>
      <c r="C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2:17" ht="12.75">
      <c r="B116" s="27"/>
      <c r="C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2:17" ht="12.75">
      <c r="B117" s="27"/>
      <c r="C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ht="12.75">
      <c r="Q118"/>
    </row>
  </sheetData>
  <sheetProtection/>
  <printOptions/>
  <pageMargins left="0.5118110236220472" right="0.5511811023622047" top="0.35433070866141736" bottom="0.3937007874015748" header="0.5118110236220472" footer="0.5118110236220472"/>
  <pageSetup fitToHeight="1" fitToWidth="1" horizontalDpi="300" verticalDpi="300" orientation="portrait" paperSize="9" scale="53" r:id="rId2"/>
  <rowBreaks count="1" manualBreakCount="1">
    <brk id="45" max="6553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Walker</dc:creator>
  <cp:keywords/>
  <dc:description/>
  <cp:lastModifiedBy>Steve</cp:lastModifiedBy>
  <cp:lastPrinted>2016-09-21T19:55:18Z</cp:lastPrinted>
  <dcterms:created xsi:type="dcterms:W3CDTF">2000-11-08T21:42:09Z</dcterms:created>
  <dcterms:modified xsi:type="dcterms:W3CDTF">2016-09-23T16:36:28Z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