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2" activeTab="8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Team Pos" sheetId="10" r:id="rId10"/>
  </sheets>
  <definedNames>
    <definedName name="_xlnm.Print_Area" localSheetId="8">'Final'!$A$3:$Q$98</definedName>
  </definedNames>
  <calcPr fullCalcOnLoad="1"/>
</workbook>
</file>

<file path=xl/sharedStrings.xml><?xml version="1.0" encoding="utf-8"?>
<sst xmlns="http://schemas.openxmlformats.org/spreadsheetml/2006/main" count="1281" uniqueCount="249">
  <si>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</si>
  <si>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</si>
  <si>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</si>
  <si>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</si>
  <si>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</si>
  <si>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</si>
  <si>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</si>
  <si>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</si>
  <si>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</si>
  <si>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</si>
  <si>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</si>
  <si>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</si>
  <si>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</si>
  <si>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</si>
  <si>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</si>
  <si>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</si>
  <si>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</si>
  <si>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</si>
  <si>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</si>
  <si>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</si>
  <si>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</si>
  <si>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</si>
  <si>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</si>
  <si>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</si>
  <si>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</si>
  <si>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</si>
  <si>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</si>
  <si>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</si>
  <si>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</si>
  <si>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</si>
  <si>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</si>
  <si>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</si>
  <si>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</si>
  <si>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</si>
  <si>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POINTS</t>
  </si>
  <si>
    <t>Baxter, Ian</t>
  </si>
  <si>
    <t>Bradley, Dave</t>
  </si>
  <si>
    <t>Christopher, Heather</t>
  </si>
  <si>
    <t>Dickinson, Ralph</t>
  </si>
  <si>
    <t>Dobby, Steve</t>
  </si>
  <si>
    <t>French, Jon</t>
  </si>
  <si>
    <t>French, Steven</t>
  </si>
  <si>
    <t>Gillespie, Steve</t>
  </si>
  <si>
    <t>Herron, Aynsley</t>
  </si>
  <si>
    <t>Ingram, Ron</t>
  </si>
  <si>
    <t>Jansen, Jake</t>
  </si>
  <si>
    <t>Johnson, Ewa</t>
  </si>
  <si>
    <t>Lemin, Julie</t>
  </si>
  <si>
    <t>Lonsdale, Davina</t>
  </si>
  <si>
    <t>Lowes, Alison</t>
  </si>
  <si>
    <t>McCabe, Terry</t>
  </si>
  <si>
    <t>Morris, Helen</t>
  </si>
  <si>
    <t>Nicholson, Mark</t>
  </si>
  <si>
    <t>Ponton, Mark</t>
  </si>
  <si>
    <t>Roberts, Dave</t>
  </si>
  <si>
    <t>Shillinglaw, Richard</t>
  </si>
  <si>
    <t>Stewart, Graeme</t>
  </si>
  <si>
    <t>Storey, Calum</t>
  </si>
  <si>
    <t>Young, Cath</t>
  </si>
  <si>
    <t>Herron, Leanne</t>
  </si>
  <si>
    <t>AY UP ME DUCK (AD)</t>
  </si>
  <si>
    <t>Calverley, Claire</t>
  </si>
  <si>
    <t>Browning, Sue</t>
  </si>
  <si>
    <t>TIME</t>
  </si>
  <si>
    <t>Munro, Lynn</t>
  </si>
  <si>
    <t>GIRLS ARE LOUD (GAL)</t>
  </si>
  <si>
    <t>No.</t>
  </si>
  <si>
    <t>Raithby, Hayley</t>
  </si>
  <si>
    <t>Mason, Claire</t>
  </si>
  <si>
    <t>Frazer, Joe</t>
  </si>
  <si>
    <t>Craddock, Anne</t>
  </si>
  <si>
    <t>Darbyshire, Mal</t>
  </si>
  <si>
    <t>Masterman, Jake</t>
  </si>
  <si>
    <t>`</t>
  </si>
  <si>
    <t>Forster, Gwen</t>
  </si>
  <si>
    <t>Falkous, Lesley</t>
  </si>
  <si>
    <t>Harmon, Gemma</t>
  </si>
  <si>
    <t>Wilson, Andrea</t>
  </si>
  <si>
    <t>Scorer, Lisa</t>
  </si>
  <si>
    <t>Harmon, Craig</t>
  </si>
  <si>
    <t>Brabazon, Anita</t>
  </si>
  <si>
    <t>Fiddaman, Josh</t>
  </si>
  <si>
    <t>Marsh, Liam</t>
  </si>
  <si>
    <t>Blackett, Paul</t>
  </si>
  <si>
    <t>Brown, Pete</t>
  </si>
  <si>
    <t>Scott, Martin</t>
  </si>
  <si>
    <t>Dave Bradley</t>
  </si>
  <si>
    <t>Mark Ponton</t>
  </si>
  <si>
    <t>Anita Brabazon</t>
  </si>
  <si>
    <t>Alison Lowes</t>
  </si>
  <si>
    <t>Sue Browning</t>
  </si>
  <si>
    <t>Lynn Munro</t>
  </si>
  <si>
    <t>Andrea Wilson</t>
  </si>
  <si>
    <t>Lesley Falkous</t>
  </si>
  <si>
    <t>Gemma Harmon</t>
  </si>
  <si>
    <t>Craig Harmon</t>
  </si>
  <si>
    <t>Lisa Scorer</t>
  </si>
  <si>
    <t>Gwen Forster</t>
  </si>
  <si>
    <t>THE CAKE MONSTERS (CM)</t>
  </si>
  <si>
    <t>Terry McCabe</t>
  </si>
  <si>
    <t>Leanne Herron</t>
  </si>
  <si>
    <t>Helen Morris</t>
  </si>
  <si>
    <t>Ron Ingram</t>
  </si>
  <si>
    <t>Davina Lonsdale</t>
  </si>
  <si>
    <t>Richard Shillinglaw</t>
  </si>
  <si>
    <t>Ian Baxter</t>
  </si>
  <si>
    <t>Heather Christopher</t>
  </si>
  <si>
    <t>Steve Gillespie</t>
  </si>
  <si>
    <t>Anne Craddock</t>
  </si>
  <si>
    <t>Julie Lemin</t>
  </si>
  <si>
    <t>Hayley Raithby</t>
  </si>
  <si>
    <t>Claire Mason</t>
  </si>
  <si>
    <t>Graeme Stewart</t>
  </si>
  <si>
    <t>Peter Brown</t>
  </si>
  <si>
    <t>Mark Nicholson</t>
  </si>
  <si>
    <t>Jake Masterman</t>
  </si>
  <si>
    <t>Callum Storey</t>
  </si>
  <si>
    <t>Liam Marsh</t>
  </si>
  <si>
    <t>Josh Fiddaman</t>
  </si>
  <si>
    <t>Clough, Bradley</t>
  </si>
  <si>
    <t>Warnes, Alison</t>
  </si>
  <si>
    <t>Alison Warnes</t>
  </si>
  <si>
    <t>Martin Gaughan</t>
  </si>
  <si>
    <t>Stobbart, Joanne</t>
  </si>
  <si>
    <t>Paul Blackett</t>
  </si>
  <si>
    <t>Steve Dobby</t>
  </si>
  <si>
    <t>Aye Up Me Duck</t>
  </si>
  <si>
    <t>Run DMC</t>
  </si>
  <si>
    <t>Girls Are Loud</t>
  </si>
  <si>
    <t>The Cake Monsters</t>
  </si>
  <si>
    <t>Alisons Aces</t>
  </si>
  <si>
    <t>R n R</t>
  </si>
  <si>
    <t>McCabes Mafia</t>
  </si>
  <si>
    <t>Ashby, Michael</t>
  </si>
  <si>
    <t>Sharratt, Robert</t>
  </si>
  <si>
    <t>Wakenshaw, Trevor</t>
  </si>
  <si>
    <t>Brown, Colin</t>
  </si>
  <si>
    <t>Walker, Steve</t>
  </si>
  <si>
    <t>Freeman, Lewis</t>
  </si>
  <si>
    <t>Whalley, Paul</t>
  </si>
  <si>
    <t>Wallace, Diane</t>
  </si>
  <si>
    <t>Michael Ashby</t>
  </si>
  <si>
    <t>Falkous, David</t>
  </si>
  <si>
    <t>Watson, Sandra</t>
  </si>
  <si>
    <t>Joanne Stobbart</t>
  </si>
  <si>
    <t>Mal Darbyshire</t>
  </si>
  <si>
    <t>Ewa Johnson</t>
  </si>
  <si>
    <t>Barrass, Heather</t>
  </si>
  <si>
    <t>Dungworth, Joe</t>
  </si>
  <si>
    <t>Cox, Simon</t>
  </si>
  <si>
    <t>COASTLINE COASTERS (CC)</t>
  </si>
  <si>
    <t>David Falkous</t>
  </si>
  <si>
    <t>Coastline Coasters</t>
  </si>
  <si>
    <t>Shaw, Billy</t>
  </si>
  <si>
    <t>Carmody, Ray</t>
  </si>
  <si>
    <t>Hall, Rob</t>
  </si>
  <si>
    <t>Falloon, Rachelle</t>
  </si>
  <si>
    <t>Castro, Michelle</t>
  </si>
  <si>
    <t>ALI'S ACES (AA)</t>
  </si>
  <si>
    <t>Michelle Castro</t>
  </si>
  <si>
    <t>STEVE'S WALKERS (SW)</t>
  </si>
  <si>
    <t>Hetherington, Ellis</t>
  </si>
  <si>
    <t>WINTER SPRINTERS (WS)</t>
  </si>
  <si>
    <t>Steven French</t>
  </si>
  <si>
    <t>Claire Calverley</t>
  </si>
  <si>
    <t>Dave Roberts</t>
  </si>
  <si>
    <t>Martin Scott</t>
  </si>
  <si>
    <t>Ford, Liam</t>
  </si>
  <si>
    <t>Gaughan, Martin</t>
  </si>
  <si>
    <t>DR BATH (DB)</t>
  </si>
  <si>
    <t>Ray Carmody</t>
  </si>
  <si>
    <t>Trevor Wakenshaw</t>
  </si>
  <si>
    <t>David McGarry</t>
  </si>
  <si>
    <t>Heather Barrass</t>
  </si>
  <si>
    <t>Billy Shaw</t>
  </si>
  <si>
    <t>Barrass, Chloe</t>
  </si>
  <si>
    <t>Sellars, Simon</t>
  </si>
  <si>
    <t>Knight, Paul</t>
  </si>
  <si>
    <t>Aynsley Herron</t>
  </si>
  <si>
    <t>Diane Wallace</t>
  </si>
  <si>
    <t>Chloe Barrass</t>
  </si>
  <si>
    <t>Rachelle Falloon</t>
  </si>
  <si>
    <t>Cath Young</t>
  </si>
  <si>
    <t>Barrett, Lauren</t>
  </si>
  <si>
    <t>Wood, Graham</t>
  </si>
  <si>
    <t>Graham Wood</t>
  </si>
  <si>
    <t>Walbank, Mark</t>
  </si>
  <si>
    <t>Steve's Walkers</t>
  </si>
  <si>
    <t>Dr Bath</t>
  </si>
  <si>
    <t>Winter Sprinters</t>
  </si>
  <si>
    <t>Simon Sellars</t>
  </si>
  <si>
    <t>SummerCup Race 5</t>
  </si>
  <si>
    <t>SummerCup Race 4</t>
  </si>
  <si>
    <t>SummerCup Race 3</t>
  </si>
  <si>
    <t>SummerCup Race 2</t>
  </si>
  <si>
    <t>SummerCup Race 1</t>
  </si>
  <si>
    <t>Summer Cup 2017</t>
  </si>
  <si>
    <t>Garrett, Steve</t>
  </si>
  <si>
    <t>Wright, Deborah</t>
  </si>
  <si>
    <t>McGarry, David</t>
  </si>
  <si>
    <t xml:space="preserve">Best 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</si>
  <si>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</si>
  <si>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Tonkin, Craig</t>
  </si>
  <si>
    <t>Joblin, Julie Anne</t>
  </si>
  <si>
    <t>Gillie, Kathryn</t>
  </si>
  <si>
    <t>Kathryn Gillie</t>
  </si>
  <si>
    <t>Craig Tonkin</t>
  </si>
  <si>
    <t>Colin Braown</t>
  </si>
  <si>
    <t>CC</t>
  </si>
  <si>
    <t>AD</t>
  </si>
  <si>
    <t>MM</t>
  </si>
  <si>
    <t>RR</t>
  </si>
  <si>
    <t>RD</t>
  </si>
  <si>
    <t>GAL</t>
  </si>
  <si>
    <t>CM</t>
  </si>
  <si>
    <t>AA</t>
  </si>
  <si>
    <t>WS</t>
  </si>
  <si>
    <t>DB</t>
  </si>
  <si>
    <t>SW</t>
  </si>
  <si>
    <t>Jon French</t>
  </si>
  <si>
    <t>Rawlinson. Louise</t>
  </si>
  <si>
    <t>HOT TOTTIE (HT)</t>
  </si>
  <si>
    <t>Ralph Dickinson</t>
  </si>
  <si>
    <t>Deborah Wright</t>
  </si>
  <si>
    <t>HT</t>
  </si>
  <si>
    <t>Lauren Barrett</t>
  </si>
  <si>
    <t>Lewis Freeman</t>
  </si>
  <si>
    <t>Freeman, Emma</t>
  </si>
  <si>
    <t>Emma Freeman</t>
  </si>
  <si>
    <t>Stamp, David</t>
  </si>
  <si>
    <t>Gillie, Elaine</t>
  </si>
  <si>
    <t>Elaine Gillie</t>
  </si>
  <si>
    <t>MacDonald, Rob</t>
  </si>
  <si>
    <t>Mallon, John</t>
  </si>
  <si>
    <t>Roberts, Warwick</t>
  </si>
  <si>
    <t>Julie Anne Joblin</t>
  </si>
  <si>
    <t>Ellis Etherington</t>
  </si>
  <si>
    <t>Sandra Watson</t>
  </si>
  <si>
    <t>Dunn, Tony</t>
  </si>
  <si>
    <t>Kenny, Allan</t>
  </si>
  <si>
    <t>Hot Tottie</t>
  </si>
  <si>
    <t>Tony Dunn</t>
  </si>
  <si>
    <t>Henderson, Ash</t>
  </si>
  <si>
    <t>Henderson, Natalie</t>
  </si>
  <si>
    <t>00:30</t>
  </si>
  <si>
    <t>7=</t>
  </si>
  <si>
    <t>Johnson, Brian</t>
  </si>
  <si>
    <t>Freeman, Kevin</t>
  </si>
  <si>
    <t>Bell, Andrew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</si>
</sst>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0" fillId="36" borderId="0" xfId="0" applyFill="1" applyAlignment="1">
      <alignment/>
    </xf>
    <xf numFmtId="45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0" xfId="0" applyFont="1" applyAlignment="1">
      <alignment/>
    </xf>
    <xf numFmtId="0" fontId="13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0" fontId="58" fillId="0" borderId="17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justify"/>
    </xf>
    <xf numFmtId="0" fontId="59" fillId="0" borderId="35" xfId="0" applyFont="1" applyBorder="1" applyAlignment="1">
      <alignment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7" fillId="0" borderId="32" xfId="0" applyFont="1" applyBorder="1" applyAlignment="1">
      <alignment/>
    </xf>
    <xf numFmtId="2" fontId="60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1" fontId="38" fillId="0" borderId="0" xfId="57" applyNumberFormat="1" applyAlignment="1">
      <alignment horizontal="center" vertical="center"/>
      <protection/>
    </xf>
    <xf numFmtId="45" fontId="38" fillId="0" borderId="0" xfId="57" applyNumberFormat="1" applyAlignment="1">
      <alignment horizontal="center" vertical="center"/>
      <protection/>
    </xf>
    <xf numFmtId="0" fontId="7" fillId="0" borderId="42" xfId="0" applyFont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7" fillId="0" borderId="27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54" fillId="0" borderId="0" xfId="57" applyNumberFormat="1" applyFont="1" applyAlignment="1" quotePrefix="1">
      <alignment horizontal="center" vertical="center"/>
      <protection/>
    </xf>
    <xf numFmtId="0" fontId="7" fillId="0" borderId="36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45" fontId="60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4"/>
  <sheetViews>
    <sheetView zoomScale="75" zoomScaleNormal="75" zoomScalePageLayoutView="0" workbookViewId="0" topLeftCell="A1">
      <selection activeCell="L35" sqref="L35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3.57421875" style="0" customWidth="1"/>
    <col min="6" max="6" width="10.7109375" style="16" customWidth="1"/>
  </cols>
  <sheetData>
    <row r="1" spans="1:2" ht="19.5" customHeight="1">
      <c r="A1" s="78" t="s">
        <v>196</v>
      </c>
      <c r="B1" s="23"/>
    </row>
    <row r="2" ht="15" customHeight="1">
      <c r="I2" s="25"/>
    </row>
    <row r="3" spans="1:12" ht="15" customHeight="1">
      <c r="A3" s="131" t="s">
        <v>31</v>
      </c>
      <c r="B3" s="132"/>
      <c r="D3" s="131" t="s">
        <v>32</v>
      </c>
      <c r="E3" s="132"/>
      <c r="F3" s="27"/>
      <c r="G3" s="25"/>
      <c r="I3" s="25"/>
      <c r="L3" s="25"/>
    </row>
    <row r="4" spans="1:12" ht="15" customHeight="1">
      <c r="A4" s="31"/>
      <c r="B4" s="25" t="s">
        <v>99</v>
      </c>
      <c r="C4" s="27"/>
      <c r="D4" s="31"/>
      <c r="E4" s="25" t="s">
        <v>102</v>
      </c>
      <c r="F4" s="27"/>
      <c r="G4" s="25"/>
      <c r="I4" s="25"/>
      <c r="L4" s="25"/>
    </row>
    <row r="5" spans="1:12" ht="15" customHeight="1">
      <c r="A5" s="32"/>
      <c r="B5" s="29" t="s">
        <v>145</v>
      </c>
      <c r="D5" s="32"/>
      <c r="E5" s="25" t="s">
        <v>103</v>
      </c>
      <c r="F5" s="27"/>
      <c r="G5" s="25"/>
      <c r="I5" s="25"/>
      <c r="L5" s="25"/>
    </row>
    <row r="6" spans="1:12" ht="15" customHeight="1">
      <c r="A6" s="32"/>
      <c r="B6" s="29" t="s">
        <v>100</v>
      </c>
      <c r="D6" s="90"/>
      <c r="E6" s="25" t="s">
        <v>104</v>
      </c>
      <c r="F6" s="27"/>
      <c r="G6" s="25"/>
      <c r="L6" s="25"/>
    </row>
    <row r="7" spans="1:7" ht="15" customHeight="1">
      <c r="A7" s="32"/>
      <c r="B7" s="29" t="s">
        <v>101</v>
      </c>
      <c r="D7" s="32"/>
      <c r="E7" s="25" t="s">
        <v>105</v>
      </c>
      <c r="F7" s="27"/>
      <c r="G7" s="25"/>
    </row>
    <row r="8" spans="1:7" ht="15" customHeight="1">
      <c r="A8" s="32"/>
      <c r="B8" s="29" t="s">
        <v>113</v>
      </c>
      <c r="D8" s="32"/>
      <c r="E8" s="25" t="s">
        <v>106</v>
      </c>
      <c r="F8" s="27"/>
      <c r="G8" s="25"/>
    </row>
    <row r="9" spans="1:7" ht="15" customHeight="1">
      <c r="A9" s="32"/>
      <c r="B9" s="117" t="s">
        <v>181</v>
      </c>
      <c r="D9" s="32"/>
      <c r="E9" s="25" t="s">
        <v>107</v>
      </c>
      <c r="F9" s="27"/>
      <c r="G9" s="25"/>
    </row>
    <row r="10" spans="1:7" ht="15" customHeight="1">
      <c r="A10" s="33"/>
      <c r="B10" s="34"/>
      <c r="C10" s="22"/>
      <c r="D10" s="33"/>
      <c r="E10" s="34"/>
      <c r="G10" s="25"/>
    </row>
    <row r="11" spans="1:7" ht="15" customHeight="1">
      <c r="A11" s="131" t="s">
        <v>33</v>
      </c>
      <c r="B11" s="132"/>
      <c r="C11" s="30"/>
      <c r="D11" s="133" t="s">
        <v>60</v>
      </c>
      <c r="E11" s="134"/>
      <c r="F11" s="27"/>
      <c r="G11" s="25"/>
    </row>
    <row r="12" spans="1:7" ht="15" customHeight="1">
      <c r="A12" s="31"/>
      <c r="B12" s="25" t="s">
        <v>178</v>
      </c>
      <c r="C12" s="28"/>
      <c r="D12" s="31"/>
      <c r="E12" s="25" t="s">
        <v>86</v>
      </c>
      <c r="F12" s="27"/>
      <c r="G12" s="25"/>
    </row>
    <row r="13" spans="1:7" ht="15" customHeight="1">
      <c r="A13" s="32"/>
      <c r="B13" s="29" t="s">
        <v>179</v>
      </c>
      <c r="C13" s="28"/>
      <c r="D13" s="32"/>
      <c r="E13" s="25" t="s">
        <v>141</v>
      </c>
      <c r="F13" s="27"/>
      <c r="G13" s="25"/>
    </row>
    <row r="14" spans="1:7" ht="15" customHeight="1">
      <c r="A14" s="32"/>
      <c r="B14" s="25" t="s">
        <v>122</v>
      </c>
      <c r="C14" s="28"/>
      <c r="D14" s="32"/>
      <c r="E14" s="25" t="s">
        <v>182</v>
      </c>
      <c r="F14" s="27"/>
      <c r="G14" s="25"/>
    </row>
    <row r="15" spans="1:7" ht="15" customHeight="1">
      <c r="A15" s="32"/>
      <c r="B15" s="25" t="s">
        <v>108</v>
      </c>
      <c r="C15" s="28"/>
      <c r="D15" s="32"/>
      <c r="E15" s="25" t="s">
        <v>180</v>
      </c>
      <c r="F15" s="27"/>
      <c r="G15" s="25"/>
    </row>
    <row r="16" spans="1:7" ht="15" customHeight="1">
      <c r="A16" s="32"/>
      <c r="B16" s="25" t="s">
        <v>112</v>
      </c>
      <c r="C16" s="28"/>
      <c r="D16" s="32"/>
      <c r="E16" s="25" t="s">
        <v>87</v>
      </c>
      <c r="F16" s="27"/>
      <c r="G16" s="25"/>
    </row>
    <row r="17" spans="1:7" ht="15" customHeight="1">
      <c r="A17" s="32"/>
      <c r="B17" s="25" t="s">
        <v>185</v>
      </c>
      <c r="C17" s="28"/>
      <c r="D17" s="32"/>
      <c r="E17" s="117" t="s">
        <v>88</v>
      </c>
      <c r="F17" s="27"/>
      <c r="G17" s="25"/>
    </row>
    <row r="18" spans="1:7" ht="15" customHeight="1">
      <c r="A18" s="33"/>
      <c r="B18" s="34"/>
      <c r="C18" s="22"/>
      <c r="D18" s="22"/>
      <c r="E18" s="26"/>
      <c r="G18" s="10"/>
    </row>
    <row r="19" spans="1:6" ht="15" customHeight="1">
      <c r="A19" s="131" t="s">
        <v>65</v>
      </c>
      <c r="B19" s="132"/>
      <c r="C19" s="29"/>
      <c r="D19" s="131" t="s">
        <v>169</v>
      </c>
      <c r="E19" s="132"/>
      <c r="F19" s="27"/>
    </row>
    <row r="20" spans="1:6" ht="15" customHeight="1">
      <c r="A20" s="31"/>
      <c r="B20" s="32" t="s">
        <v>109</v>
      </c>
      <c r="C20" s="28"/>
      <c r="D20" s="31"/>
      <c r="E20" s="25" t="s">
        <v>170</v>
      </c>
      <c r="F20" s="27"/>
    </row>
    <row r="21" spans="1:6" ht="15" customHeight="1">
      <c r="A21" s="32"/>
      <c r="B21" s="29" t="s">
        <v>110</v>
      </c>
      <c r="C21" s="28"/>
      <c r="D21" s="32"/>
      <c r="E21" s="29" t="s">
        <v>171</v>
      </c>
      <c r="F21" s="27"/>
    </row>
    <row r="22" spans="1:6" ht="15" customHeight="1">
      <c r="A22" s="32"/>
      <c r="B22" s="32" t="s">
        <v>111</v>
      </c>
      <c r="C22" s="28"/>
      <c r="D22" s="32"/>
      <c r="E22" s="29" t="s">
        <v>172</v>
      </c>
      <c r="F22" s="27"/>
    </row>
    <row r="23" spans="1:6" ht="15" customHeight="1">
      <c r="A23" s="32"/>
      <c r="B23" s="32" t="s">
        <v>146</v>
      </c>
      <c r="C23" s="28"/>
      <c r="D23" s="32"/>
      <c r="E23" s="29" t="s">
        <v>173</v>
      </c>
      <c r="F23" s="27"/>
    </row>
    <row r="24" spans="1:6" ht="15" customHeight="1">
      <c r="A24" s="32"/>
      <c r="B24" s="32" t="s">
        <v>144</v>
      </c>
      <c r="C24" s="28"/>
      <c r="D24" s="32"/>
      <c r="E24" s="29" t="s">
        <v>235</v>
      </c>
      <c r="F24" s="27"/>
    </row>
    <row r="25" spans="1:6" ht="15" customHeight="1">
      <c r="A25" s="32"/>
      <c r="B25" s="117" t="s">
        <v>121</v>
      </c>
      <c r="C25" s="28"/>
      <c r="D25" s="32"/>
      <c r="E25" s="117" t="s">
        <v>174</v>
      </c>
      <c r="F25" s="27"/>
    </row>
    <row r="26" spans="1:6" ht="15" customHeight="1">
      <c r="A26" s="33"/>
      <c r="B26" s="34"/>
      <c r="C26" s="22"/>
      <c r="D26" s="22"/>
      <c r="E26" s="26"/>
      <c r="F26" s="22"/>
    </row>
    <row r="27" spans="1:6" ht="15" customHeight="1">
      <c r="A27" s="131" t="s">
        <v>98</v>
      </c>
      <c r="B27" s="132"/>
      <c r="C27" s="27"/>
      <c r="D27" s="131" t="s">
        <v>150</v>
      </c>
      <c r="E27" s="132"/>
      <c r="F27" s="28"/>
    </row>
    <row r="28" spans="1:6" ht="15" customHeight="1">
      <c r="A28" s="31"/>
      <c r="B28" s="116" t="s">
        <v>92</v>
      </c>
      <c r="C28" s="27"/>
      <c r="D28" s="31"/>
      <c r="E28" s="116" t="s">
        <v>205</v>
      </c>
      <c r="F28" s="28"/>
    </row>
    <row r="29" spans="1:6" ht="15" customHeight="1">
      <c r="A29" s="32"/>
      <c r="B29" s="32" t="s">
        <v>93</v>
      </c>
      <c r="C29" s="27"/>
      <c r="D29" s="32"/>
      <c r="E29" s="29" t="s">
        <v>151</v>
      </c>
      <c r="F29" s="28"/>
    </row>
    <row r="30" spans="1:6" ht="15" customHeight="1">
      <c r="A30" s="32"/>
      <c r="B30" s="29" t="s">
        <v>94</v>
      </c>
      <c r="C30" s="27"/>
      <c r="D30" s="32"/>
      <c r="E30" s="29" t="s">
        <v>206</v>
      </c>
      <c r="F30" s="28"/>
    </row>
    <row r="31" spans="1:6" ht="15" customHeight="1">
      <c r="A31" s="32"/>
      <c r="B31" s="29" t="s">
        <v>95</v>
      </c>
      <c r="C31" s="27"/>
      <c r="D31" s="32"/>
      <c r="E31" s="116" t="s">
        <v>231</v>
      </c>
      <c r="F31" s="28"/>
    </row>
    <row r="32" spans="1:6" ht="15" customHeight="1">
      <c r="A32" s="32"/>
      <c r="B32" s="29" t="s">
        <v>96</v>
      </c>
      <c r="C32" s="27"/>
      <c r="D32" s="32"/>
      <c r="E32" s="30" t="s">
        <v>207</v>
      </c>
      <c r="F32" s="28"/>
    </row>
    <row r="33" spans="1:6" ht="15" customHeight="1">
      <c r="A33" s="32"/>
      <c r="B33" s="117" t="s">
        <v>97</v>
      </c>
      <c r="C33" s="27"/>
      <c r="D33" s="32"/>
      <c r="E33" s="117" t="s">
        <v>241</v>
      </c>
      <c r="F33" s="28"/>
    </row>
    <row r="34" ht="15" customHeight="1"/>
    <row r="35" spans="1:6" ht="12.75">
      <c r="A35" s="131" t="s">
        <v>158</v>
      </c>
      <c r="B35" s="132"/>
      <c r="C35" s="10"/>
      <c r="D35" s="131" t="s">
        <v>160</v>
      </c>
      <c r="E35" s="132"/>
      <c r="F35" s="106"/>
    </row>
    <row r="36" spans="1:6" ht="12.75">
      <c r="A36" s="31"/>
      <c r="B36" s="116" t="s">
        <v>89</v>
      </c>
      <c r="C36" s="10"/>
      <c r="D36" s="31"/>
      <c r="E36" s="116" t="s">
        <v>114</v>
      </c>
      <c r="F36" s="106"/>
    </row>
    <row r="37" spans="1:5" ht="12.75">
      <c r="A37" s="32"/>
      <c r="B37" s="32" t="s">
        <v>159</v>
      </c>
      <c r="D37" s="32"/>
      <c r="E37" s="29" t="s">
        <v>236</v>
      </c>
    </row>
    <row r="38" spans="1:5" ht="12.75">
      <c r="A38" s="32"/>
      <c r="B38" s="29" t="s">
        <v>90</v>
      </c>
      <c r="D38" s="32"/>
      <c r="E38" s="29" t="s">
        <v>115</v>
      </c>
    </row>
    <row r="39" spans="1:5" ht="12.75">
      <c r="A39" s="32"/>
      <c r="B39" s="29" t="s">
        <v>91</v>
      </c>
      <c r="D39" s="32"/>
      <c r="E39" s="29" t="s">
        <v>116</v>
      </c>
    </row>
    <row r="40" spans="1:5" ht="12.75">
      <c r="A40" s="32"/>
      <c r="B40" s="30" t="s">
        <v>190</v>
      </c>
      <c r="D40" s="32"/>
      <c r="E40" s="30" t="s">
        <v>117</v>
      </c>
    </row>
    <row r="41" spans="1:5" ht="12.75">
      <c r="A41" s="32"/>
      <c r="B41" s="117" t="s">
        <v>219</v>
      </c>
      <c r="D41" s="32"/>
      <c r="E41" s="117" t="s">
        <v>118</v>
      </c>
    </row>
    <row r="43" spans="1:6" ht="12.75">
      <c r="A43" s="131" t="s">
        <v>162</v>
      </c>
      <c r="B43" s="132"/>
      <c r="D43" s="131" t="s">
        <v>221</v>
      </c>
      <c r="E43" s="132"/>
      <c r="F43"/>
    </row>
    <row r="44" spans="1:6" ht="12.75">
      <c r="A44" s="31"/>
      <c r="B44" s="116" t="s">
        <v>163</v>
      </c>
      <c r="D44" s="31"/>
      <c r="E44" s="116" t="s">
        <v>222</v>
      </c>
      <c r="F44"/>
    </row>
    <row r="45" spans="1:6" ht="12.75">
      <c r="A45" s="32"/>
      <c r="B45" s="32" t="s">
        <v>125</v>
      </c>
      <c r="D45" s="32"/>
      <c r="E45" s="32" t="s">
        <v>223</v>
      </c>
      <c r="F45"/>
    </row>
    <row r="46" spans="1:6" ht="12.75">
      <c r="A46" s="32"/>
      <c r="B46" s="29" t="s">
        <v>164</v>
      </c>
      <c r="D46" s="32"/>
      <c r="E46" s="29" t="s">
        <v>225</v>
      </c>
      <c r="F46"/>
    </row>
    <row r="47" spans="1:6" ht="12.75">
      <c r="A47" s="32"/>
      <c r="B47" s="29" t="s">
        <v>165</v>
      </c>
      <c r="D47" s="32"/>
      <c r="E47" s="29" t="s">
        <v>226</v>
      </c>
      <c r="F47"/>
    </row>
    <row r="48" spans="1:6" ht="12.75">
      <c r="A48" s="32"/>
      <c r="B48" s="30" t="s">
        <v>124</v>
      </c>
      <c r="D48" s="32"/>
      <c r="E48" s="30" t="s">
        <v>228</v>
      </c>
      <c r="F48"/>
    </row>
    <row r="49" spans="1:6" ht="12.75">
      <c r="A49" s="32"/>
      <c r="B49" s="117" t="s">
        <v>166</v>
      </c>
      <c r="D49" s="32"/>
      <c r="E49" s="117" t="s">
        <v>237</v>
      </c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</sheetData>
  <sheetProtection/>
  <mergeCells count="12">
    <mergeCell ref="D35:E35"/>
    <mergeCell ref="A43:B43"/>
    <mergeCell ref="A35:B35"/>
    <mergeCell ref="D19:E19"/>
    <mergeCell ref="D27:E27"/>
    <mergeCell ref="D43:E43"/>
    <mergeCell ref="D3:E3"/>
    <mergeCell ref="A11:B11"/>
    <mergeCell ref="A19:B19"/>
    <mergeCell ref="A27:B27"/>
    <mergeCell ref="A3:B3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28125" style="10" customWidth="1"/>
    <col min="2" max="2" width="9.140625" style="10" customWidth="1"/>
    <col min="3" max="3" width="5.140625" style="10" customWidth="1"/>
    <col min="4" max="4" width="23.00390625" style="10" customWidth="1"/>
    <col min="5" max="5" width="33.57421875" style="8" customWidth="1"/>
    <col min="6" max="6" width="13.421875" style="0" customWidth="1"/>
  </cols>
  <sheetData>
    <row r="1" spans="1:9" ht="15">
      <c r="A1" s="36">
        <v>87</v>
      </c>
      <c r="B1" s="36">
        <v>0</v>
      </c>
      <c r="C1" s="36">
        <v>10</v>
      </c>
      <c r="D1" s="95" t="s">
        <v>139</v>
      </c>
      <c r="E1" s="95"/>
      <c r="G1" s="36"/>
      <c r="H1" s="36"/>
      <c r="I1" s="95"/>
    </row>
    <row r="2" spans="1:9" ht="15">
      <c r="A2" s="36">
        <v>76</v>
      </c>
      <c r="B2" s="36">
        <v>0</v>
      </c>
      <c r="C2" s="36">
        <v>17</v>
      </c>
      <c r="D2" s="95" t="s">
        <v>229</v>
      </c>
      <c r="E2" s="95"/>
      <c r="G2" s="36"/>
      <c r="H2" s="36"/>
      <c r="I2" s="95"/>
    </row>
    <row r="3" spans="1:9" ht="15">
      <c r="A3" s="36">
        <v>55</v>
      </c>
      <c r="B3" s="36">
        <v>0</v>
      </c>
      <c r="C3" s="36">
        <v>19</v>
      </c>
      <c r="D3" s="95" t="s">
        <v>232</v>
      </c>
      <c r="E3" s="95"/>
      <c r="G3" s="36"/>
      <c r="H3" s="36"/>
      <c r="I3" s="95"/>
    </row>
    <row r="4" spans="1:9" ht="15">
      <c r="A4" s="36">
        <v>30</v>
      </c>
      <c r="B4" s="36">
        <v>0</v>
      </c>
      <c r="C4" s="36">
        <v>34</v>
      </c>
      <c r="D4" s="95" t="s">
        <v>69</v>
      </c>
      <c r="E4" s="95"/>
      <c r="G4" s="36"/>
      <c r="H4" s="36"/>
      <c r="I4" s="95"/>
    </row>
    <row r="5" spans="1:9" ht="15">
      <c r="A5" s="36">
        <v>91</v>
      </c>
      <c r="B5" s="36" t="s">
        <v>209</v>
      </c>
      <c r="C5" s="36">
        <v>5</v>
      </c>
      <c r="D5" s="95" t="s">
        <v>58</v>
      </c>
      <c r="E5" s="95"/>
      <c r="G5" s="36"/>
      <c r="H5" s="36"/>
      <c r="I5" s="95"/>
    </row>
    <row r="6" spans="1:9" ht="15">
      <c r="A6" s="36">
        <v>1</v>
      </c>
      <c r="B6" s="36" t="s">
        <v>209</v>
      </c>
      <c r="C6" s="36">
        <v>6</v>
      </c>
      <c r="D6" s="95" t="s">
        <v>133</v>
      </c>
      <c r="E6" s="95"/>
      <c r="G6" s="36"/>
      <c r="H6" s="36"/>
      <c r="I6" s="95"/>
    </row>
    <row r="7" spans="1:9" ht="15">
      <c r="A7" s="36">
        <v>8</v>
      </c>
      <c r="B7" s="36" t="s">
        <v>209</v>
      </c>
      <c r="C7" s="36">
        <v>15</v>
      </c>
      <c r="D7" s="95" t="s">
        <v>36</v>
      </c>
      <c r="E7" s="95"/>
      <c r="G7" s="36"/>
      <c r="H7" s="36"/>
      <c r="I7" s="95"/>
    </row>
    <row r="8" spans="1:9" ht="15">
      <c r="A8" s="36">
        <v>7</v>
      </c>
      <c r="B8" s="36" t="s">
        <v>209</v>
      </c>
      <c r="C8" s="36">
        <v>21</v>
      </c>
      <c r="D8" s="95" t="s">
        <v>80</v>
      </c>
      <c r="E8" s="95"/>
      <c r="G8" s="36"/>
      <c r="H8" s="36"/>
      <c r="I8" s="95"/>
    </row>
    <row r="9" spans="1:9" ht="15">
      <c r="A9" s="36">
        <v>23</v>
      </c>
      <c r="B9" s="36" t="s">
        <v>208</v>
      </c>
      <c r="C9" s="36">
        <v>9</v>
      </c>
      <c r="D9" s="95" t="s">
        <v>238</v>
      </c>
      <c r="E9" s="95"/>
      <c r="G9" s="36"/>
      <c r="H9" s="36"/>
      <c r="I9" s="95"/>
    </row>
    <row r="10" spans="1:9" ht="15">
      <c r="A10" s="36">
        <v>39</v>
      </c>
      <c r="B10" s="36" t="s">
        <v>208</v>
      </c>
      <c r="C10" s="36">
        <v>11</v>
      </c>
      <c r="D10" s="95" t="s">
        <v>204</v>
      </c>
      <c r="E10" s="95"/>
      <c r="G10" s="36"/>
      <c r="H10" s="36"/>
      <c r="I10" s="95"/>
    </row>
    <row r="11" spans="1:9" ht="15">
      <c r="A11" s="36">
        <v>9</v>
      </c>
      <c r="B11" s="36" t="s">
        <v>208</v>
      </c>
      <c r="C11" s="36">
        <v>12</v>
      </c>
      <c r="D11" s="95" t="s">
        <v>136</v>
      </c>
      <c r="E11" s="95"/>
      <c r="G11" s="36"/>
      <c r="H11" s="36"/>
      <c r="I11" s="95"/>
    </row>
    <row r="12" spans="1:9" ht="15">
      <c r="A12" s="36">
        <v>38</v>
      </c>
      <c r="B12" s="36" t="s">
        <v>208</v>
      </c>
      <c r="C12" s="36">
        <v>25</v>
      </c>
      <c r="D12" s="95" t="s">
        <v>230</v>
      </c>
      <c r="E12" s="95"/>
      <c r="G12" s="36"/>
      <c r="H12" s="36"/>
      <c r="I12" s="95"/>
    </row>
    <row r="13" spans="1:9" ht="15">
      <c r="A13" s="36">
        <v>42</v>
      </c>
      <c r="B13" s="36" t="s">
        <v>214</v>
      </c>
      <c r="C13" s="36">
        <v>3</v>
      </c>
      <c r="D13" s="95" t="s">
        <v>76</v>
      </c>
      <c r="E13" s="95"/>
      <c r="G13" s="36"/>
      <c r="H13" s="36"/>
      <c r="I13" s="95"/>
    </row>
    <row r="14" spans="1:9" ht="15">
      <c r="A14" s="36">
        <v>88</v>
      </c>
      <c r="B14" s="36" t="s">
        <v>214</v>
      </c>
      <c r="C14" s="36">
        <v>26</v>
      </c>
      <c r="D14" s="95" t="s">
        <v>77</v>
      </c>
      <c r="E14" s="95"/>
      <c r="G14" s="36"/>
      <c r="H14" s="36"/>
      <c r="I14" s="95"/>
    </row>
    <row r="15" spans="1:9" ht="15">
      <c r="A15" s="36">
        <v>70</v>
      </c>
      <c r="B15" s="36" t="s">
        <v>214</v>
      </c>
      <c r="C15" s="36">
        <v>28</v>
      </c>
      <c r="D15" s="95" t="s">
        <v>78</v>
      </c>
      <c r="E15" s="95"/>
      <c r="G15" s="36"/>
      <c r="H15" s="36"/>
      <c r="I15" s="95"/>
    </row>
    <row r="16" spans="1:9" ht="15">
      <c r="A16" s="36">
        <v>25</v>
      </c>
      <c r="B16" s="36" t="s">
        <v>214</v>
      </c>
      <c r="C16" s="36">
        <v>38</v>
      </c>
      <c r="D16" s="95" t="s">
        <v>75</v>
      </c>
      <c r="E16" s="95"/>
      <c r="G16" s="36"/>
      <c r="H16" s="36"/>
      <c r="I16" s="95"/>
    </row>
    <row r="17" spans="1:9" ht="15">
      <c r="A17" s="36">
        <v>41</v>
      </c>
      <c r="B17" s="36" t="s">
        <v>214</v>
      </c>
      <c r="C17" s="36">
        <v>39</v>
      </c>
      <c r="D17" s="95" t="s">
        <v>79</v>
      </c>
      <c r="E17" s="95"/>
      <c r="G17" s="36"/>
      <c r="H17" s="36"/>
      <c r="I17" s="95"/>
    </row>
    <row r="18" spans="1:9" ht="15">
      <c r="A18" s="36">
        <v>3</v>
      </c>
      <c r="B18" s="36" t="s">
        <v>217</v>
      </c>
      <c r="C18" s="36">
        <v>1</v>
      </c>
      <c r="D18" s="95" t="s">
        <v>147</v>
      </c>
      <c r="E18" s="95"/>
      <c r="G18" s="36"/>
      <c r="H18" s="36"/>
      <c r="I18" s="95"/>
    </row>
    <row r="19" spans="1:9" ht="15">
      <c r="A19" s="36">
        <v>74</v>
      </c>
      <c r="B19" s="36" t="s">
        <v>217</v>
      </c>
      <c r="C19" s="36">
        <v>13</v>
      </c>
      <c r="D19" s="95" t="s">
        <v>153</v>
      </c>
      <c r="E19" s="95"/>
      <c r="G19" s="36"/>
      <c r="H19" s="36"/>
      <c r="I19" s="95"/>
    </row>
    <row r="20" spans="1:9" ht="15">
      <c r="A20" s="36">
        <v>61</v>
      </c>
      <c r="B20" s="36" t="s">
        <v>217</v>
      </c>
      <c r="C20" s="36">
        <v>20</v>
      </c>
      <c r="D20" s="95" t="s">
        <v>199</v>
      </c>
      <c r="E20" s="95"/>
      <c r="G20" s="36"/>
      <c r="H20" s="36"/>
      <c r="I20" s="95"/>
    </row>
    <row r="21" spans="1:9" ht="15">
      <c r="A21" s="36">
        <v>13</v>
      </c>
      <c r="B21" s="36" t="s">
        <v>217</v>
      </c>
      <c r="C21" s="36">
        <v>22</v>
      </c>
      <c r="D21" s="95" t="s">
        <v>154</v>
      </c>
      <c r="E21" s="95"/>
      <c r="G21" s="36"/>
      <c r="H21" s="36"/>
      <c r="I21" s="95"/>
    </row>
    <row r="22" spans="1:9" ht="15">
      <c r="A22" s="36">
        <v>49</v>
      </c>
      <c r="B22" s="36" t="s">
        <v>213</v>
      </c>
      <c r="C22" s="36">
        <v>14</v>
      </c>
      <c r="D22" s="95" t="s">
        <v>46</v>
      </c>
      <c r="E22" s="95"/>
      <c r="G22" s="36"/>
      <c r="H22" s="36"/>
      <c r="I22" s="95"/>
    </row>
    <row r="23" spans="1:9" ht="15">
      <c r="A23" s="36">
        <v>78</v>
      </c>
      <c r="B23" s="36" t="s">
        <v>213</v>
      </c>
      <c r="C23" s="36">
        <v>29</v>
      </c>
      <c r="D23" s="95" t="s">
        <v>123</v>
      </c>
      <c r="E23" s="95"/>
      <c r="G23" s="36"/>
      <c r="H23" s="36"/>
      <c r="I23" s="95"/>
    </row>
    <row r="24" spans="1:9" ht="15">
      <c r="A24" s="36">
        <v>66</v>
      </c>
      <c r="B24" s="36" t="s">
        <v>213</v>
      </c>
      <c r="C24" s="36">
        <v>37</v>
      </c>
      <c r="D24" s="95" t="s">
        <v>67</v>
      </c>
      <c r="E24" s="95"/>
      <c r="G24" s="36"/>
      <c r="H24" s="36"/>
      <c r="I24" s="95"/>
    </row>
    <row r="25" spans="1:9" ht="15">
      <c r="A25" s="36">
        <v>85</v>
      </c>
      <c r="B25" s="36" t="s">
        <v>213</v>
      </c>
      <c r="C25" s="36">
        <v>41</v>
      </c>
      <c r="D25" s="95" t="s">
        <v>120</v>
      </c>
      <c r="E25" s="95"/>
      <c r="G25" s="36"/>
      <c r="H25" s="36"/>
      <c r="I25" s="95"/>
    </row>
    <row r="26" spans="1:9" ht="15">
      <c r="A26" s="36">
        <v>20</v>
      </c>
      <c r="B26" s="36" t="s">
        <v>224</v>
      </c>
      <c r="C26" s="36">
        <v>1</v>
      </c>
      <c r="D26" s="95" t="s">
        <v>38</v>
      </c>
      <c r="E26" s="95"/>
      <c r="G26" s="36"/>
      <c r="H26" s="36"/>
      <c r="I26" s="95"/>
    </row>
    <row r="27" spans="1:9" ht="15">
      <c r="A27" s="36">
        <v>89</v>
      </c>
      <c r="B27" s="36" t="s">
        <v>224</v>
      </c>
      <c r="C27" s="36">
        <v>4</v>
      </c>
      <c r="D27" s="95" t="s">
        <v>198</v>
      </c>
      <c r="E27" s="95"/>
      <c r="G27" s="36"/>
      <c r="H27" s="36"/>
      <c r="I27" s="95"/>
    </row>
    <row r="28" spans="1:9" ht="15">
      <c r="A28" s="36">
        <v>32</v>
      </c>
      <c r="B28" s="36" t="s">
        <v>224</v>
      </c>
      <c r="C28" s="36">
        <v>8</v>
      </c>
      <c r="D28" s="95" t="s">
        <v>227</v>
      </c>
      <c r="E28" s="95"/>
      <c r="G28" s="36"/>
      <c r="H28" s="36"/>
      <c r="I28" s="95"/>
    </row>
    <row r="29" spans="1:9" ht="15">
      <c r="A29" s="36">
        <v>31</v>
      </c>
      <c r="B29" s="36" t="s">
        <v>224</v>
      </c>
      <c r="C29" s="36">
        <v>33</v>
      </c>
      <c r="D29" s="95" t="s">
        <v>138</v>
      </c>
      <c r="E29" s="95"/>
      <c r="G29" s="36"/>
      <c r="H29" s="36"/>
      <c r="I29" s="95"/>
    </row>
    <row r="30" spans="1:9" ht="15">
      <c r="A30" s="36">
        <v>86</v>
      </c>
      <c r="B30" s="36" t="s">
        <v>224</v>
      </c>
      <c r="C30" s="36">
        <v>36</v>
      </c>
      <c r="D30" s="95" t="s">
        <v>143</v>
      </c>
      <c r="E30" s="95"/>
      <c r="G30" s="36"/>
      <c r="H30" s="36"/>
      <c r="I30" s="95"/>
    </row>
    <row r="31" spans="1:9" ht="15">
      <c r="A31" s="36">
        <v>62</v>
      </c>
      <c r="B31" s="36" t="s">
        <v>210</v>
      </c>
      <c r="C31" s="36">
        <v>7</v>
      </c>
      <c r="D31" s="95" t="s">
        <v>51</v>
      </c>
      <c r="E31" s="95"/>
      <c r="G31" s="36"/>
      <c r="H31" s="36"/>
      <c r="I31" s="95"/>
    </row>
    <row r="32" spans="1:9" ht="15">
      <c r="A32" s="36">
        <v>10</v>
      </c>
      <c r="B32" s="36" t="s">
        <v>210</v>
      </c>
      <c r="C32" s="36">
        <v>27</v>
      </c>
      <c r="D32" s="95" t="s">
        <v>84</v>
      </c>
      <c r="E32" s="95"/>
      <c r="G32" s="36"/>
      <c r="H32" s="36"/>
      <c r="I32" s="95"/>
    </row>
    <row r="33" spans="1:9" ht="15">
      <c r="A33" s="36">
        <v>60</v>
      </c>
      <c r="B33" s="36" t="s">
        <v>210</v>
      </c>
      <c r="C33" s="36">
        <v>40</v>
      </c>
      <c r="D33" s="95" t="s">
        <v>50</v>
      </c>
      <c r="E33" s="95"/>
      <c r="G33" s="36"/>
      <c r="H33" s="36"/>
      <c r="I33" s="95"/>
    </row>
    <row r="34" spans="1:9" ht="15">
      <c r="A34" s="36">
        <v>18</v>
      </c>
      <c r="B34" s="36" t="s">
        <v>212</v>
      </c>
      <c r="C34" s="36">
        <v>18</v>
      </c>
      <c r="D34" s="95" t="s">
        <v>70</v>
      </c>
      <c r="E34" s="95"/>
      <c r="G34" s="36"/>
      <c r="H34" s="36"/>
      <c r="I34" s="95"/>
    </row>
    <row r="35" spans="1:9" ht="15">
      <c r="A35" s="36">
        <v>77</v>
      </c>
      <c r="B35" s="36" t="s">
        <v>212</v>
      </c>
      <c r="C35" s="36">
        <v>23</v>
      </c>
      <c r="D35" s="95" t="s">
        <v>56</v>
      </c>
      <c r="E35" s="95"/>
      <c r="G35" s="36"/>
      <c r="H35" s="36"/>
      <c r="I35" s="95"/>
    </row>
    <row r="36" spans="1:9" ht="15">
      <c r="A36" s="36">
        <v>37</v>
      </c>
      <c r="B36" s="36" t="s">
        <v>211</v>
      </c>
      <c r="C36" s="36">
        <v>16</v>
      </c>
      <c r="D36" s="95" t="s">
        <v>42</v>
      </c>
      <c r="E36" s="95"/>
      <c r="G36" s="36"/>
      <c r="H36" s="36"/>
      <c r="I36" s="95"/>
    </row>
    <row r="37" spans="1:9" ht="15">
      <c r="A37" s="36">
        <v>5</v>
      </c>
      <c r="B37" s="36" t="s">
        <v>211</v>
      </c>
      <c r="C37" s="36">
        <v>24</v>
      </c>
      <c r="D37" s="95" t="s">
        <v>35</v>
      </c>
      <c r="E37" s="95"/>
      <c r="G37" s="36"/>
      <c r="H37" s="36"/>
      <c r="I37" s="95"/>
    </row>
    <row r="38" spans="1:9" ht="15">
      <c r="A38" s="36">
        <v>75</v>
      </c>
      <c r="B38" s="36" t="s">
        <v>211</v>
      </c>
      <c r="C38" s="36">
        <v>30</v>
      </c>
      <c r="D38" s="95" t="s">
        <v>55</v>
      </c>
      <c r="E38" s="95"/>
      <c r="G38" s="36"/>
      <c r="H38" s="36"/>
      <c r="I38" s="95"/>
    </row>
    <row r="39" spans="1:9" ht="15">
      <c r="A39" s="36">
        <v>46</v>
      </c>
      <c r="B39" s="36" t="s">
        <v>211</v>
      </c>
      <c r="C39" s="36">
        <v>31</v>
      </c>
      <c r="D39" s="95" t="s">
        <v>44</v>
      </c>
      <c r="E39" s="95"/>
      <c r="G39" s="36"/>
      <c r="H39" s="36"/>
      <c r="I39" s="95"/>
    </row>
    <row r="40" spans="1:9" ht="15">
      <c r="A40" s="36">
        <v>53</v>
      </c>
      <c r="B40" s="36" t="s">
        <v>211</v>
      </c>
      <c r="C40" s="36">
        <v>32</v>
      </c>
      <c r="D40" s="95" t="s">
        <v>48</v>
      </c>
      <c r="E40" s="95"/>
      <c r="G40" s="36"/>
      <c r="H40" s="36"/>
      <c r="I40" s="95"/>
    </row>
    <row r="41" spans="1:9" ht="15">
      <c r="A41" s="36">
        <v>15</v>
      </c>
      <c r="B41" s="36" t="s">
        <v>211</v>
      </c>
      <c r="C41" s="36">
        <v>35</v>
      </c>
      <c r="D41" s="95" t="s">
        <v>37</v>
      </c>
      <c r="E41" s="95"/>
      <c r="G41" s="36"/>
      <c r="H41" s="36"/>
      <c r="I41" s="95"/>
    </row>
    <row r="42" spans="1:9" ht="15">
      <c r="A42" s="36"/>
      <c r="B42" s="36"/>
      <c r="C42" s="36"/>
      <c r="D42" s="95"/>
      <c r="E42" s="95"/>
      <c r="G42" s="36"/>
      <c r="H42" s="36"/>
      <c r="I42" s="95"/>
    </row>
    <row r="43" spans="1:9" ht="15">
      <c r="A43" s="36"/>
      <c r="B43" s="36"/>
      <c r="C43" s="36"/>
      <c r="D43" s="95"/>
      <c r="E43" s="95"/>
      <c r="G43" s="36"/>
      <c r="H43" s="36"/>
      <c r="I43" s="95"/>
    </row>
    <row r="44" spans="1:9" ht="15">
      <c r="A44" s="36"/>
      <c r="B44" s="36"/>
      <c r="C44" s="36"/>
      <c r="D44" s="95"/>
      <c r="E44" s="95"/>
      <c r="G44" s="36"/>
      <c r="H44" s="36"/>
      <c r="I44" s="95"/>
    </row>
    <row r="45" spans="1:9" ht="15">
      <c r="A45" s="36"/>
      <c r="B45" s="36"/>
      <c r="C45" s="36"/>
      <c r="D45" s="95"/>
      <c r="E45" s="95"/>
      <c r="G45" s="36"/>
      <c r="H45" s="36"/>
      <c r="I45" s="95"/>
    </row>
    <row r="46" spans="1:9" ht="15">
      <c r="A46" s="36"/>
      <c r="B46" s="36"/>
      <c r="C46" s="36"/>
      <c r="D46" s="95"/>
      <c r="E46" s="95"/>
      <c r="G46" s="36"/>
      <c r="H46" s="36"/>
      <c r="I46" s="95"/>
    </row>
    <row r="47" spans="1:9" ht="15">
      <c r="A47" s="36"/>
      <c r="B47" s="36"/>
      <c r="C47" s="36"/>
      <c r="D47" s="95"/>
      <c r="E47" s="95"/>
      <c r="G47" s="36"/>
      <c r="H47" s="36"/>
      <c r="I47" s="95"/>
    </row>
    <row r="48" spans="1:9" ht="15">
      <c r="A48" s="36"/>
      <c r="B48" s="36"/>
      <c r="C48" s="36"/>
      <c r="D48" s="95"/>
      <c r="E48" s="95"/>
      <c r="G48" s="36"/>
      <c r="H48" s="36"/>
      <c r="I48" s="95"/>
    </row>
    <row r="49" spans="1:9" ht="15">
      <c r="A49" s="36"/>
      <c r="B49" s="36"/>
      <c r="C49" s="36"/>
      <c r="D49" s="95"/>
      <c r="E49" s="35"/>
      <c r="G49" s="36"/>
      <c r="H49" s="36"/>
      <c r="I49" s="95"/>
    </row>
    <row r="50" spans="1:9" ht="15">
      <c r="A50" s="36"/>
      <c r="B50" s="36"/>
      <c r="C50" s="36"/>
      <c r="D50" s="95"/>
      <c r="E50" s="35"/>
      <c r="G50" s="36"/>
      <c r="H50" s="36"/>
      <c r="I50" s="95"/>
    </row>
    <row r="51" spans="1:9" ht="15">
      <c r="A51" s="36"/>
      <c r="B51" s="36"/>
      <c r="C51" s="36"/>
      <c r="D51" s="95"/>
      <c r="E51" s="35"/>
      <c r="G51" s="36"/>
      <c r="H51" s="36"/>
      <c r="I51" s="95"/>
    </row>
    <row r="52" spans="1:9" ht="15">
      <c r="A52" s="36"/>
      <c r="B52" s="36"/>
      <c r="C52" s="36"/>
      <c r="D52" s="95"/>
      <c r="E52" s="35"/>
      <c r="G52" s="36"/>
      <c r="H52" s="36"/>
      <c r="I52" s="95"/>
    </row>
    <row r="53" spans="1:9" ht="15">
      <c r="A53" s="36"/>
      <c r="B53" s="36"/>
      <c r="C53" s="36"/>
      <c r="D53" s="95"/>
      <c r="E53" s="35"/>
      <c r="G53" s="36"/>
      <c r="H53" s="36"/>
      <c r="I53" s="95"/>
    </row>
    <row r="54" spans="1:5" ht="15">
      <c r="A54" s="36"/>
      <c r="B54" s="36"/>
      <c r="C54" s="36"/>
      <c r="D54" s="95"/>
      <c r="E54" s="35"/>
    </row>
    <row r="55" spans="1:5" ht="15">
      <c r="A55" s="36"/>
      <c r="B55" s="36"/>
      <c r="C55" s="36"/>
      <c r="D55" s="95"/>
      <c r="E55" s="35"/>
    </row>
    <row r="56" spans="1:5" ht="15">
      <c r="A56" s="36"/>
      <c r="B56" s="36"/>
      <c r="C56" s="36"/>
      <c r="D56" s="95"/>
      <c r="E56" s="35"/>
    </row>
    <row r="57" spans="1:5" ht="15">
      <c r="A57" s="36"/>
      <c r="B57" s="36"/>
      <c r="C57" s="36"/>
      <c r="D57" s="95"/>
      <c r="E57" s="35"/>
    </row>
    <row r="58" spans="2:4" ht="15">
      <c r="B58" s="36"/>
      <c r="C58" s="36"/>
      <c r="D58" s="95"/>
    </row>
    <row r="59" spans="2:4" ht="15">
      <c r="B59" s="36"/>
      <c r="C59" s="36"/>
      <c r="D59" s="95"/>
    </row>
    <row r="60" spans="2:4" ht="15">
      <c r="B60" s="36"/>
      <c r="C60" s="36"/>
      <c r="D60" s="95"/>
    </row>
    <row r="61" spans="2:4" ht="15">
      <c r="B61" s="36"/>
      <c r="C61" s="36"/>
      <c r="D61" s="95"/>
    </row>
    <row r="62" spans="2:4" ht="15">
      <c r="B62" s="36"/>
      <c r="C62" s="36"/>
      <c r="D62" s="95"/>
    </row>
    <row r="63" spans="2:4" ht="15">
      <c r="B63" s="44"/>
      <c r="C63"/>
      <c r="D63" s="36"/>
    </row>
    <row r="64" spans="2:4" ht="15">
      <c r="B64" s="44"/>
      <c r="C64"/>
      <c r="D64" s="36"/>
    </row>
    <row r="65" spans="2:4" ht="15">
      <c r="B65" s="44"/>
      <c r="C65"/>
      <c r="D65" s="36"/>
    </row>
    <row r="66" spans="2:4" ht="15">
      <c r="B66" s="44"/>
      <c r="C66"/>
      <c r="D66" s="36"/>
    </row>
    <row r="67" spans="2:4" ht="15">
      <c r="B67" s="44"/>
      <c r="C67"/>
      <c r="D67" s="36"/>
    </row>
    <row r="68" spans="2:4" ht="15">
      <c r="B68" s="44"/>
      <c r="C68"/>
      <c r="D68" s="36"/>
    </row>
    <row r="69" spans="2:4" ht="15">
      <c r="B69" s="44"/>
      <c r="C69"/>
      <c r="D69" s="36"/>
    </row>
    <row r="70" spans="2:4" ht="15">
      <c r="B70" s="44"/>
      <c r="C70"/>
      <c r="D70" s="36"/>
    </row>
    <row r="71" spans="2:4" ht="15">
      <c r="B71" s="44"/>
      <c r="C71"/>
      <c r="D71" s="36"/>
    </row>
    <row r="72" spans="2:4" ht="15">
      <c r="B72" s="44"/>
      <c r="C72"/>
      <c r="D72" s="36"/>
    </row>
    <row r="73" spans="2:4" ht="15">
      <c r="B73" s="44"/>
      <c r="C73"/>
      <c r="D73" s="36"/>
    </row>
    <row r="74" spans="2:4" ht="15">
      <c r="B74" s="44"/>
      <c r="C74"/>
      <c r="D74" s="36"/>
    </row>
    <row r="75" spans="2:4" ht="15">
      <c r="B75" s="44"/>
      <c r="C75"/>
      <c r="D75" s="36"/>
    </row>
    <row r="76" spans="2:4" ht="15">
      <c r="B76" s="44"/>
      <c r="C76"/>
      <c r="D76" s="36"/>
    </row>
    <row r="77" spans="2:4" ht="15">
      <c r="B77" s="44"/>
      <c r="C77"/>
      <c r="D77" s="36"/>
    </row>
    <row r="78" spans="2:4" ht="15">
      <c r="B78" s="44"/>
      <c r="C78"/>
      <c r="D78" s="36"/>
    </row>
    <row r="79" spans="2:4" ht="15">
      <c r="B79" s="44"/>
      <c r="C79"/>
      <c r="D79" s="36"/>
    </row>
    <row r="80" spans="2:4" ht="15">
      <c r="B80" s="44"/>
      <c r="C80"/>
      <c r="D80" s="36"/>
    </row>
    <row r="81" spans="2:4" ht="15">
      <c r="B81" s="44"/>
      <c r="C81"/>
      <c r="D81" s="36"/>
    </row>
    <row r="82" spans="2:4" ht="15">
      <c r="B82" s="44"/>
      <c r="C82"/>
      <c r="D82" s="36"/>
    </row>
    <row r="83" spans="2:4" ht="15">
      <c r="B83" s="44"/>
      <c r="C83"/>
      <c r="D83" s="36"/>
    </row>
    <row r="84" spans="2:4" ht="12.75">
      <c r="B84" s="44"/>
      <c r="C84"/>
      <c r="D84" s="44"/>
    </row>
    <row r="85" spans="2:4" ht="12.75">
      <c r="B85" s="44"/>
      <c r="C85"/>
      <c r="D85" s="44"/>
    </row>
    <row r="86" spans="2:4" ht="12.75">
      <c r="B86" s="44"/>
      <c r="C86"/>
      <c r="D86" s="44"/>
    </row>
    <row r="87" spans="2:4" ht="12.75">
      <c r="B87" s="44"/>
      <c r="C87"/>
      <c r="D87" s="44"/>
    </row>
    <row r="88" spans="2:4" ht="12.75">
      <c r="B88" s="44"/>
      <c r="C88"/>
      <c r="D88" s="44"/>
    </row>
    <row r="89" spans="2:4" ht="12.75">
      <c r="B89" s="44"/>
      <c r="C89"/>
      <c r="D89" s="44"/>
    </row>
    <row r="90" spans="3:4" ht="12.75">
      <c r="C90"/>
      <c r="D90" s="44"/>
    </row>
    <row r="91" spans="3:4" ht="12.75">
      <c r="C91"/>
      <c r="D91" s="44"/>
    </row>
    <row r="92" spans="3:4" ht="12.75">
      <c r="C92"/>
      <c r="D92" s="44"/>
    </row>
    <row r="93" ht="12.75">
      <c r="D93" s="44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60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78" t="s">
        <v>196</v>
      </c>
      <c r="J1" s="48"/>
    </row>
    <row r="2" ht="18.75" thickBot="1">
      <c r="J2" s="49"/>
    </row>
    <row r="3" spans="2:11" ht="18.75" thickBot="1">
      <c r="B3" s="80" t="s">
        <v>0</v>
      </c>
      <c r="C3" s="8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81" t="s">
        <v>6</v>
      </c>
      <c r="I3" s="81" t="s">
        <v>24</v>
      </c>
      <c r="J3" s="49"/>
      <c r="K3" s="48"/>
    </row>
    <row r="4" spans="2:12" ht="18.75" thickBot="1">
      <c r="B4" s="118" t="s">
        <v>240</v>
      </c>
      <c r="C4" s="130">
        <v>20</v>
      </c>
      <c r="D4" s="130">
        <v>25</v>
      </c>
      <c r="E4" s="130">
        <v>15</v>
      </c>
      <c r="F4" s="130">
        <v>25</v>
      </c>
      <c r="G4" s="130">
        <v>25</v>
      </c>
      <c r="H4" s="110">
        <f>SUM(C4:G4)</f>
        <v>110</v>
      </c>
      <c r="I4" s="114">
        <v>1</v>
      </c>
      <c r="J4" s="49"/>
      <c r="K4" s="49"/>
      <c r="L4" s="46"/>
    </row>
    <row r="5" spans="2:12" ht="18.75" thickBot="1">
      <c r="B5" s="50" t="s">
        <v>131</v>
      </c>
      <c r="C5" s="53">
        <v>25</v>
      </c>
      <c r="D5" s="53">
        <v>20</v>
      </c>
      <c r="E5" s="53">
        <v>20</v>
      </c>
      <c r="F5" s="53">
        <v>8</v>
      </c>
      <c r="G5" s="53">
        <v>7</v>
      </c>
      <c r="H5" s="110">
        <f>SUM(C5:G5)</f>
        <v>80</v>
      </c>
      <c r="I5" s="114">
        <v>2</v>
      </c>
      <c r="J5" s="54"/>
      <c r="K5" s="49"/>
      <c r="L5" s="46"/>
    </row>
    <row r="6" spans="2:12" ht="18.75" thickBot="1">
      <c r="B6" s="52" t="s">
        <v>152</v>
      </c>
      <c r="C6" s="51">
        <v>7</v>
      </c>
      <c r="D6" s="51">
        <v>10</v>
      </c>
      <c r="E6" s="51">
        <v>25</v>
      </c>
      <c r="F6" s="51">
        <v>10</v>
      </c>
      <c r="G6" s="51">
        <v>10</v>
      </c>
      <c r="H6" s="110">
        <f>SUM(C6:G6)</f>
        <v>62</v>
      </c>
      <c r="I6" s="114">
        <v>3</v>
      </c>
      <c r="J6" s="54"/>
      <c r="K6" s="49"/>
      <c r="L6" s="46"/>
    </row>
    <row r="7" spans="2:15" ht="18.75" thickBot="1">
      <c r="B7" s="52" t="s">
        <v>126</v>
      </c>
      <c r="C7" s="51">
        <v>4</v>
      </c>
      <c r="D7" s="51">
        <v>5</v>
      </c>
      <c r="E7" s="51">
        <v>10</v>
      </c>
      <c r="F7" s="51">
        <v>20</v>
      </c>
      <c r="G7" s="51">
        <v>20</v>
      </c>
      <c r="H7" s="110">
        <f>SUM(C7:G7)</f>
        <v>59</v>
      </c>
      <c r="I7" s="114">
        <v>4</v>
      </c>
      <c r="J7" s="54"/>
      <c r="K7" s="54"/>
      <c r="L7" s="46"/>
      <c r="O7" s="16"/>
    </row>
    <row r="8" spans="2:12" ht="18.75" thickBot="1">
      <c r="B8" s="50" t="s">
        <v>128</v>
      </c>
      <c r="C8" s="51">
        <v>8</v>
      </c>
      <c r="D8" s="51">
        <v>15</v>
      </c>
      <c r="E8" s="51">
        <v>7</v>
      </c>
      <c r="F8" s="51">
        <v>15</v>
      </c>
      <c r="G8" s="51">
        <v>6</v>
      </c>
      <c r="H8" s="110">
        <f>SUM(C8:G8)</f>
        <v>51</v>
      </c>
      <c r="I8" s="114">
        <v>5</v>
      </c>
      <c r="J8" s="54"/>
      <c r="K8" s="54"/>
      <c r="L8" s="46"/>
    </row>
    <row r="9" spans="2:12" ht="18.75" thickBot="1">
      <c r="B9" s="50" t="s">
        <v>188</v>
      </c>
      <c r="C9" s="53">
        <v>5</v>
      </c>
      <c r="D9" s="53">
        <v>4</v>
      </c>
      <c r="E9" s="53">
        <v>3</v>
      </c>
      <c r="F9" s="53">
        <v>7</v>
      </c>
      <c r="G9" s="53">
        <v>15</v>
      </c>
      <c r="H9" s="110">
        <f>SUM(C9:G9)</f>
        <v>34</v>
      </c>
      <c r="I9" s="114">
        <v>6</v>
      </c>
      <c r="J9" s="54"/>
      <c r="K9" s="54"/>
      <c r="L9" s="46"/>
    </row>
    <row r="10" spans="2:12" ht="18.75" thickBot="1">
      <c r="B10" s="50" t="s">
        <v>127</v>
      </c>
      <c r="C10" s="51">
        <v>15</v>
      </c>
      <c r="D10" s="51">
        <v>6</v>
      </c>
      <c r="E10" s="51">
        <v>5</v>
      </c>
      <c r="F10" s="51">
        <v>3</v>
      </c>
      <c r="G10" s="51">
        <v>4</v>
      </c>
      <c r="H10" s="110">
        <f>SUM(C10:G10)</f>
        <v>33</v>
      </c>
      <c r="I10" s="114" t="s">
        <v>245</v>
      </c>
      <c r="J10" s="54"/>
      <c r="K10" s="54"/>
      <c r="L10" s="46"/>
    </row>
    <row r="11" spans="2:12" ht="18.75" thickBot="1">
      <c r="B11" s="52" t="s">
        <v>129</v>
      </c>
      <c r="C11" s="51">
        <v>7</v>
      </c>
      <c r="D11" s="51">
        <v>7</v>
      </c>
      <c r="E11" s="51">
        <v>6</v>
      </c>
      <c r="F11" s="51">
        <v>5</v>
      </c>
      <c r="G11" s="51">
        <v>8</v>
      </c>
      <c r="H11" s="110">
        <f>SUM(C11:G11)</f>
        <v>33</v>
      </c>
      <c r="I11" s="114" t="s">
        <v>245</v>
      </c>
      <c r="J11" s="54"/>
      <c r="K11" s="54"/>
      <c r="L11" s="46"/>
    </row>
    <row r="12" spans="2:12" ht="18.75" thickBot="1">
      <c r="B12" s="50" t="s">
        <v>189</v>
      </c>
      <c r="C12" s="51">
        <v>3</v>
      </c>
      <c r="D12" s="51">
        <v>8</v>
      </c>
      <c r="E12" s="51">
        <v>8</v>
      </c>
      <c r="F12" s="51">
        <v>6</v>
      </c>
      <c r="G12" s="51">
        <v>3</v>
      </c>
      <c r="H12" s="110">
        <f>SUM(C12:G12)</f>
        <v>28</v>
      </c>
      <c r="I12" s="114">
        <v>9</v>
      </c>
      <c r="J12" s="54"/>
      <c r="K12" s="54"/>
      <c r="L12" s="46"/>
    </row>
    <row r="13" spans="2:12" ht="18.75" thickBot="1">
      <c r="B13" s="52" t="s">
        <v>130</v>
      </c>
      <c r="C13" s="53">
        <v>10</v>
      </c>
      <c r="D13" s="53">
        <v>2</v>
      </c>
      <c r="E13" s="53">
        <v>2</v>
      </c>
      <c r="F13" s="53">
        <v>4</v>
      </c>
      <c r="G13" s="53">
        <v>3</v>
      </c>
      <c r="H13" s="110">
        <f>SUM(C13:G13)</f>
        <v>21</v>
      </c>
      <c r="I13" s="114">
        <v>10</v>
      </c>
      <c r="J13" s="54"/>
      <c r="K13" s="54"/>
      <c r="L13" s="46"/>
    </row>
    <row r="14" spans="2:12" ht="18.75" thickBot="1">
      <c r="B14" s="52" t="s">
        <v>132</v>
      </c>
      <c r="C14" s="51">
        <v>2</v>
      </c>
      <c r="D14" s="51">
        <v>1</v>
      </c>
      <c r="E14" s="51">
        <v>4</v>
      </c>
      <c r="F14" s="51">
        <v>2</v>
      </c>
      <c r="G14" s="126">
        <v>5</v>
      </c>
      <c r="H14" s="110">
        <f>SUM(C14:G14)</f>
        <v>14</v>
      </c>
      <c r="I14" s="114">
        <v>11</v>
      </c>
      <c r="J14" s="54"/>
      <c r="K14" s="54"/>
      <c r="L14" s="46"/>
    </row>
    <row r="15" spans="2:12" ht="18.75" thickBot="1">
      <c r="B15" s="113" t="s">
        <v>187</v>
      </c>
      <c r="C15" s="125">
        <v>1</v>
      </c>
      <c r="D15" s="125">
        <v>3</v>
      </c>
      <c r="E15" s="125">
        <v>1</v>
      </c>
      <c r="F15" s="125">
        <v>1</v>
      </c>
      <c r="G15" s="125">
        <v>3</v>
      </c>
      <c r="H15" s="127">
        <f>SUM(C15:G15)</f>
        <v>9</v>
      </c>
      <c r="I15" s="114">
        <v>12</v>
      </c>
      <c r="J15" s="54"/>
      <c r="K15" s="54"/>
      <c r="L15" s="46"/>
    </row>
    <row r="16" spans="2:11" ht="18">
      <c r="B16" s="55"/>
      <c r="C16" s="56"/>
      <c r="D16" s="56"/>
      <c r="E16" s="56"/>
      <c r="F16" s="56"/>
      <c r="G16" s="56"/>
      <c r="H16" s="56"/>
      <c r="I16" s="56"/>
      <c r="J16" s="49"/>
      <c r="K16" s="54"/>
    </row>
    <row r="17" spans="2:11" ht="18">
      <c r="B17" s="55"/>
      <c r="C17" s="56"/>
      <c r="D17" s="56"/>
      <c r="E17" s="56"/>
      <c r="F17" s="56"/>
      <c r="G17" s="56"/>
      <c r="H17" s="56"/>
      <c r="I17" s="56"/>
      <c r="J17" s="49"/>
      <c r="K17" s="54"/>
    </row>
    <row r="18" spans="2:10" ht="18.75" thickBot="1">
      <c r="B18" s="56"/>
      <c r="C18" s="56"/>
      <c r="D18" s="56"/>
      <c r="E18" s="56"/>
      <c r="F18" s="56"/>
      <c r="G18" s="56"/>
      <c r="H18" s="56"/>
      <c r="I18" s="56"/>
      <c r="J18" s="57"/>
    </row>
    <row r="19" spans="2:18" ht="18.75" thickBot="1">
      <c r="B19" s="99" t="s">
        <v>1</v>
      </c>
      <c r="C19" s="58"/>
      <c r="D19" s="58"/>
      <c r="E19" s="58"/>
      <c r="F19" s="58"/>
      <c r="G19" s="84" t="s">
        <v>6</v>
      </c>
      <c r="H19" s="83" t="s">
        <v>34</v>
      </c>
      <c r="I19" s="96"/>
      <c r="J19" s="57"/>
      <c r="L19" s="79" t="s">
        <v>2</v>
      </c>
      <c r="M19" s="58"/>
      <c r="N19" s="58"/>
      <c r="O19" s="58"/>
      <c r="P19" s="58"/>
      <c r="Q19" s="84" t="s">
        <v>6</v>
      </c>
      <c r="R19" s="83" t="s">
        <v>34</v>
      </c>
    </row>
    <row r="20" spans="2:18" ht="18.75" thickBot="1">
      <c r="B20" s="118" t="s">
        <v>131</v>
      </c>
      <c r="C20" s="60">
        <v>13</v>
      </c>
      <c r="D20" s="61">
        <v>19</v>
      </c>
      <c r="E20" s="61">
        <v>23</v>
      </c>
      <c r="F20" s="62">
        <v>27</v>
      </c>
      <c r="G20" s="63">
        <f aca="true" t="shared" si="0" ref="G20:G31">SUM(C20:F20)</f>
        <v>82</v>
      </c>
      <c r="H20" s="64">
        <v>25</v>
      </c>
      <c r="I20" s="97"/>
      <c r="J20" s="65"/>
      <c r="L20" s="118" t="s">
        <v>240</v>
      </c>
      <c r="M20" s="60">
        <v>1</v>
      </c>
      <c r="N20" s="61">
        <v>2</v>
      </c>
      <c r="O20" s="61">
        <v>10</v>
      </c>
      <c r="P20" s="62">
        <v>40</v>
      </c>
      <c r="Q20" s="63">
        <f aca="true" t="shared" si="1" ref="Q20:Q31">SUM(M20:P20)</f>
        <v>53</v>
      </c>
      <c r="R20" s="64">
        <v>25</v>
      </c>
    </row>
    <row r="21" spans="2:18" ht="18.75" thickBot="1">
      <c r="B21" s="50" t="s">
        <v>240</v>
      </c>
      <c r="C21" s="70">
        <v>2</v>
      </c>
      <c r="D21" s="67">
        <v>20</v>
      </c>
      <c r="E21" s="67">
        <v>29</v>
      </c>
      <c r="F21" s="68">
        <v>43</v>
      </c>
      <c r="G21" s="63">
        <f t="shared" si="0"/>
        <v>94</v>
      </c>
      <c r="H21" s="69">
        <v>20</v>
      </c>
      <c r="I21" s="97"/>
      <c r="J21" s="65"/>
      <c r="L21" s="50" t="s">
        <v>131</v>
      </c>
      <c r="M21" s="66">
        <v>12</v>
      </c>
      <c r="N21" s="67">
        <v>19</v>
      </c>
      <c r="O21" s="67">
        <v>22</v>
      </c>
      <c r="P21" s="68">
        <v>29</v>
      </c>
      <c r="Q21" s="63">
        <f t="shared" si="1"/>
        <v>82</v>
      </c>
      <c r="R21" s="69">
        <v>20</v>
      </c>
    </row>
    <row r="22" spans="2:18" ht="18.75" thickBot="1">
      <c r="B22" s="50" t="s">
        <v>127</v>
      </c>
      <c r="C22" s="70">
        <v>5</v>
      </c>
      <c r="D22" s="71">
        <v>17</v>
      </c>
      <c r="E22" s="71">
        <v>36</v>
      </c>
      <c r="F22" s="72">
        <v>50</v>
      </c>
      <c r="G22" s="63">
        <f t="shared" si="0"/>
        <v>108</v>
      </c>
      <c r="H22" s="69">
        <v>15</v>
      </c>
      <c r="I22" s="97"/>
      <c r="J22" s="65"/>
      <c r="L22" s="50" t="s">
        <v>128</v>
      </c>
      <c r="M22" s="70">
        <v>8</v>
      </c>
      <c r="N22" s="71">
        <v>15</v>
      </c>
      <c r="O22" s="71">
        <v>26</v>
      </c>
      <c r="P22" s="72">
        <v>37</v>
      </c>
      <c r="Q22" s="63">
        <f t="shared" si="1"/>
        <v>86</v>
      </c>
      <c r="R22" s="69">
        <v>15</v>
      </c>
    </row>
    <row r="23" spans="2:18" ht="18.75" thickBot="1">
      <c r="B23" s="52" t="s">
        <v>130</v>
      </c>
      <c r="C23" s="70">
        <v>3</v>
      </c>
      <c r="D23" s="71">
        <v>24</v>
      </c>
      <c r="E23" s="71">
        <v>40</v>
      </c>
      <c r="F23" s="72">
        <v>47</v>
      </c>
      <c r="G23" s="63">
        <f t="shared" si="0"/>
        <v>114</v>
      </c>
      <c r="H23" s="69">
        <v>10</v>
      </c>
      <c r="I23" s="97"/>
      <c r="J23" s="65"/>
      <c r="L23" s="52" t="s">
        <v>152</v>
      </c>
      <c r="M23" s="70">
        <v>11</v>
      </c>
      <c r="N23" s="71">
        <v>18</v>
      </c>
      <c r="O23" s="71">
        <v>31</v>
      </c>
      <c r="P23" s="72">
        <v>35</v>
      </c>
      <c r="Q23" s="63">
        <f t="shared" si="1"/>
        <v>95</v>
      </c>
      <c r="R23" s="69">
        <v>10</v>
      </c>
    </row>
    <row r="24" spans="2:20" ht="18.75" thickBot="1">
      <c r="B24" s="50" t="s">
        <v>128</v>
      </c>
      <c r="C24" s="70">
        <v>14</v>
      </c>
      <c r="D24" s="71">
        <v>22</v>
      </c>
      <c r="E24" s="71">
        <v>31</v>
      </c>
      <c r="F24" s="72">
        <v>56</v>
      </c>
      <c r="G24" s="63">
        <f t="shared" si="0"/>
        <v>123</v>
      </c>
      <c r="H24" s="69">
        <v>8</v>
      </c>
      <c r="I24" s="97"/>
      <c r="J24" s="57"/>
      <c r="L24" s="50" t="s">
        <v>189</v>
      </c>
      <c r="M24" s="70">
        <v>3</v>
      </c>
      <c r="N24" s="71">
        <v>23</v>
      </c>
      <c r="O24" s="71">
        <v>25</v>
      </c>
      <c r="P24" s="72">
        <v>46</v>
      </c>
      <c r="Q24" s="63">
        <f t="shared" si="1"/>
        <v>97</v>
      </c>
      <c r="R24" s="69">
        <v>8</v>
      </c>
      <c r="T24" s="10" t="s">
        <v>73</v>
      </c>
    </row>
    <row r="25" spans="2:20" ht="18.75" thickBot="1">
      <c r="B25" s="52" t="s">
        <v>129</v>
      </c>
      <c r="C25" s="70">
        <v>9</v>
      </c>
      <c r="D25" s="71">
        <v>35</v>
      </c>
      <c r="E25" s="71">
        <v>39</v>
      </c>
      <c r="F25" s="72">
        <v>41</v>
      </c>
      <c r="G25" s="63">
        <f t="shared" si="0"/>
        <v>124</v>
      </c>
      <c r="H25" s="69">
        <v>7</v>
      </c>
      <c r="I25" s="97"/>
      <c r="J25" s="57"/>
      <c r="L25" s="52" t="s">
        <v>129</v>
      </c>
      <c r="M25" s="70">
        <v>7</v>
      </c>
      <c r="N25" s="71">
        <v>30</v>
      </c>
      <c r="O25" s="71">
        <v>32</v>
      </c>
      <c r="P25" s="72">
        <v>44</v>
      </c>
      <c r="Q25" s="63">
        <f t="shared" si="1"/>
        <v>113</v>
      </c>
      <c r="R25" s="69">
        <v>7</v>
      </c>
      <c r="T25" s="10"/>
    </row>
    <row r="26" spans="2:18" ht="18.75" thickBot="1">
      <c r="B26" s="52" t="s">
        <v>152</v>
      </c>
      <c r="C26" s="70">
        <v>7</v>
      </c>
      <c r="D26" s="71">
        <v>33</v>
      </c>
      <c r="E26" s="71">
        <v>38</v>
      </c>
      <c r="F26" s="72">
        <v>46</v>
      </c>
      <c r="G26" s="63">
        <f t="shared" si="0"/>
        <v>124</v>
      </c>
      <c r="H26" s="69">
        <v>7</v>
      </c>
      <c r="I26" s="97"/>
      <c r="J26" s="73"/>
      <c r="L26" s="50" t="s">
        <v>127</v>
      </c>
      <c r="M26" s="70">
        <v>4</v>
      </c>
      <c r="N26" s="71">
        <v>16</v>
      </c>
      <c r="O26" s="71">
        <v>34</v>
      </c>
      <c r="P26" s="72">
        <v>100</v>
      </c>
      <c r="Q26" s="63">
        <f t="shared" si="1"/>
        <v>154</v>
      </c>
      <c r="R26" s="69">
        <v>6</v>
      </c>
    </row>
    <row r="27" spans="2:18" ht="18.75" thickBot="1">
      <c r="B27" s="50" t="s">
        <v>188</v>
      </c>
      <c r="C27" s="70">
        <v>6</v>
      </c>
      <c r="D27" s="71">
        <v>15</v>
      </c>
      <c r="E27" s="71">
        <v>16</v>
      </c>
      <c r="F27" s="72">
        <v>100</v>
      </c>
      <c r="G27" s="63">
        <f t="shared" si="0"/>
        <v>137</v>
      </c>
      <c r="H27" s="69">
        <v>5</v>
      </c>
      <c r="I27" s="97"/>
      <c r="J27" s="65"/>
      <c r="L27" s="52" t="s">
        <v>126</v>
      </c>
      <c r="M27" s="70">
        <v>13</v>
      </c>
      <c r="N27" s="71">
        <v>21</v>
      </c>
      <c r="O27" s="71">
        <v>33</v>
      </c>
      <c r="P27" s="72">
        <v>100</v>
      </c>
      <c r="Q27" s="63">
        <f t="shared" si="1"/>
        <v>167</v>
      </c>
      <c r="R27" s="69">
        <v>5</v>
      </c>
    </row>
    <row r="28" spans="2:18" ht="18.75" thickBot="1">
      <c r="B28" s="52" t="s">
        <v>126</v>
      </c>
      <c r="C28" s="70">
        <v>26</v>
      </c>
      <c r="D28" s="71">
        <v>30</v>
      </c>
      <c r="E28" s="71">
        <v>42</v>
      </c>
      <c r="F28" s="72">
        <v>44</v>
      </c>
      <c r="G28" s="63">
        <f t="shared" si="0"/>
        <v>142</v>
      </c>
      <c r="H28" s="69">
        <v>4</v>
      </c>
      <c r="I28" s="97"/>
      <c r="J28" s="65"/>
      <c r="L28" s="50" t="s">
        <v>188</v>
      </c>
      <c r="M28" s="70">
        <v>28</v>
      </c>
      <c r="N28" s="71">
        <v>36</v>
      </c>
      <c r="O28" s="71">
        <v>45</v>
      </c>
      <c r="P28" s="72">
        <v>100</v>
      </c>
      <c r="Q28" s="63">
        <f t="shared" si="1"/>
        <v>209</v>
      </c>
      <c r="R28" s="69">
        <v>4</v>
      </c>
    </row>
    <row r="29" spans="2:18" ht="18.75" thickBot="1">
      <c r="B29" s="50" t="s">
        <v>189</v>
      </c>
      <c r="C29" s="70">
        <v>8</v>
      </c>
      <c r="D29" s="71">
        <v>10</v>
      </c>
      <c r="E29" s="71">
        <v>25</v>
      </c>
      <c r="F29" s="72">
        <v>100</v>
      </c>
      <c r="G29" s="63">
        <f t="shared" si="0"/>
        <v>143</v>
      </c>
      <c r="H29" s="69">
        <v>3</v>
      </c>
      <c r="I29" s="97"/>
      <c r="J29" s="65"/>
      <c r="L29" s="52" t="s">
        <v>187</v>
      </c>
      <c r="M29" s="70">
        <v>17</v>
      </c>
      <c r="N29" s="71">
        <v>24</v>
      </c>
      <c r="O29" s="71">
        <v>100</v>
      </c>
      <c r="P29" s="72">
        <v>100</v>
      </c>
      <c r="Q29" s="63">
        <f t="shared" si="1"/>
        <v>241</v>
      </c>
      <c r="R29" s="69">
        <v>3</v>
      </c>
    </row>
    <row r="30" spans="2:18" ht="18.75" thickBot="1">
      <c r="B30" s="52" t="s">
        <v>132</v>
      </c>
      <c r="C30" s="70">
        <v>18</v>
      </c>
      <c r="D30" s="71">
        <v>34</v>
      </c>
      <c r="E30" s="71">
        <v>45</v>
      </c>
      <c r="F30" s="72">
        <v>100</v>
      </c>
      <c r="G30" s="63">
        <f t="shared" si="0"/>
        <v>197</v>
      </c>
      <c r="H30" s="69">
        <v>2</v>
      </c>
      <c r="I30" s="97"/>
      <c r="J30" s="65"/>
      <c r="L30" s="52" t="s">
        <v>130</v>
      </c>
      <c r="M30" s="70">
        <v>27</v>
      </c>
      <c r="N30" s="71">
        <v>42</v>
      </c>
      <c r="O30" s="71">
        <v>100</v>
      </c>
      <c r="P30" s="72">
        <v>100</v>
      </c>
      <c r="Q30" s="63">
        <f t="shared" si="1"/>
        <v>269</v>
      </c>
      <c r="R30" s="69">
        <v>2</v>
      </c>
    </row>
    <row r="31" spans="2:18" ht="18.75" thickBot="1">
      <c r="B31" s="113" t="s">
        <v>187</v>
      </c>
      <c r="C31" s="85">
        <v>21</v>
      </c>
      <c r="D31" s="86">
        <v>32</v>
      </c>
      <c r="E31" s="86">
        <v>59</v>
      </c>
      <c r="F31" s="109">
        <v>100</v>
      </c>
      <c r="G31" s="81">
        <f t="shared" si="0"/>
        <v>212</v>
      </c>
      <c r="H31" s="107">
        <v>1</v>
      </c>
      <c r="I31" s="97"/>
      <c r="J31" s="65"/>
      <c r="L31" s="113" t="s">
        <v>132</v>
      </c>
      <c r="M31" s="85">
        <v>6</v>
      </c>
      <c r="N31" s="86">
        <v>100</v>
      </c>
      <c r="O31" s="86">
        <v>100</v>
      </c>
      <c r="P31" s="109">
        <v>100</v>
      </c>
      <c r="Q31" s="81">
        <f t="shared" si="1"/>
        <v>306</v>
      </c>
      <c r="R31" s="107">
        <v>1</v>
      </c>
    </row>
    <row r="32" spans="2:17" ht="18.75" thickBot="1">
      <c r="B32" s="56"/>
      <c r="C32" s="65"/>
      <c r="D32" s="65"/>
      <c r="E32" s="65"/>
      <c r="F32" s="65"/>
      <c r="G32" s="108"/>
      <c r="H32" s="73"/>
      <c r="I32" s="73"/>
      <c r="J32" s="65"/>
      <c r="Q32" s="91"/>
    </row>
    <row r="33" spans="2:18" ht="18.75" thickBot="1">
      <c r="B33" s="76" t="s">
        <v>3</v>
      </c>
      <c r="C33" s="74"/>
      <c r="D33" s="74"/>
      <c r="E33" s="74"/>
      <c r="F33" s="74"/>
      <c r="G33" s="84" t="s">
        <v>6</v>
      </c>
      <c r="H33" s="82" t="s">
        <v>34</v>
      </c>
      <c r="I33" s="96"/>
      <c r="J33" s="65"/>
      <c r="K33" s="65"/>
      <c r="L33" s="79" t="s">
        <v>4</v>
      </c>
      <c r="M33" s="74"/>
      <c r="N33" s="74"/>
      <c r="O33" s="74"/>
      <c r="P33" s="74"/>
      <c r="Q33" s="84" t="s">
        <v>6</v>
      </c>
      <c r="R33" s="83" t="s">
        <v>34</v>
      </c>
    </row>
    <row r="34" spans="2:18" ht="18.75" thickBot="1">
      <c r="B34" s="121" t="s">
        <v>152</v>
      </c>
      <c r="C34" s="62">
        <v>4</v>
      </c>
      <c r="D34" s="62">
        <v>7</v>
      </c>
      <c r="E34" s="62">
        <v>9</v>
      </c>
      <c r="F34" s="62">
        <v>16</v>
      </c>
      <c r="G34" s="63">
        <f aca="true" t="shared" si="2" ref="G34:G45">SUM(C34:F34)</f>
        <v>36</v>
      </c>
      <c r="H34" s="64">
        <v>25</v>
      </c>
      <c r="I34" s="97"/>
      <c r="J34" s="65"/>
      <c r="K34" s="65"/>
      <c r="L34" s="118" t="s">
        <v>240</v>
      </c>
      <c r="M34" s="62">
        <v>2</v>
      </c>
      <c r="N34" s="62">
        <v>4</v>
      </c>
      <c r="O34" s="62">
        <v>10</v>
      </c>
      <c r="P34" s="62">
        <v>26</v>
      </c>
      <c r="Q34" s="63">
        <f aca="true" t="shared" si="3" ref="Q34:Q45">SUM(M34:P34)</f>
        <v>42</v>
      </c>
      <c r="R34" s="64">
        <v>25</v>
      </c>
    </row>
    <row r="35" spans="2:18" ht="18.75" thickBot="1">
      <c r="B35" s="50" t="s">
        <v>131</v>
      </c>
      <c r="C35" s="68">
        <v>2</v>
      </c>
      <c r="D35" s="68">
        <v>10</v>
      </c>
      <c r="E35" s="68">
        <v>12</v>
      </c>
      <c r="F35" s="68">
        <v>33</v>
      </c>
      <c r="G35" s="63">
        <f t="shared" si="2"/>
        <v>57</v>
      </c>
      <c r="H35" s="69">
        <v>20</v>
      </c>
      <c r="I35" s="97"/>
      <c r="J35" s="65"/>
      <c r="K35" s="65"/>
      <c r="L35" s="52" t="s">
        <v>126</v>
      </c>
      <c r="M35" s="68">
        <v>5</v>
      </c>
      <c r="N35" s="68">
        <v>8</v>
      </c>
      <c r="O35" s="68">
        <v>16</v>
      </c>
      <c r="P35" s="68">
        <v>19</v>
      </c>
      <c r="Q35" s="63">
        <f t="shared" si="3"/>
        <v>48</v>
      </c>
      <c r="R35" s="69">
        <v>20</v>
      </c>
    </row>
    <row r="36" spans="2:18" ht="18.75" thickBot="1">
      <c r="B36" s="52" t="s">
        <v>240</v>
      </c>
      <c r="C36" s="72">
        <v>5</v>
      </c>
      <c r="D36" s="72">
        <v>8</v>
      </c>
      <c r="E36" s="72">
        <v>21</v>
      </c>
      <c r="F36" s="72">
        <v>24</v>
      </c>
      <c r="G36" s="63">
        <f t="shared" si="2"/>
        <v>58</v>
      </c>
      <c r="H36" s="69">
        <v>15</v>
      </c>
      <c r="I36" s="97"/>
      <c r="J36" s="65"/>
      <c r="K36" s="65"/>
      <c r="L36" s="50" t="s">
        <v>128</v>
      </c>
      <c r="M36" s="72">
        <v>3</v>
      </c>
      <c r="N36" s="72">
        <v>15</v>
      </c>
      <c r="O36" s="72">
        <v>38</v>
      </c>
      <c r="P36" s="72">
        <v>46</v>
      </c>
      <c r="Q36" s="63">
        <f t="shared" si="3"/>
        <v>102</v>
      </c>
      <c r="R36" s="69">
        <v>15</v>
      </c>
    </row>
    <row r="37" spans="2:18" ht="18.75" thickBot="1">
      <c r="B37" s="52" t="s">
        <v>126</v>
      </c>
      <c r="C37" s="72">
        <v>1</v>
      </c>
      <c r="D37" s="72">
        <v>19</v>
      </c>
      <c r="E37" s="72">
        <v>20</v>
      </c>
      <c r="F37" s="72">
        <v>28</v>
      </c>
      <c r="G37" s="63">
        <f t="shared" si="2"/>
        <v>68</v>
      </c>
      <c r="H37" s="69">
        <v>10</v>
      </c>
      <c r="I37" s="97"/>
      <c r="J37" s="65"/>
      <c r="K37" s="65"/>
      <c r="L37" s="52" t="s">
        <v>152</v>
      </c>
      <c r="M37" s="72">
        <v>20</v>
      </c>
      <c r="N37" s="72">
        <v>33</v>
      </c>
      <c r="O37" s="72">
        <v>37</v>
      </c>
      <c r="P37" s="72">
        <v>41</v>
      </c>
      <c r="Q37" s="63">
        <f t="shared" si="3"/>
        <v>131</v>
      </c>
      <c r="R37" s="69">
        <v>10</v>
      </c>
    </row>
    <row r="38" spans="2:18" ht="18.75" thickBot="1">
      <c r="B38" s="50" t="s">
        <v>189</v>
      </c>
      <c r="C38" s="72">
        <v>11</v>
      </c>
      <c r="D38" s="72">
        <v>15</v>
      </c>
      <c r="E38" s="72">
        <v>37</v>
      </c>
      <c r="F38" s="72">
        <v>47</v>
      </c>
      <c r="G38" s="63">
        <f t="shared" si="2"/>
        <v>110</v>
      </c>
      <c r="H38" s="69">
        <v>8</v>
      </c>
      <c r="I38" s="97"/>
      <c r="J38" s="65"/>
      <c r="K38" s="65"/>
      <c r="L38" s="50" t="s">
        <v>131</v>
      </c>
      <c r="M38" s="72">
        <v>23</v>
      </c>
      <c r="N38" s="72">
        <v>30</v>
      </c>
      <c r="O38" s="72">
        <v>34</v>
      </c>
      <c r="P38" s="72">
        <v>47</v>
      </c>
      <c r="Q38" s="63">
        <f t="shared" si="3"/>
        <v>134</v>
      </c>
      <c r="R38" s="69">
        <v>8</v>
      </c>
    </row>
    <row r="39" spans="2:18" ht="18.75" thickBot="1">
      <c r="B39" s="50" t="s">
        <v>128</v>
      </c>
      <c r="C39" s="70">
        <v>3</v>
      </c>
      <c r="D39" s="71">
        <v>23</v>
      </c>
      <c r="E39" s="71">
        <v>41</v>
      </c>
      <c r="F39" s="72">
        <v>45</v>
      </c>
      <c r="G39" s="63">
        <f t="shared" si="2"/>
        <v>112</v>
      </c>
      <c r="H39" s="69">
        <v>7</v>
      </c>
      <c r="I39" s="97"/>
      <c r="J39" s="65"/>
      <c r="K39" s="65"/>
      <c r="L39" s="50" t="s">
        <v>188</v>
      </c>
      <c r="M39" s="70">
        <v>6</v>
      </c>
      <c r="N39" s="71">
        <v>32</v>
      </c>
      <c r="O39" s="71">
        <v>49</v>
      </c>
      <c r="P39" s="72">
        <v>52</v>
      </c>
      <c r="Q39" s="63">
        <f t="shared" si="3"/>
        <v>139</v>
      </c>
      <c r="R39" s="69">
        <v>7</v>
      </c>
    </row>
    <row r="40" spans="2:18" ht="18.75" thickBot="1">
      <c r="B40" s="52" t="s">
        <v>129</v>
      </c>
      <c r="C40" s="72">
        <v>25</v>
      </c>
      <c r="D40" s="72">
        <v>27</v>
      </c>
      <c r="E40" s="72">
        <v>30</v>
      </c>
      <c r="F40" s="72">
        <v>43</v>
      </c>
      <c r="G40" s="63">
        <f t="shared" si="2"/>
        <v>125</v>
      </c>
      <c r="H40" s="69">
        <v>6</v>
      </c>
      <c r="I40" s="97"/>
      <c r="J40" s="65"/>
      <c r="K40" s="65"/>
      <c r="L40" s="50" t="s">
        <v>189</v>
      </c>
      <c r="M40" s="72">
        <v>9</v>
      </c>
      <c r="N40" s="72">
        <v>14</v>
      </c>
      <c r="O40" s="72">
        <v>27</v>
      </c>
      <c r="P40" s="72">
        <v>100</v>
      </c>
      <c r="Q40" s="63">
        <f t="shared" si="3"/>
        <v>150</v>
      </c>
      <c r="R40" s="69">
        <v>6</v>
      </c>
    </row>
    <row r="41" spans="2:18" ht="18.75" thickBot="1">
      <c r="B41" s="50" t="s">
        <v>127</v>
      </c>
      <c r="C41" s="72">
        <v>6</v>
      </c>
      <c r="D41" s="72">
        <v>29</v>
      </c>
      <c r="E41" s="72">
        <v>38</v>
      </c>
      <c r="F41" s="72">
        <v>100</v>
      </c>
      <c r="G41" s="63">
        <f t="shared" si="2"/>
        <v>173</v>
      </c>
      <c r="H41" s="69">
        <v>5</v>
      </c>
      <c r="I41" s="97"/>
      <c r="J41" s="65"/>
      <c r="K41" s="65"/>
      <c r="L41" s="52" t="s">
        <v>129</v>
      </c>
      <c r="M41" s="72">
        <v>24</v>
      </c>
      <c r="N41" s="72">
        <v>35</v>
      </c>
      <c r="O41" s="72">
        <v>40</v>
      </c>
      <c r="P41" s="72">
        <v>56</v>
      </c>
      <c r="Q41" s="63">
        <f t="shared" si="3"/>
        <v>155</v>
      </c>
      <c r="R41" s="69">
        <v>5</v>
      </c>
    </row>
    <row r="42" spans="2:18" ht="18.75" thickBot="1">
      <c r="B42" s="52" t="s">
        <v>132</v>
      </c>
      <c r="C42" s="72">
        <v>18</v>
      </c>
      <c r="D42" s="72">
        <v>44</v>
      </c>
      <c r="E42" s="72">
        <v>48</v>
      </c>
      <c r="F42" s="72">
        <v>100</v>
      </c>
      <c r="G42" s="63">
        <f t="shared" si="2"/>
        <v>210</v>
      </c>
      <c r="H42" s="69">
        <v>4</v>
      </c>
      <c r="I42" s="97"/>
      <c r="J42" s="65"/>
      <c r="K42" s="65"/>
      <c r="L42" s="52" t="s">
        <v>130</v>
      </c>
      <c r="M42" s="72">
        <v>25</v>
      </c>
      <c r="N42" s="72">
        <v>39</v>
      </c>
      <c r="O42" s="72">
        <v>57</v>
      </c>
      <c r="P42" s="72">
        <v>100</v>
      </c>
      <c r="Q42" s="63">
        <f t="shared" si="3"/>
        <v>221</v>
      </c>
      <c r="R42" s="69">
        <v>4</v>
      </c>
    </row>
    <row r="43" spans="2:18" ht="18.75" thickBot="1">
      <c r="B43" s="50" t="s">
        <v>188</v>
      </c>
      <c r="C43" s="72">
        <v>35</v>
      </c>
      <c r="D43" s="72">
        <v>40</v>
      </c>
      <c r="E43" s="72">
        <v>49</v>
      </c>
      <c r="F43" s="72">
        <v>100</v>
      </c>
      <c r="G43" s="63">
        <f t="shared" si="2"/>
        <v>224</v>
      </c>
      <c r="H43" s="69">
        <v>3</v>
      </c>
      <c r="I43" s="97"/>
      <c r="J43" s="73"/>
      <c r="K43" s="73"/>
      <c r="L43" s="50" t="s">
        <v>127</v>
      </c>
      <c r="M43" s="72">
        <v>11</v>
      </c>
      <c r="N43" s="72">
        <v>29</v>
      </c>
      <c r="O43" s="72">
        <v>100</v>
      </c>
      <c r="P43" s="72">
        <v>100</v>
      </c>
      <c r="Q43" s="63">
        <f t="shared" si="3"/>
        <v>240</v>
      </c>
      <c r="R43" s="69">
        <v>3</v>
      </c>
    </row>
    <row r="44" spans="2:18" ht="18.75" thickBot="1">
      <c r="B44" s="50" t="s">
        <v>130</v>
      </c>
      <c r="C44" s="72">
        <v>31</v>
      </c>
      <c r="D44" s="72">
        <v>46</v>
      </c>
      <c r="E44" s="72">
        <v>100</v>
      </c>
      <c r="F44" s="72">
        <v>100</v>
      </c>
      <c r="G44" s="63">
        <f t="shared" si="2"/>
        <v>277</v>
      </c>
      <c r="H44" s="69">
        <v>2</v>
      </c>
      <c r="I44" s="97"/>
      <c r="J44" s="73"/>
      <c r="K44" s="73"/>
      <c r="L44" s="52" t="s">
        <v>132</v>
      </c>
      <c r="M44" s="72">
        <v>42</v>
      </c>
      <c r="N44" s="72">
        <v>48</v>
      </c>
      <c r="O44" s="72">
        <v>53</v>
      </c>
      <c r="P44" s="72">
        <v>100</v>
      </c>
      <c r="Q44" s="63">
        <f t="shared" si="3"/>
        <v>243</v>
      </c>
      <c r="R44" s="69">
        <v>2</v>
      </c>
    </row>
    <row r="45" spans="2:18" ht="18.75" thickBot="1">
      <c r="B45" s="113" t="s">
        <v>187</v>
      </c>
      <c r="C45" s="85">
        <v>26</v>
      </c>
      <c r="D45" s="86">
        <v>100</v>
      </c>
      <c r="E45" s="86">
        <v>100</v>
      </c>
      <c r="F45" s="109">
        <v>100</v>
      </c>
      <c r="G45" s="81">
        <f t="shared" si="2"/>
        <v>326</v>
      </c>
      <c r="H45" s="107">
        <v>1</v>
      </c>
      <c r="I45" s="97"/>
      <c r="J45" s="73"/>
      <c r="K45" s="73"/>
      <c r="L45" s="113" t="s">
        <v>187</v>
      </c>
      <c r="M45" s="85">
        <v>100</v>
      </c>
      <c r="N45" s="86">
        <v>100</v>
      </c>
      <c r="O45" s="86">
        <v>100</v>
      </c>
      <c r="P45" s="109">
        <v>100</v>
      </c>
      <c r="Q45" s="81">
        <f t="shared" si="3"/>
        <v>400</v>
      </c>
      <c r="R45" s="107">
        <v>1</v>
      </c>
    </row>
    <row r="46" spans="2:17" ht="18.75" thickBot="1">
      <c r="B46" s="103"/>
      <c r="C46" s="65"/>
      <c r="D46" s="65"/>
      <c r="E46" s="65"/>
      <c r="F46" s="65"/>
      <c r="G46" s="65"/>
      <c r="H46" s="65"/>
      <c r="I46" s="65"/>
      <c r="J46" s="65"/>
      <c r="K46" s="65"/>
      <c r="L46" s="16"/>
      <c r="M46" s="16"/>
      <c r="N46" s="16"/>
      <c r="Q46" s="115"/>
    </row>
    <row r="47" spans="2:17" ht="18.75" thickBot="1">
      <c r="B47" s="77" t="s">
        <v>5</v>
      </c>
      <c r="C47" s="74"/>
      <c r="D47" s="74"/>
      <c r="E47" s="74"/>
      <c r="F47" s="74"/>
      <c r="G47" s="75" t="s">
        <v>6</v>
      </c>
      <c r="H47" s="59" t="s">
        <v>34</v>
      </c>
      <c r="I47" s="65"/>
      <c r="J47" s="65"/>
      <c r="Q47" s="16"/>
    </row>
    <row r="48" spans="2:10" ht="18.75" thickBot="1">
      <c r="B48" s="118" t="s">
        <v>240</v>
      </c>
      <c r="C48" s="62">
        <v>1</v>
      </c>
      <c r="D48" s="62">
        <v>4</v>
      </c>
      <c r="E48" s="62">
        <v>8</v>
      </c>
      <c r="F48" s="62">
        <v>33</v>
      </c>
      <c r="G48" s="63">
        <f>SUM(C48:F48)</f>
        <v>46</v>
      </c>
      <c r="H48" s="64">
        <v>25</v>
      </c>
      <c r="I48" s="97"/>
      <c r="J48" s="65"/>
    </row>
    <row r="49" spans="2:10" ht="18.75" thickBot="1">
      <c r="B49" s="52" t="s">
        <v>126</v>
      </c>
      <c r="C49" s="68">
        <v>5</v>
      </c>
      <c r="D49" s="68">
        <v>6</v>
      </c>
      <c r="E49" s="68">
        <v>15</v>
      </c>
      <c r="F49" s="68">
        <v>21</v>
      </c>
      <c r="G49" s="63">
        <f>SUM(C49:F49)</f>
        <v>47</v>
      </c>
      <c r="H49" s="69">
        <v>20</v>
      </c>
      <c r="I49" s="97"/>
      <c r="J49" s="65"/>
    </row>
    <row r="50" spans="2:10" ht="18.75" thickBot="1">
      <c r="B50" s="50" t="s">
        <v>188</v>
      </c>
      <c r="C50" s="72">
        <v>1</v>
      </c>
      <c r="D50" s="72">
        <v>13</v>
      </c>
      <c r="E50" s="72">
        <v>20</v>
      </c>
      <c r="F50" s="72">
        <v>22</v>
      </c>
      <c r="G50" s="63">
        <f>SUM(C50:F50)</f>
        <v>56</v>
      </c>
      <c r="H50" s="69">
        <v>15</v>
      </c>
      <c r="I50" s="97"/>
      <c r="J50" s="65"/>
    </row>
    <row r="51" spans="2:10" ht="18.75" thickBot="1">
      <c r="B51" s="52" t="s">
        <v>152</v>
      </c>
      <c r="C51" s="72">
        <v>9</v>
      </c>
      <c r="D51" s="72">
        <v>11</v>
      </c>
      <c r="E51" s="72">
        <v>12</v>
      </c>
      <c r="F51" s="72">
        <v>25</v>
      </c>
      <c r="G51" s="63">
        <f>SUM(C51:F51)</f>
        <v>57</v>
      </c>
      <c r="H51" s="69">
        <v>10</v>
      </c>
      <c r="I51" s="97"/>
      <c r="J51" s="65"/>
    </row>
    <row r="52" spans="2:10" ht="18.75" thickBot="1">
      <c r="B52" s="52" t="s">
        <v>129</v>
      </c>
      <c r="C52" s="72">
        <v>3</v>
      </c>
      <c r="D52" s="72">
        <v>26</v>
      </c>
      <c r="E52" s="72">
        <v>28</v>
      </c>
      <c r="F52" s="72">
        <v>38</v>
      </c>
      <c r="G52" s="63">
        <f>SUM(C52:F52)</f>
        <v>95</v>
      </c>
      <c r="H52" s="69">
        <v>8</v>
      </c>
      <c r="I52" s="97"/>
      <c r="J52" s="65"/>
    </row>
    <row r="53" spans="2:10" ht="18.75" thickBot="1">
      <c r="B53" s="50" t="s">
        <v>131</v>
      </c>
      <c r="C53" s="70">
        <v>16</v>
      </c>
      <c r="D53" s="71">
        <v>24</v>
      </c>
      <c r="E53" s="71">
        <v>30</v>
      </c>
      <c r="F53" s="72">
        <v>31</v>
      </c>
      <c r="G53" s="63">
        <f>SUM(C53:F53)</f>
        <v>101</v>
      </c>
      <c r="H53" s="69">
        <v>7</v>
      </c>
      <c r="I53" s="97"/>
      <c r="J53" s="65"/>
    </row>
    <row r="54" spans="2:10" ht="18.75" thickBot="1">
      <c r="B54" s="50" t="s">
        <v>128</v>
      </c>
      <c r="C54" s="72">
        <v>14</v>
      </c>
      <c r="D54" s="72">
        <v>29</v>
      </c>
      <c r="E54" s="72">
        <v>37</v>
      </c>
      <c r="F54" s="72">
        <v>41</v>
      </c>
      <c r="G54" s="63">
        <f>SUM(C54:F54)</f>
        <v>121</v>
      </c>
      <c r="H54" s="69">
        <v>6</v>
      </c>
      <c r="I54" s="97"/>
      <c r="J54" s="65"/>
    </row>
    <row r="55" spans="2:10" ht="18.75" thickBot="1">
      <c r="B55" s="52" t="s">
        <v>132</v>
      </c>
      <c r="C55" s="72">
        <v>7</v>
      </c>
      <c r="D55" s="72">
        <v>27</v>
      </c>
      <c r="E55" s="72">
        <v>40</v>
      </c>
      <c r="F55" s="72">
        <v>100</v>
      </c>
      <c r="G55" s="63">
        <f>SUM(C55:F55)</f>
        <v>174</v>
      </c>
      <c r="H55" s="69">
        <v>5</v>
      </c>
      <c r="I55" s="97"/>
      <c r="J55" s="65"/>
    </row>
    <row r="56" spans="2:10" ht="18.75" thickBot="1">
      <c r="B56" s="50" t="s">
        <v>127</v>
      </c>
      <c r="C56" s="72">
        <v>18</v>
      </c>
      <c r="D56" s="72">
        <v>23</v>
      </c>
      <c r="E56" s="72">
        <v>100</v>
      </c>
      <c r="F56" s="72">
        <v>100</v>
      </c>
      <c r="G56" s="63">
        <f>SUM(C56:F56)</f>
        <v>241</v>
      </c>
      <c r="H56" s="69">
        <v>4</v>
      </c>
      <c r="I56" s="97"/>
      <c r="J56" s="65"/>
    </row>
    <row r="57" spans="2:10" ht="18.75" thickBot="1">
      <c r="B57" s="52" t="s">
        <v>187</v>
      </c>
      <c r="C57" s="72">
        <v>100</v>
      </c>
      <c r="D57" s="72">
        <v>100</v>
      </c>
      <c r="E57" s="72">
        <v>100</v>
      </c>
      <c r="F57" s="72">
        <v>100</v>
      </c>
      <c r="G57" s="63">
        <f>SUM(C57:F57)</f>
        <v>400</v>
      </c>
      <c r="H57" s="69">
        <v>3</v>
      </c>
      <c r="I57" s="97"/>
      <c r="J57" s="65"/>
    </row>
    <row r="58" spans="2:10" ht="18.75" thickBot="1">
      <c r="B58" s="50" t="s">
        <v>189</v>
      </c>
      <c r="C58" s="72">
        <v>100</v>
      </c>
      <c r="D58" s="72">
        <v>100</v>
      </c>
      <c r="E58" s="72">
        <v>100</v>
      </c>
      <c r="F58" s="72">
        <v>100</v>
      </c>
      <c r="G58" s="63">
        <f>SUM(C58:F58)</f>
        <v>400</v>
      </c>
      <c r="H58" s="69">
        <v>3</v>
      </c>
      <c r="I58" s="97"/>
      <c r="J58" s="65"/>
    </row>
    <row r="59" spans="2:10" ht="18.75" thickBot="1">
      <c r="B59" s="113" t="s">
        <v>130</v>
      </c>
      <c r="C59" s="85">
        <v>100</v>
      </c>
      <c r="D59" s="86">
        <v>100</v>
      </c>
      <c r="E59" s="86">
        <v>100</v>
      </c>
      <c r="F59" s="109">
        <v>100</v>
      </c>
      <c r="G59" s="81">
        <f>SUM(C59:F59)</f>
        <v>400</v>
      </c>
      <c r="H59" s="107">
        <v>3</v>
      </c>
      <c r="I59" s="97"/>
      <c r="J59" s="65"/>
    </row>
    <row r="60" spans="2:17" ht="18">
      <c r="B60" s="55"/>
      <c r="C60" s="65"/>
      <c r="D60" s="65"/>
      <c r="E60" s="65"/>
      <c r="F60" s="65"/>
      <c r="G60" s="65"/>
      <c r="H60" s="65"/>
      <c r="I60" s="65"/>
      <c r="J60" s="65"/>
      <c r="K60" s="65"/>
      <c r="L60" s="16"/>
      <c r="M60" s="16"/>
      <c r="N60" s="16"/>
      <c r="Q60" s="65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8"/>
  <sheetViews>
    <sheetView zoomScalePageLayoutView="0" workbookViewId="0" topLeftCell="A4">
      <selection activeCell="T93" sqref="T93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16</v>
      </c>
      <c r="C2" s="8" t="s">
        <v>25</v>
      </c>
      <c r="D2" s="1" t="s">
        <v>26</v>
      </c>
      <c r="I2" s="135" t="s">
        <v>29</v>
      </c>
      <c r="J2" s="135"/>
      <c r="K2" s="135"/>
    </row>
    <row r="3" spans="9:13" ht="12.75">
      <c r="I3" s="44" t="s">
        <v>17</v>
      </c>
      <c r="J3" s="44" t="s">
        <v>18</v>
      </c>
      <c r="K3" s="44" t="s">
        <v>19</v>
      </c>
      <c r="L3" s="44" t="s">
        <v>20</v>
      </c>
      <c r="M3" s="44" t="s">
        <v>21</v>
      </c>
    </row>
    <row r="4" spans="1:13" ht="15">
      <c r="A4" s="8">
        <v>1</v>
      </c>
      <c r="B4" s="8">
        <v>1</v>
      </c>
      <c r="C4" s="10" t="s">
        <v>133</v>
      </c>
      <c r="D4" s="44" t="s">
        <v>209</v>
      </c>
      <c r="F4" t="str">
        <f>LEFT(C4,(SEARCH(" ",C4)))</f>
        <v>Ashby, </v>
      </c>
      <c r="G4" t="str">
        <f>MID(C4,(SEARCH(" ",C4)+1),20)</f>
        <v>Michael</v>
      </c>
      <c r="I4" s="112">
        <v>0.006076388888888889</v>
      </c>
      <c r="J4" s="112">
        <v>0.005555555555555556</v>
      </c>
      <c r="K4" s="112">
        <v>0.005555555555555556</v>
      </c>
      <c r="L4" s="112">
        <v>0.0062499999999999995</v>
      </c>
      <c r="M4" s="112">
        <v>0.0062499999999999995</v>
      </c>
    </row>
    <row r="5" spans="1:13" ht="15">
      <c r="A5" s="8">
        <f>+A4+1</f>
        <v>2</v>
      </c>
      <c r="B5" s="8">
        <v>2</v>
      </c>
      <c r="C5" t="s">
        <v>175</v>
      </c>
      <c r="D5" s="44" t="s">
        <v>209</v>
      </c>
      <c r="F5" t="str">
        <f aca="true" t="shared" si="0" ref="F5:F56">LEFT(C5,(SEARCH(" ",C5)))</f>
        <v>Barrass, </v>
      </c>
      <c r="G5" t="str">
        <f aca="true" t="shared" si="1" ref="G5:G56">MID(C5,(SEARCH(" ",C5)+1),20)</f>
        <v>Chloe</v>
      </c>
      <c r="H5" s="111"/>
      <c r="I5" s="112">
        <v>0.003645833333333333</v>
      </c>
      <c r="J5" s="112">
        <v>0.003298611111111111</v>
      </c>
      <c r="K5" s="112">
        <v>0.003298611111111111</v>
      </c>
      <c r="L5" s="112">
        <v>0.002951388888888889</v>
      </c>
      <c r="M5" s="112">
        <v>0.003472222222222222</v>
      </c>
    </row>
    <row r="6" spans="1:13" ht="15">
      <c r="A6" s="8">
        <f aca="true" t="shared" si="2" ref="A6:A69">+A5+1</f>
        <v>3</v>
      </c>
      <c r="B6" s="8">
        <v>3</v>
      </c>
      <c r="C6" t="s">
        <v>147</v>
      </c>
      <c r="D6" s="44" t="s">
        <v>217</v>
      </c>
      <c r="F6" t="str">
        <f t="shared" si="0"/>
        <v>Barrass, </v>
      </c>
      <c r="G6" t="str">
        <f t="shared" si="1"/>
        <v>Heather</v>
      </c>
      <c r="H6" s="111"/>
      <c r="I6" s="112">
        <v>0.005555555555555556</v>
      </c>
      <c r="J6" s="112">
        <v>0.005555555555555556</v>
      </c>
      <c r="K6" s="112">
        <v>0.005555555555555556</v>
      </c>
      <c r="L6" s="112">
        <v>0.004340277777777778</v>
      </c>
      <c r="M6" s="112">
        <v>0.0050347222222222225</v>
      </c>
    </row>
    <row r="7" spans="1:13" ht="15">
      <c r="A7" s="8">
        <f t="shared" si="2"/>
        <v>4</v>
      </c>
      <c r="B7" s="8">
        <v>4</v>
      </c>
      <c r="C7" t="s">
        <v>183</v>
      </c>
      <c r="D7" s="44" t="s">
        <v>224</v>
      </c>
      <c r="F7" t="str">
        <f t="shared" si="0"/>
        <v>Barrett, </v>
      </c>
      <c r="G7" t="str">
        <f t="shared" si="1"/>
        <v>Lauren</v>
      </c>
      <c r="H7" s="111"/>
      <c r="I7" s="112">
        <v>0.004166666666666667</v>
      </c>
      <c r="J7" s="112">
        <v>0.005729166666666667</v>
      </c>
      <c r="K7" s="112">
        <v>0.006944444444444444</v>
      </c>
      <c r="L7" s="112">
        <v>0.006944444444444444</v>
      </c>
      <c r="M7" s="112">
        <v>0.007291666666666666</v>
      </c>
    </row>
    <row r="8" spans="1:13" ht="15">
      <c r="A8" s="8">
        <f t="shared" si="2"/>
        <v>5</v>
      </c>
      <c r="B8" s="8">
        <v>5</v>
      </c>
      <c r="C8" t="s">
        <v>35</v>
      </c>
      <c r="D8" s="44" t="s">
        <v>211</v>
      </c>
      <c r="F8" t="str">
        <f t="shared" si="0"/>
        <v>Baxter, </v>
      </c>
      <c r="G8" t="str">
        <f t="shared" si="1"/>
        <v>Ian</v>
      </c>
      <c r="H8" s="111"/>
      <c r="I8" s="112">
        <v>0.008506944444444444</v>
      </c>
      <c r="J8" s="112">
        <v>0.008680555555555556</v>
      </c>
      <c r="K8" s="112">
        <v>0.008680555555555556</v>
      </c>
      <c r="L8" s="112">
        <v>0.008854166666666666</v>
      </c>
      <c r="M8" s="112">
        <v>0.008854166666666666</v>
      </c>
    </row>
    <row r="9" spans="1:13" ht="15">
      <c r="A9" s="8">
        <f t="shared" si="2"/>
        <v>6</v>
      </c>
      <c r="B9" s="8">
        <v>6</v>
      </c>
      <c r="C9" t="s">
        <v>83</v>
      </c>
      <c r="D9" s="44" t="s">
        <v>216</v>
      </c>
      <c r="F9" t="str">
        <f t="shared" si="0"/>
        <v>Blackett, </v>
      </c>
      <c r="G9" t="str">
        <f t="shared" si="1"/>
        <v>Paul</v>
      </c>
      <c r="H9" s="111"/>
      <c r="I9" s="112">
        <v>0.005902777777777778</v>
      </c>
      <c r="J9" s="112">
        <v>0.005902777777777778</v>
      </c>
      <c r="K9" s="112">
        <v>0.006423611111111112</v>
      </c>
      <c r="L9" s="112">
        <v>0.006423611111111112</v>
      </c>
      <c r="M9" s="112">
        <v>0.006423611111111112</v>
      </c>
    </row>
    <row r="10" spans="1:13" ht="15">
      <c r="A10" s="8">
        <f t="shared" si="2"/>
        <v>7</v>
      </c>
      <c r="B10" s="8">
        <v>7</v>
      </c>
      <c r="C10" t="s">
        <v>80</v>
      </c>
      <c r="D10" s="44" t="s">
        <v>209</v>
      </c>
      <c r="F10" t="str">
        <f t="shared" si="0"/>
        <v>Brabazon, </v>
      </c>
      <c r="G10" t="str">
        <f t="shared" si="1"/>
        <v>Anita</v>
      </c>
      <c r="H10" s="111"/>
      <c r="I10" s="112">
        <v>0.005381944444444445</v>
      </c>
      <c r="J10" s="112">
        <v>0.004513888888888889</v>
      </c>
      <c r="K10" s="112">
        <v>0.004513888888888889</v>
      </c>
      <c r="L10" s="112">
        <v>0.004513888888888889</v>
      </c>
      <c r="M10" s="112">
        <v>0.0046875</v>
      </c>
    </row>
    <row r="11" spans="1:13" ht="15">
      <c r="A11" s="8">
        <f t="shared" si="2"/>
        <v>8</v>
      </c>
      <c r="B11" s="8">
        <v>8</v>
      </c>
      <c r="C11" t="s">
        <v>36</v>
      </c>
      <c r="D11" s="44" t="s">
        <v>209</v>
      </c>
      <c r="F11" t="str">
        <f t="shared" si="0"/>
        <v>Bradley, </v>
      </c>
      <c r="G11" t="str">
        <f t="shared" si="1"/>
        <v>Dave</v>
      </c>
      <c r="H11" s="111"/>
      <c r="I11" s="112">
        <v>0.0067708333333333336</v>
      </c>
      <c r="J11" s="112">
        <v>0.0067708333333333336</v>
      </c>
      <c r="K11" s="112">
        <v>0.0067708333333333336</v>
      </c>
      <c r="L11" s="112">
        <v>0.0067708333333333336</v>
      </c>
      <c r="M11" s="112">
        <v>0.0067708333333333336</v>
      </c>
    </row>
    <row r="12" spans="1:13" ht="15">
      <c r="A12" s="8">
        <f t="shared" si="2"/>
        <v>9</v>
      </c>
      <c r="B12" s="8">
        <v>9</v>
      </c>
      <c r="C12" t="s">
        <v>136</v>
      </c>
      <c r="D12" s="44" t="s">
        <v>208</v>
      </c>
      <c r="F12" t="str">
        <f t="shared" si="0"/>
        <v>Brown, </v>
      </c>
      <c r="G12" t="str">
        <f t="shared" si="1"/>
        <v>Colin</v>
      </c>
      <c r="H12" s="111"/>
      <c r="I12" s="112">
        <v>0.004861111111111111</v>
      </c>
      <c r="J12" s="112">
        <v>0.004861111111111111</v>
      </c>
      <c r="K12" s="112">
        <v>0.0046875</v>
      </c>
      <c r="L12" s="112">
        <v>0.004861111111111111</v>
      </c>
      <c r="M12" s="112">
        <v>0.0046875</v>
      </c>
    </row>
    <row r="13" spans="1:13" ht="15">
      <c r="A13" s="8">
        <f t="shared" si="2"/>
        <v>10</v>
      </c>
      <c r="B13" s="8">
        <v>10</v>
      </c>
      <c r="C13" t="s">
        <v>84</v>
      </c>
      <c r="D13" s="44" t="s">
        <v>210</v>
      </c>
      <c r="F13" t="str">
        <f t="shared" si="0"/>
        <v>Brown, </v>
      </c>
      <c r="G13" t="str">
        <f t="shared" si="1"/>
        <v>Pete</v>
      </c>
      <c r="H13" s="111"/>
      <c r="I13" s="112">
        <v>0.00920138888888889</v>
      </c>
      <c r="J13" s="112">
        <v>0.009027777777777779</v>
      </c>
      <c r="K13" s="112">
        <v>0.009375</v>
      </c>
      <c r="L13" s="112">
        <v>0.009375</v>
      </c>
      <c r="M13" s="112">
        <v>0.009375</v>
      </c>
    </row>
    <row r="14" spans="1:13" ht="15">
      <c r="A14" s="8">
        <f t="shared" si="2"/>
        <v>11</v>
      </c>
      <c r="B14" s="8">
        <v>11</v>
      </c>
      <c r="C14" t="s">
        <v>62</v>
      </c>
      <c r="D14" s="44" t="s">
        <v>215</v>
      </c>
      <c r="F14" t="str">
        <f t="shared" si="0"/>
        <v>Browning, </v>
      </c>
      <c r="G14" t="str">
        <f t="shared" si="1"/>
        <v>Sue</v>
      </c>
      <c r="H14" s="111"/>
      <c r="I14" s="112">
        <v>0.006076388888888889</v>
      </c>
      <c r="J14" s="112">
        <v>0.006076388888888889</v>
      </c>
      <c r="K14" s="112">
        <v>0.005902777777777778</v>
      </c>
      <c r="L14" s="112">
        <v>0.005902777777777778</v>
      </c>
      <c r="M14" s="112">
        <v>0.005902777777777778</v>
      </c>
    </row>
    <row r="15" spans="1:13" ht="15">
      <c r="A15" s="8">
        <f t="shared" si="2"/>
        <v>12</v>
      </c>
      <c r="B15" s="8">
        <v>12</v>
      </c>
      <c r="C15" t="s">
        <v>61</v>
      </c>
      <c r="D15" s="44" t="s">
        <v>216</v>
      </c>
      <c r="F15" t="str">
        <f t="shared" si="0"/>
        <v>Calverley, </v>
      </c>
      <c r="G15" t="str">
        <f t="shared" si="1"/>
        <v>Claire</v>
      </c>
      <c r="H15" s="111"/>
      <c r="I15" s="112">
        <v>0.0078125</v>
      </c>
      <c r="J15" s="112">
        <v>0.007986111111111112</v>
      </c>
      <c r="K15" s="112">
        <v>0.007986111111111112</v>
      </c>
      <c r="L15" s="112">
        <v>0.008159722222222223</v>
      </c>
      <c r="M15" s="112">
        <v>0.008159722222222223</v>
      </c>
    </row>
    <row r="16" spans="1:13" ht="15">
      <c r="A16" s="8">
        <f t="shared" si="2"/>
        <v>13</v>
      </c>
      <c r="B16" s="8">
        <v>13</v>
      </c>
      <c r="C16" t="s">
        <v>154</v>
      </c>
      <c r="D16" s="44" t="s">
        <v>217</v>
      </c>
      <c r="F16" t="str">
        <f t="shared" si="0"/>
        <v>Carmody, </v>
      </c>
      <c r="G16" t="str">
        <f t="shared" si="1"/>
        <v>Ray</v>
      </c>
      <c r="H16" s="111"/>
      <c r="I16" s="112">
        <v>0.0067708333333333336</v>
      </c>
      <c r="J16" s="112">
        <v>0.006944444444444444</v>
      </c>
      <c r="K16" s="112">
        <v>0.0067708333333333336</v>
      </c>
      <c r="L16" s="112">
        <v>0.0067708333333333336</v>
      </c>
      <c r="M16" s="112">
        <v>0.006597222222222222</v>
      </c>
    </row>
    <row r="17" spans="1:13" ht="15">
      <c r="A17" s="8">
        <f t="shared" si="2"/>
        <v>14</v>
      </c>
      <c r="B17" s="8">
        <v>14</v>
      </c>
      <c r="C17" t="s">
        <v>157</v>
      </c>
      <c r="D17" s="44" t="s">
        <v>215</v>
      </c>
      <c r="F17" t="str">
        <f t="shared" si="0"/>
        <v>Castro, </v>
      </c>
      <c r="G17" t="str">
        <f t="shared" si="1"/>
        <v>Michelle</v>
      </c>
      <c r="H17" s="111"/>
      <c r="I17" s="112">
        <v>0.004340277777777778</v>
      </c>
      <c r="J17" s="112">
        <v>0.003472222222222222</v>
      </c>
      <c r="K17" s="112">
        <v>0.003472222222222222</v>
      </c>
      <c r="L17" s="112">
        <v>0.003472222222222222</v>
      </c>
      <c r="M17" s="112">
        <v>0.003472222222222222</v>
      </c>
    </row>
    <row r="18" spans="1:13" ht="15">
      <c r="A18" s="8">
        <f t="shared" si="2"/>
        <v>15</v>
      </c>
      <c r="B18" s="8">
        <v>15</v>
      </c>
      <c r="C18" t="s">
        <v>37</v>
      </c>
      <c r="D18" s="44" t="s">
        <v>211</v>
      </c>
      <c r="F18" t="str">
        <f t="shared" si="0"/>
        <v>Christopher, </v>
      </c>
      <c r="G18" t="str">
        <f t="shared" si="1"/>
        <v>Heather</v>
      </c>
      <c r="H18" s="111"/>
      <c r="I18" s="112">
        <v>0.007118055555555555</v>
      </c>
      <c r="J18" s="112">
        <v>0.007326388888888889</v>
      </c>
      <c r="K18" s="112">
        <v>0.007118055555555555</v>
      </c>
      <c r="L18" s="112">
        <v>0.007118055555555555</v>
      </c>
      <c r="M18" s="112">
        <v>0.007118055555555555</v>
      </c>
    </row>
    <row r="19" spans="1:13" ht="15">
      <c r="A19" s="8">
        <f t="shared" si="2"/>
        <v>16</v>
      </c>
      <c r="B19" s="8">
        <v>16</v>
      </c>
      <c r="C19" t="s">
        <v>119</v>
      </c>
      <c r="D19" s="44"/>
      <c r="F19" t="str">
        <f t="shared" si="0"/>
        <v>Clough, </v>
      </c>
      <c r="G19" t="str">
        <f t="shared" si="1"/>
        <v>Bradley</v>
      </c>
      <c r="H19" s="111"/>
      <c r="I19" s="112">
        <v>0.010416666666666666</v>
      </c>
      <c r="J19" s="112">
        <v>0.010416666666666666</v>
      </c>
      <c r="K19" s="112">
        <v>0.010416666666666666</v>
      </c>
      <c r="L19" s="112">
        <v>0.010416666666666666</v>
      </c>
      <c r="M19" s="112">
        <v>0.010416666666666666</v>
      </c>
    </row>
    <row r="20" spans="1:13" ht="15">
      <c r="A20" s="8">
        <f t="shared" si="2"/>
        <v>17</v>
      </c>
      <c r="B20" s="8">
        <v>17</v>
      </c>
      <c r="C20" t="s">
        <v>149</v>
      </c>
      <c r="D20" s="44"/>
      <c r="F20" t="str">
        <f t="shared" si="0"/>
        <v>Cox, </v>
      </c>
      <c r="G20" t="str">
        <f t="shared" si="1"/>
        <v>Simon</v>
      </c>
      <c r="H20" s="111"/>
      <c r="I20" s="112">
        <v>0.007465277777777778</v>
      </c>
      <c r="J20" s="112">
        <v>0.007175925925925926</v>
      </c>
      <c r="K20" s="112">
        <v>0.007118055555555555</v>
      </c>
      <c r="L20" s="112">
        <v>0.007118055555555555</v>
      </c>
      <c r="M20" s="112">
        <v>0.007118055555555555</v>
      </c>
    </row>
    <row r="21" spans="1:13" ht="15">
      <c r="A21" s="8">
        <f t="shared" si="2"/>
        <v>18</v>
      </c>
      <c r="B21" s="8">
        <v>18</v>
      </c>
      <c r="C21" t="s">
        <v>70</v>
      </c>
      <c r="D21" s="44" t="s">
        <v>212</v>
      </c>
      <c r="F21" t="str">
        <f t="shared" si="0"/>
        <v>Craddock, </v>
      </c>
      <c r="G21" t="str">
        <f t="shared" si="1"/>
        <v>Anne</v>
      </c>
      <c r="H21" s="111"/>
      <c r="I21" s="112">
        <v>0.0050347222222222225</v>
      </c>
      <c r="J21" s="112">
        <v>0.004340277777777778</v>
      </c>
      <c r="K21" s="112">
        <v>0.0046875</v>
      </c>
      <c r="L21" s="112">
        <v>0.004861111111111111</v>
      </c>
      <c r="M21" s="112">
        <v>0.005208333333333333</v>
      </c>
    </row>
    <row r="22" spans="1:13" ht="15">
      <c r="A22" s="8">
        <f t="shared" si="2"/>
        <v>19</v>
      </c>
      <c r="B22" s="8">
        <v>19</v>
      </c>
      <c r="C22" t="s">
        <v>71</v>
      </c>
      <c r="D22" s="44" t="s">
        <v>210</v>
      </c>
      <c r="F22" t="str">
        <f t="shared" si="0"/>
        <v>Darbyshire, </v>
      </c>
      <c r="G22" t="str">
        <f t="shared" si="1"/>
        <v>Mal</v>
      </c>
      <c r="H22" s="111"/>
      <c r="I22" s="112">
        <v>0.0067708333333333336</v>
      </c>
      <c r="J22" s="112">
        <v>0.0067708333333333336</v>
      </c>
      <c r="K22" s="112">
        <v>0.0067708333333333336</v>
      </c>
      <c r="L22" s="112">
        <v>0.0067708333333333336</v>
      </c>
      <c r="M22" s="112">
        <v>0.0067708333333333336</v>
      </c>
    </row>
    <row r="23" spans="1:13" ht="15">
      <c r="A23" s="8">
        <f t="shared" si="2"/>
        <v>20</v>
      </c>
      <c r="B23" s="8">
        <v>20</v>
      </c>
      <c r="C23" t="s">
        <v>38</v>
      </c>
      <c r="D23" s="44" t="s">
        <v>224</v>
      </c>
      <c r="F23" t="str">
        <f t="shared" si="0"/>
        <v>Dickinson, </v>
      </c>
      <c r="G23" t="str">
        <f t="shared" si="1"/>
        <v>Ralph</v>
      </c>
      <c r="H23" s="111"/>
      <c r="I23" s="112">
        <v>0.005729166666666667</v>
      </c>
      <c r="J23" s="112">
        <v>0.005555555555555556</v>
      </c>
      <c r="K23" s="112">
        <v>0.005555555555555556</v>
      </c>
      <c r="L23" s="112">
        <v>0.005208333333333333</v>
      </c>
      <c r="M23" s="112">
        <v>0.005555555555555556</v>
      </c>
    </row>
    <row r="24" spans="1:13" ht="15">
      <c r="A24" s="8">
        <f t="shared" si="2"/>
        <v>21</v>
      </c>
      <c r="B24" s="8">
        <v>21</v>
      </c>
      <c r="C24" t="s">
        <v>39</v>
      </c>
      <c r="D24" s="44" t="s">
        <v>216</v>
      </c>
      <c r="F24" t="str">
        <f t="shared" si="0"/>
        <v>Dobby, </v>
      </c>
      <c r="G24" t="str">
        <f t="shared" si="1"/>
        <v>Steve</v>
      </c>
      <c r="H24" s="111"/>
      <c r="I24" s="112">
        <v>0.0078125</v>
      </c>
      <c r="J24" s="112">
        <v>0.0078125</v>
      </c>
      <c r="K24" s="112">
        <v>0.0078125</v>
      </c>
      <c r="L24" s="112">
        <v>0.0078125</v>
      </c>
      <c r="M24" s="112">
        <v>0.0078125</v>
      </c>
    </row>
    <row r="25" spans="1:13" ht="15">
      <c r="A25" s="8">
        <f t="shared" si="2"/>
        <v>22</v>
      </c>
      <c r="B25" s="8">
        <v>22</v>
      </c>
      <c r="C25" t="s">
        <v>148</v>
      </c>
      <c r="D25" s="44"/>
      <c r="F25" t="str">
        <f t="shared" si="0"/>
        <v>Dungworth, </v>
      </c>
      <c r="G25" t="str">
        <f t="shared" si="1"/>
        <v>Joe</v>
      </c>
      <c r="H25" s="111"/>
      <c r="I25" s="112">
        <v>0.008333333333333333</v>
      </c>
      <c r="J25" s="112">
        <v>0.008333333333333333</v>
      </c>
      <c r="K25" s="112">
        <v>0.008333333333333333</v>
      </c>
      <c r="L25" s="112">
        <v>0.008333333333333333</v>
      </c>
      <c r="M25" s="112">
        <v>0.008333333333333333</v>
      </c>
    </row>
    <row r="26" spans="1:13" ht="15">
      <c r="A26" s="8">
        <f t="shared" si="2"/>
        <v>23</v>
      </c>
      <c r="B26" s="8">
        <v>23</v>
      </c>
      <c r="C26" t="s">
        <v>238</v>
      </c>
      <c r="D26" s="44" t="s">
        <v>208</v>
      </c>
      <c r="F26" t="str">
        <f t="shared" si="0"/>
        <v>Dunn, </v>
      </c>
      <c r="G26" t="str">
        <f t="shared" si="1"/>
        <v>Tony</v>
      </c>
      <c r="H26" s="111"/>
      <c r="I26" s="112">
        <v>0.0078125</v>
      </c>
      <c r="J26" s="112">
        <v>0.007986111111111112</v>
      </c>
      <c r="K26" s="112">
        <v>0.007986111111111112</v>
      </c>
      <c r="L26" s="112">
        <v>0.008333333333333333</v>
      </c>
      <c r="M26" s="112">
        <v>0.008506944444444444</v>
      </c>
    </row>
    <row r="27" spans="1:13" ht="15">
      <c r="A27" s="8">
        <f t="shared" si="2"/>
        <v>24</v>
      </c>
      <c r="B27" s="8">
        <v>24</v>
      </c>
      <c r="C27" t="s">
        <v>142</v>
      </c>
      <c r="D27" s="44" t="s">
        <v>208</v>
      </c>
      <c r="F27" t="str">
        <f t="shared" si="0"/>
        <v>Falkous, </v>
      </c>
      <c r="G27" t="str">
        <f t="shared" si="1"/>
        <v>David</v>
      </c>
      <c r="H27" s="111"/>
      <c r="I27" s="112">
        <v>0.0062499999999999995</v>
      </c>
      <c r="J27" s="112">
        <v>0.006597222222222222</v>
      </c>
      <c r="K27" s="112">
        <v>0.006597222222222222</v>
      </c>
      <c r="L27" s="112">
        <v>0.006597222222222222</v>
      </c>
      <c r="M27" s="112">
        <v>0.006597222222222222</v>
      </c>
    </row>
    <row r="28" spans="1:13" ht="15">
      <c r="A28" s="8">
        <f t="shared" si="2"/>
        <v>25</v>
      </c>
      <c r="B28" s="8">
        <v>25</v>
      </c>
      <c r="C28" t="s">
        <v>75</v>
      </c>
      <c r="D28" s="44" t="s">
        <v>214</v>
      </c>
      <c r="F28" t="str">
        <f t="shared" si="0"/>
        <v>Falkous, </v>
      </c>
      <c r="G28" t="str">
        <f t="shared" si="1"/>
        <v>Lesley</v>
      </c>
      <c r="H28" s="111"/>
      <c r="I28" s="112">
        <v>0.005555555555555556</v>
      </c>
      <c r="J28" s="112">
        <v>0.005208333333333333</v>
      </c>
      <c r="K28" s="112">
        <v>0.004861111111111111</v>
      </c>
      <c r="L28" s="112">
        <v>0.004861111111111111</v>
      </c>
      <c r="M28" s="112">
        <v>0.004861111111111111</v>
      </c>
    </row>
    <row r="29" spans="1:13" ht="15">
      <c r="A29" s="8">
        <f t="shared" si="2"/>
        <v>26</v>
      </c>
      <c r="B29" s="8">
        <v>26</v>
      </c>
      <c r="C29" t="s">
        <v>156</v>
      </c>
      <c r="D29" s="44" t="s">
        <v>210</v>
      </c>
      <c r="F29" t="str">
        <f t="shared" si="0"/>
        <v>Falloon, </v>
      </c>
      <c r="G29" t="str">
        <f t="shared" si="1"/>
        <v>Rachelle</v>
      </c>
      <c r="H29" s="111"/>
      <c r="I29" s="112">
        <v>0.008854166666666666</v>
      </c>
      <c r="J29" s="112">
        <v>0.008854166666666666</v>
      </c>
      <c r="K29" s="112">
        <v>0.008854166666666666</v>
      </c>
      <c r="L29" s="112">
        <v>0.008854166666666666</v>
      </c>
      <c r="M29" s="112">
        <v>0.008854166666666666</v>
      </c>
    </row>
    <row r="30" spans="1:13" ht="15">
      <c r="A30" s="8">
        <f t="shared" si="2"/>
        <v>27</v>
      </c>
      <c r="B30" s="8">
        <v>27</v>
      </c>
      <c r="C30" t="s">
        <v>81</v>
      </c>
      <c r="D30" s="44" t="s">
        <v>218</v>
      </c>
      <c r="F30" t="str">
        <f t="shared" si="0"/>
        <v>Fiddaman, </v>
      </c>
      <c r="G30" t="str">
        <f t="shared" si="1"/>
        <v>Josh</v>
      </c>
      <c r="H30" s="111"/>
      <c r="I30" s="112">
        <v>0.010416666666666666</v>
      </c>
      <c r="J30" s="112">
        <v>0.010069444444444445</v>
      </c>
      <c r="K30" s="112">
        <v>0.010069444444444445</v>
      </c>
      <c r="L30" s="112">
        <v>0.010069444444444445</v>
      </c>
      <c r="M30" s="112">
        <v>0.010069444444444445</v>
      </c>
    </row>
    <row r="31" spans="1:13" ht="15">
      <c r="A31" s="8">
        <f t="shared" si="2"/>
        <v>28</v>
      </c>
      <c r="B31" s="8">
        <v>28</v>
      </c>
      <c r="C31" t="s">
        <v>167</v>
      </c>
      <c r="D31" s="44"/>
      <c r="F31" t="str">
        <f t="shared" si="0"/>
        <v>Ford, </v>
      </c>
      <c r="G31" t="str">
        <f t="shared" si="1"/>
        <v>Liam</v>
      </c>
      <c r="H31" s="111"/>
      <c r="I31" s="112">
        <v>0.004861111111111111</v>
      </c>
      <c r="J31" s="112">
        <v>0.004861111111111111</v>
      </c>
      <c r="K31" s="112">
        <v>0.004861111111111111</v>
      </c>
      <c r="L31" s="112">
        <v>0.004861111111111111</v>
      </c>
      <c r="M31" s="112">
        <v>0.004861111111111111</v>
      </c>
    </row>
    <row r="32" spans="1:13" ht="15">
      <c r="A32" s="8">
        <f t="shared" si="2"/>
        <v>29</v>
      </c>
      <c r="B32" s="8">
        <v>29</v>
      </c>
      <c r="C32" t="s">
        <v>74</v>
      </c>
      <c r="D32" s="44" t="s">
        <v>214</v>
      </c>
      <c r="F32" t="str">
        <f t="shared" si="0"/>
        <v>Forster, </v>
      </c>
      <c r="G32" t="str">
        <f t="shared" si="1"/>
        <v>Gwen</v>
      </c>
      <c r="H32" s="111"/>
      <c r="I32" s="112">
        <v>0.007118055555555555</v>
      </c>
      <c r="J32" s="112">
        <v>0.007175925925925926</v>
      </c>
      <c r="K32" s="112">
        <v>0.006944444444444444</v>
      </c>
      <c r="L32" s="112">
        <v>0.006944444444444444</v>
      </c>
      <c r="M32" s="112">
        <v>0.006944444444444444</v>
      </c>
    </row>
    <row r="33" spans="1:13" ht="15">
      <c r="A33" s="8">
        <f t="shared" si="2"/>
        <v>30</v>
      </c>
      <c r="B33" s="8">
        <v>30</v>
      </c>
      <c r="C33" t="s">
        <v>69</v>
      </c>
      <c r="D33" s="44"/>
      <c r="F33" t="str">
        <f t="shared" si="0"/>
        <v>Frazer, </v>
      </c>
      <c r="G33" t="str">
        <f t="shared" si="1"/>
        <v>Joe</v>
      </c>
      <c r="H33" s="111"/>
      <c r="I33" s="112">
        <v>0.0062499999999999995</v>
      </c>
      <c r="J33" s="112">
        <v>0.006076388888888889</v>
      </c>
      <c r="K33" s="112">
        <v>0.006076388888888889</v>
      </c>
      <c r="L33" s="112">
        <v>0.006076388888888889</v>
      </c>
      <c r="M33" s="112">
        <v>0.006076388888888889</v>
      </c>
    </row>
    <row r="34" spans="1:13" ht="15">
      <c r="A34" s="8">
        <f t="shared" si="2"/>
        <v>31</v>
      </c>
      <c r="B34" s="8">
        <v>31</v>
      </c>
      <c r="C34" t="s">
        <v>138</v>
      </c>
      <c r="D34" s="44" t="s">
        <v>224</v>
      </c>
      <c r="F34" t="str">
        <f t="shared" si="0"/>
        <v>Freeman, </v>
      </c>
      <c r="G34" t="str">
        <f t="shared" si="1"/>
        <v>Lewis</v>
      </c>
      <c r="H34" s="111"/>
      <c r="I34" s="112">
        <v>0.007291666666666666</v>
      </c>
      <c r="J34" s="112">
        <v>0.006979166666666667</v>
      </c>
      <c r="K34" s="112">
        <v>0.006944444444444444</v>
      </c>
      <c r="L34" s="112">
        <v>0.007118055555555555</v>
      </c>
      <c r="M34" s="112">
        <v>0.0078125</v>
      </c>
    </row>
    <row r="35" spans="1:13" ht="15">
      <c r="A35" s="8">
        <f t="shared" si="2"/>
        <v>32</v>
      </c>
      <c r="B35" s="8">
        <v>32</v>
      </c>
      <c r="C35" t="s">
        <v>227</v>
      </c>
      <c r="D35" s="44" t="s">
        <v>224</v>
      </c>
      <c r="F35" t="str">
        <f t="shared" si="0"/>
        <v>Freeman, </v>
      </c>
      <c r="G35" t="str">
        <f t="shared" si="1"/>
        <v>Emma</v>
      </c>
      <c r="H35" s="111"/>
      <c r="I35" s="112">
        <v>0.003298611111111111</v>
      </c>
      <c r="J35" s="112">
        <v>0.003298611111111111</v>
      </c>
      <c r="K35" s="112">
        <v>0.004340277777777778</v>
      </c>
      <c r="L35" s="112">
        <v>0.004340277777777778</v>
      </c>
      <c r="M35" s="112">
        <v>0.004340277777777778</v>
      </c>
    </row>
    <row r="36" spans="1:13" ht="15">
      <c r="A36" s="8">
        <f t="shared" si="2"/>
        <v>33</v>
      </c>
      <c r="B36" s="8">
        <v>33</v>
      </c>
      <c r="C36" t="s">
        <v>40</v>
      </c>
      <c r="D36" s="44" t="s">
        <v>215</v>
      </c>
      <c r="F36" t="str">
        <f t="shared" si="0"/>
        <v>French, </v>
      </c>
      <c r="G36" t="str">
        <f t="shared" si="1"/>
        <v>Jon</v>
      </c>
      <c r="H36" s="111"/>
      <c r="I36" s="112">
        <v>0.009895833333333333</v>
      </c>
      <c r="J36" s="112">
        <v>0.009722222222222222</v>
      </c>
      <c r="K36" s="112">
        <v>0.009722222222222222</v>
      </c>
      <c r="L36" s="112">
        <v>0.009722222222222222</v>
      </c>
      <c r="M36" s="112">
        <v>0.009722222222222222</v>
      </c>
    </row>
    <row r="37" spans="1:13" ht="15">
      <c r="A37" s="8">
        <f t="shared" si="2"/>
        <v>34</v>
      </c>
      <c r="B37" s="8">
        <v>34</v>
      </c>
      <c r="C37" t="s">
        <v>41</v>
      </c>
      <c r="D37" s="44" t="s">
        <v>216</v>
      </c>
      <c r="F37" t="str">
        <f t="shared" si="0"/>
        <v>French, </v>
      </c>
      <c r="G37" t="str">
        <f t="shared" si="1"/>
        <v>Steven</v>
      </c>
      <c r="H37" s="111"/>
      <c r="I37" s="112">
        <v>0.008854166666666666</v>
      </c>
      <c r="J37" s="112">
        <v>0.00920138888888889</v>
      </c>
      <c r="K37" s="112">
        <v>0.00920138888888889</v>
      </c>
      <c r="L37" s="112">
        <v>0.00920138888888889</v>
      </c>
      <c r="M37" s="112">
        <v>0.00920138888888889</v>
      </c>
    </row>
    <row r="38" spans="1:13" ht="15">
      <c r="A38" s="8">
        <f t="shared" si="2"/>
        <v>35</v>
      </c>
      <c r="B38" s="8">
        <v>35</v>
      </c>
      <c r="C38" t="s">
        <v>168</v>
      </c>
      <c r="D38" s="44" t="s">
        <v>212</v>
      </c>
      <c r="F38" t="str">
        <f t="shared" si="0"/>
        <v>Gaughan, </v>
      </c>
      <c r="G38" t="str">
        <f t="shared" si="1"/>
        <v>Martin</v>
      </c>
      <c r="H38" s="111"/>
      <c r="I38" s="112">
        <v>0.008333333333333333</v>
      </c>
      <c r="J38" s="112">
        <v>0.008159722222222223</v>
      </c>
      <c r="K38" s="112">
        <v>0.008159722222222223</v>
      </c>
      <c r="L38" s="112">
        <v>0.008159722222222223</v>
      </c>
      <c r="M38" s="112">
        <v>0.008159722222222223</v>
      </c>
    </row>
    <row r="39" spans="1:13" ht="15">
      <c r="A39" s="8">
        <f t="shared" si="2"/>
        <v>36</v>
      </c>
      <c r="B39" s="8">
        <v>36</v>
      </c>
      <c r="C39" t="s">
        <v>197</v>
      </c>
      <c r="D39" s="44"/>
      <c r="F39" t="str">
        <f t="shared" si="0"/>
        <v>Garrett, </v>
      </c>
      <c r="G39" t="str">
        <f t="shared" si="1"/>
        <v>Steve</v>
      </c>
      <c r="H39" s="111"/>
      <c r="I39" s="112">
        <v>0.006076388888888889</v>
      </c>
      <c r="J39" s="112">
        <v>0.006076388888888889</v>
      </c>
      <c r="K39" s="112">
        <v>0.006076388888888889</v>
      </c>
      <c r="L39" s="112">
        <v>0.006076388888888889</v>
      </c>
      <c r="M39" s="112">
        <v>0.006076388888888889</v>
      </c>
    </row>
    <row r="40" spans="1:13" ht="15">
      <c r="A40" s="8">
        <f t="shared" si="2"/>
        <v>37</v>
      </c>
      <c r="B40" s="8">
        <v>37</v>
      </c>
      <c r="C40" t="s">
        <v>42</v>
      </c>
      <c r="D40" s="44" t="s">
        <v>211</v>
      </c>
      <c r="F40" t="str">
        <f t="shared" si="0"/>
        <v>Gillespie, </v>
      </c>
      <c r="G40" t="str">
        <f t="shared" si="1"/>
        <v>Steve</v>
      </c>
      <c r="H40" s="111"/>
      <c r="I40" s="112">
        <v>0.007465277777777778</v>
      </c>
      <c r="J40" s="112">
        <v>0.007465277777777778</v>
      </c>
      <c r="K40" s="112">
        <v>0.007465277777777778</v>
      </c>
      <c r="L40" s="112">
        <v>0.007465277777777778</v>
      </c>
      <c r="M40" s="112">
        <v>0.007118055555555555</v>
      </c>
    </row>
    <row r="41" spans="1:13" ht="15">
      <c r="A41" s="8">
        <f t="shared" si="2"/>
        <v>38</v>
      </c>
      <c r="B41" s="8">
        <v>38</v>
      </c>
      <c r="C41" t="s">
        <v>230</v>
      </c>
      <c r="D41" s="44" t="s">
        <v>208</v>
      </c>
      <c r="F41" t="str">
        <f t="shared" si="0"/>
        <v>Gillie, </v>
      </c>
      <c r="G41" t="str">
        <f t="shared" si="1"/>
        <v>Elaine</v>
      </c>
      <c r="H41" s="111"/>
      <c r="I41" s="112">
        <v>0.0038194444444444443</v>
      </c>
      <c r="J41" s="112">
        <v>0.003645833333333333</v>
      </c>
      <c r="K41" s="112">
        <v>0.003472222222222222</v>
      </c>
      <c r="L41" s="112">
        <v>0.0038194444444444443</v>
      </c>
      <c r="M41" s="112">
        <v>0.003645833333333333</v>
      </c>
    </row>
    <row r="42" spans="1:13" ht="15">
      <c r="A42" s="8">
        <f t="shared" si="2"/>
        <v>39</v>
      </c>
      <c r="B42" s="8">
        <v>39</v>
      </c>
      <c r="C42" t="s">
        <v>204</v>
      </c>
      <c r="D42" s="44" t="s">
        <v>208</v>
      </c>
      <c r="F42" t="str">
        <f t="shared" si="0"/>
        <v>Gillie, </v>
      </c>
      <c r="G42" t="str">
        <f t="shared" si="1"/>
        <v>Kathryn</v>
      </c>
      <c r="H42" s="111"/>
      <c r="I42" s="112">
        <v>0.005555555555555556</v>
      </c>
      <c r="J42" s="112">
        <v>0.005208333333333333</v>
      </c>
      <c r="K42" s="112">
        <v>0.0050347222222222225</v>
      </c>
      <c r="L42" s="112">
        <v>0.0050347222222222225</v>
      </c>
      <c r="M42" s="112">
        <v>0.004861111111111111</v>
      </c>
    </row>
    <row r="43" spans="1:13" ht="15">
      <c r="A43" s="8">
        <f t="shared" si="2"/>
        <v>40</v>
      </c>
      <c r="B43" s="8">
        <v>40</v>
      </c>
      <c r="C43" t="s">
        <v>155</v>
      </c>
      <c r="D43" s="44"/>
      <c r="F43" t="str">
        <f t="shared" si="0"/>
        <v>Hall, </v>
      </c>
      <c r="G43" t="str">
        <f t="shared" si="1"/>
        <v>Rob</v>
      </c>
      <c r="H43" s="111"/>
      <c r="I43" s="112">
        <v>0.006423611111111112</v>
      </c>
      <c r="J43" s="112">
        <v>0.006423611111111112</v>
      </c>
      <c r="K43" s="112">
        <v>0.006423611111111112</v>
      </c>
      <c r="L43" s="112">
        <v>0.006423611111111112</v>
      </c>
      <c r="M43" s="112">
        <v>0.006423611111111112</v>
      </c>
    </row>
    <row r="44" spans="1:13" ht="15">
      <c r="A44" s="8">
        <f t="shared" si="2"/>
        <v>41</v>
      </c>
      <c r="B44" s="8">
        <v>41</v>
      </c>
      <c r="C44" t="s">
        <v>79</v>
      </c>
      <c r="D44" s="44" t="s">
        <v>214</v>
      </c>
      <c r="F44" t="str">
        <f t="shared" si="0"/>
        <v>Harmon, </v>
      </c>
      <c r="G44" t="str">
        <f t="shared" si="1"/>
        <v>Craig</v>
      </c>
      <c r="H44" s="111"/>
      <c r="I44" s="112">
        <v>0.007986111111111112</v>
      </c>
      <c r="J44" s="112">
        <v>0.0078125</v>
      </c>
      <c r="K44" s="112">
        <v>0.0078125</v>
      </c>
      <c r="L44" s="112">
        <v>0.0078125</v>
      </c>
      <c r="M44" s="112">
        <v>0.0078125</v>
      </c>
    </row>
    <row r="45" spans="1:13" ht="15">
      <c r="A45" s="8">
        <f t="shared" si="2"/>
        <v>42</v>
      </c>
      <c r="B45" s="8">
        <v>42</v>
      </c>
      <c r="C45" t="s">
        <v>76</v>
      </c>
      <c r="D45" s="44" t="s">
        <v>214</v>
      </c>
      <c r="F45" t="str">
        <f t="shared" si="0"/>
        <v>Harmon, </v>
      </c>
      <c r="G45" t="str">
        <f t="shared" si="1"/>
        <v>Gemma</v>
      </c>
      <c r="H45" s="111"/>
      <c r="I45" s="112">
        <v>0.0067708333333333336</v>
      </c>
      <c r="J45" s="112">
        <v>0.006597222222222222</v>
      </c>
      <c r="K45" s="112">
        <v>0.006423611111111112</v>
      </c>
      <c r="L45" s="112">
        <v>0.006423611111111112</v>
      </c>
      <c r="M45" s="112">
        <v>0.0062499999999999995</v>
      </c>
    </row>
    <row r="46" spans="1:13" ht="15">
      <c r="A46" s="8">
        <f t="shared" si="2"/>
        <v>43</v>
      </c>
      <c r="B46" s="8">
        <v>43</v>
      </c>
      <c r="C46" t="s">
        <v>43</v>
      </c>
      <c r="D46" s="44" t="s">
        <v>212</v>
      </c>
      <c r="F46" t="str">
        <f t="shared" si="0"/>
        <v>Herron, </v>
      </c>
      <c r="G46" t="str">
        <f t="shared" si="1"/>
        <v>Aynsley</v>
      </c>
      <c r="H46" s="111"/>
      <c r="I46" s="112">
        <v>0.0026041666666666665</v>
      </c>
      <c r="J46" s="112">
        <v>0.0020833333333333333</v>
      </c>
      <c r="K46" s="112">
        <v>0.0020833333333333333</v>
      </c>
      <c r="L46" s="112">
        <v>0.0020833333333333333</v>
      </c>
      <c r="M46" s="112">
        <v>0.0020833333333333333</v>
      </c>
    </row>
    <row r="47" spans="1:13" ht="15">
      <c r="A47" s="8">
        <f t="shared" si="2"/>
        <v>44</v>
      </c>
      <c r="B47" s="8">
        <v>44</v>
      </c>
      <c r="C47" t="s">
        <v>59</v>
      </c>
      <c r="D47" s="44" t="s">
        <v>210</v>
      </c>
      <c r="F47" t="str">
        <f t="shared" si="0"/>
        <v>Herron, </v>
      </c>
      <c r="G47" t="str">
        <f t="shared" si="1"/>
        <v>Leanne</v>
      </c>
      <c r="H47" s="111"/>
      <c r="I47" s="112">
        <v>0.008333333333333333</v>
      </c>
      <c r="J47" s="112">
        <v>0.008333333333333333</v>
      </c>
      <c r="K47" s="112">
        <v>0.008333333333333333</v>
      </c>
      <c r="L47" s="112">
        <v>0.008333333333333333</v>
      </c>
      <c r="M47" s="112">
        <v>0.008333333333333333</v>
      </c>
    </row>
    <row r="48" spans="1:13" ht="15">
      <c r="A48" s="8">
        <f t="shared" si="2"/>
        <v>45</v>
      </c>
      <c r="B48" s="8">
        <v>45</v>
      </c>
      <c r="C48" t="s">
        <v>161</v>
      </c>
      <c r="D48" s="44" t="s">
        <v>218</v>
      </c>
      <c r="F48" t="str">
        <f t="shared" si="0"/>
        <v>Hetherington, </v>
      </c>
      <c r="G48" t="str">
        <f t="shared" si="1"/>
        <v>Ellis</v>
      </c>
      <c r="H48" s="111"/>
      <c r="I48" s="112">
        <v>0.010416666666666666</v>
      </c>
      <c r="J48" s="112">
        <v>0.010416666666666666</v>
      </c>
      <c r="K48" s="112">
        <v>0.010416666666666666</v>
      </c>
      <c r="L48" s="112">
        <v>0.010416666666666666</v>
      </c>
      <c r="M48" s="112">
        <v>0.010416666666666666</v>
      </c>
    </row>
    <row r="49" spans="1:13" ht="15">
      <c r="A49" s="8">
        <f t="shared" si="2"/>
        <v>46</v>
      </c>
      <c r="B49" s="8">
        <v>46</v>
      </c>
      <c r="C49" t="s">
        <v>44</v>
      </c>
      <c r="D49" s="44" t="s">
        <v>211</v>
      </c>
      <c r="F49" t="str">
        <f t="shared" si="0"/>
        <v>Ingram, </v>
      </c>
      <c r="G49" t="str">
        <f t="shared" si="1"/>
        <v>Ron</v>
      </c>
      <c r="H49" s="111"/>
      <c r="I49" s="112">
        <v>0.0046875</v>
      </c>
      <c r="J49" s="112">
        <v>0.0046875</v>
      </c>
      <c r="K49" s="112">
        <v>0.0046875</v>
      </c>
      <c r="L49" s="112">
        <v>0.0050347222222222225</v>
      </c>
      <c r="M49" s="112">
        <v>0.0050347222222222225</v>
      </c>
    </row>
    <row r="50" spans="1:13" ht="15">
      <c r="A50" s="8">
        <f t="shared" si="2"/>
        <v>47</v>
      </c>
      <c r="B50" s="8">
        <v>47</v>
      </c>
      <c r="C50" t="s">
        <v>45</v>
      </c>
      <c r="D50" s="44"/>
      <c r="F50" t="str">
        <f t="shared" si="0"/>
        <v>Jansen, </v>
      </c>
      <c r="G50" t="str">
        <f t="shared" si="1"/>
        <v>Jake</v>
      </c>
      <c r="H50" s="111"/>
      <c r="I50" s="112">
        <v>0.010416666666666666</v>
      </c>
      <c r="J50" s="112">
        <v>0.010416666666666666</v>
      </c>
      <c r="K50" s="112">
        <v>0.010416666666666666</v>
      </c>
      <c r="L50" s="112">
        <v>0.010416666666666666</v>
      </c>
      <c r="M50" s="112">
        <v>0.010416666666666666</v>
      </c>
    </row>
    <row r="51" spans="1:13" ht="15">
      <c r="A51" s="8">
        <f t="shared" si="2"/>
        <v>48</v>
      </c>
      <c r="B51" s="8">
        <v>48</v>
      </c>
      <c r="C51" t="s">
        <v>203</v>
      </c>
      <c r="D51" s="44" t="s">
        <v>217</v>
      </c>
      <c r="F51" t="str">
        <f t="shared" si="0"/>
        <v>Joblin, </v>
      </c>
      <c r="G51" t="str">
        <f t="shared" si="1"/>
        <v>Julie Anne</v>
      </c>
      <c r="H51" s="111"/>
      <c r="I51" s="112">
        <v>0.0050347222222222225</v>
      </c>
      <c r="J51" s="112">
        <v>0.0050347222222222225</v>
      </c>
      <c r="K51" s="112">
        <v>0.0050347222222222225</v>
      </c>
      <c r="L51" s="112">
        <v>0.0050347222222222225</v>
      </c>
      <c r="M51" s="112">
        <v>0.0050347222222222225</v>
      </c>
    </row>
    <row r="52" spans="1:13" ht="15">
      <c r="A52" s="8">
        <f t="shared" si="2"/>
        <v>49</v>
      </c>
      <c r="B52" s="8">
        <v>49</v>
      </c>
      <c r="C52" t="s">
        <v>46</v>
      </c>
      <c r="D52" s="44" t="s">
        <v>213</v>
      </c>
      <c r="F52" t="str">
        <f t="shared" si="0"/>
        <v>Johnson, </v>
      </c>
      <c r="G52" t="str">
        <f t="shared" si="1"/>
        <v>Ewa</v>
      </c>
      <c r="H52" s="111"/>
      <c r="I52" s="112">
        <v>0.004513888888888889</v>
      </c>
      <c r="J52" s="112">
        <v>0.004861111111111111</v>
      </c>
      <c r="K52" s="112">
        <v>0.0046875</v>
      </c>
      <c r="L52" s="112">
        <v>0.0046875</v>
      </c>
      <c r="M52" s="112">
        <v>0.004513888888888889</v>
      </c>
    </row>
    <row r="53" spans="1:13" ht="15">
      <c r="A53" s="8">
        <f t="shared" si="2"/>
        <v>50</v>
      </c>
      <c r="B53" s="8">
        <v>50</v>
      </c>
      <c r="C53" t="s">
        <v>239</v>
      </c>
      <c r="D53" s="44"/>
      <c r="F53" t="str">
        <f t="shared" si="0"/>
        <v>Kenny, </v>
      </c>
      <c r="G53" t="str">
        <f t="shared" si="1"/>
        <v>Allan</v>
      </c>
      <c r="H53" s="111"/>
      <c r="I53" s="112">
        <v>0.005555555555555556</v>
      </c>
      <c r="J53" s="112">
        <v>0.0050347222222222225</v>
      </c>
      <c r="K53" s="112">
        <v>0.0050347222222222225</v>
      </c>
      <c r="L53" s="112">
        <v>0.0050347222222222225</v>
      </c>
      <c r="M53" s="112">
        <v>0.0050347222222222225</v>
      </c>
    </row>
    <row r="54" spans="1:13" ht="15">
      <c r="A54" s="8">
        <f t="shared" si="2"/>
        <v>51</v>
      </c>
      <c r="B54" s="8">
        <v>51</v>
      </c>
      <c r="C54" t="s">
        <v>177</v>
      </c>
      <c r="D54" s="44"/>
      <c r="F54" t="str">
        <f t="shared" si="0"/>
        <v>Knight, </v>
      </c>
      <c r="G54" t="str">
        <f t="shared" si="1"/>
        <v>Paul</v>
      </c>
      <c r="H54" s="111"/>
      <c r="I54" s="112">
        <v>0.007465277777777778</v>
      </c>
      <c r="J54" s="112">
        <v>0.007465277777777778</v>
      </c>
      <c r="K54" s="112">
        <v>0.007465277777777778</v>
      </c>
      <c r="L54" s="112">
        <v>0.007465277777777778</v>
      </c>
      <c r="M54" s="112">
        <v>0.007465277777777778</v>
      </c>
    </row>
    <row r="55" spans="1:13" ht="15">
      <c r="A55" s="8">
        <f t="shared" si="2"/>
        <v>52</v>
      </c>
      <c r="B55" s="8">
        <v>52</v>
      </c>
      <c r="C55" t="s">
        <v>47</v>
      </c>
      <c r="D55" s="44" t="s">
        <v>213</v>
      </c>
      <c r="F55" t="str">
        <f t="shared" si="0"/>
        <v>Lemin, </v>
      </c>
      <c r="G55" t="str">
        <f t="shared" si="1"/>
        <v>Julie</v>
      </c>
      <c r="H55" s="111"/>
      <c r="I55" s="112">
        <v>0.006597222222222222</v>
      </c>
      <c r="J55" s="112">
        <v>0.0067708333333333336</v>
      </c>
      <c r="K55" s="112">
        <v>0.0067708333333333336</v>
      </c>
      <c r="L55" s="112">
        <v>0.0067708333333333336</v>
      </c>
      <c r="M55" s="112">
        <v>0.0067708333333333336</v>
      </c>
    </row>
    <row r="56" spans="1:13" ht="15">
      <c r="A56" s="8">
        <f t="shared" si="2"/>
        <v>53</v>
      </c>
      <c r="B56" s="8">
        <v>53</v>
      </c>
      <c r="C56" t="s">
        <v>48</v>
      </c>
      <c r="D56" s="44" t="s">
        <v>211</v>
      </c>
      <c r="F56" t="str">
        <f t="shared" si="0"/>
        <v>Lonsdale, </v>
      </c>
      <c r="G56" t="str">
        <f t="shared" si="1"/>
        <v>Davina</v>
      </c>
      <c r="H56" s="111"/>
      <c r="I56" s="112">
        <v>0.005555555555555556</v>
      </c>
      <c r="J56" s="112">
        <v>0.005555555555555556</v>
      </c>
      <c r="K56" s="112">
        <v>0.005555555555555556</v>
      </c>
      <c r="L56" s="112">
        <v>0.005555555555555556</v>
      </c>
      <c r="M56" s="112">
        <v>0.005555555555555556</v>
      </c>
    </row>
    <row r="57" spans="1:13" ht="15">
      <c r="A57" s="8">
        <f t="shared" si="2"/>
        <v>54</v>
      </c>
      <c r="B57" s="8">
        <v>54</v>
      </c>
      <c r="C57" t="s">
        <v>49</v>
      </c>
      <c r="D57" s="44" t="s">
        <v>215</v>
      </c>
      <c r="F57" t="str">
        <f aca="true" t="shared" si="3" ref="F57:F83">LEFT(C57,(SEARCH(" ",C57)))</f>
        <v>Lowes, </v>
      </c>
      <c r="G57" t="str">
        <f aca="true" t="shared" si="4" ref="G57:G83">MID(C57,(SEARCH(" ",C57)+1),20)</f>
        <v>Alison</v>
      </c>
      <c r="H57" s="111"/>
      <c r="I57" s="112">
        <v>0.0024305555555555556</v>
      </c>
      <c r="J57" s="112">
        <v>0.0026041666666666665</v>
      </c>
      <c r="K57" s="112">
        <v>0.0026041666666666665</v>
      </c>
      <c r="L57" s="112">
        <v>0.0026041666666666665</v>
      </c>
      <c r="M57" s="112">
        <v>0.0026041666666666665</v>
      </c>
    </row>
    <row r="58" spans="1:13" ht="15">
      <c r="A58" s="8">
        <f t="shared" si="2"/>
        <v>55</v>
      </c>
      <c r="B58" s="8">
        <v>55</v>
      </c>
      <c r="C58" t="s">
        <v>232</v>
      </c>
      <c r="D58" s="44"/>
      <c r="F58" t="str">
        <f t="shared" si="3"/>
        <v>MacDonald, </v>
      </c>
      <c r="G58" t="str">
        <f t="shared" si="4"/>
        <v>Rob</v>
      </c>
      <c r="H58" s="111"/>
      <c r="I58" s="112">
        <v>0.008680555555555556</v>
      </c>
      <c r="J58" s="112">
        <v>0.008854166666666666</v>
      </c>
      <c r="K58" s="112">
        <v>0.00920138888888889</v>
      </c>
      <c r="L58" s="112">
        <v>0.00920138888888889</v>
      </c>
      <c r="M58" s="112">
        <v>0.00920138888888889</v>
      </c>
    </row>
    <row r="59" spans="1:13" ht="15">
      <c r="A59" s="8">
        <f t="shared" si="2"/>
        <v>56</v>
      </c>
      <c r="B59" s="8">
        <v>56</v>
      </c>
      <c r="C59" t="s">
        <v>233</v>
      </c>
      <c r="D59" s="44"/>
      <c r="F59" t="str">
        <f t="shared" si="3"/>
        <v>Mallon, </v>
      </c>
      <c r="G59" t="str">
        <f t="shared" si="4"/>
        <v>John</v>
      </c>
      <c r="H59" s="111"/>
      <c r="I59" s="112">
        <v>0.005555555555555556</v>
      </c>
      <c r="J59" s="112">
        <v>0.005555555555555556</v>
      </c>
      <c r="K59" s="112">
        <v>0.005555555555555556</v>
      </c>
      <c r="L59" s="112">
        <v>0.005555555555555556</v>
      </c>
      <c r="M59" s="112">
        <v>0.005555555555555556</v>
      </c>
    </row>
    <row r="60" spans="1:13" ht="15">
      <c r="A60" s="8">
        <f t="shared" si="2"/>
        <v>57</v>
      </c>
      <c r="B60" s="8">
        <v>57</v>
      </c>
      <c r="C60" t="s">
        <v>82</v>
      </c>
      <c r="D60" s="44" t="s">
        <v>218</v>
      </c>
      <c r="F60" t="str">
        <f t="shared" si="3"/>
        <v>Marsh, </v>
      </c>
      <c r="G60" t="str">
        <f t="shared" si="4"/>
        <v>Liam</v>
      </c>
      <c r="H60" s="111"/>
      <c r="I60" s="112">
        <v>0.009895833333333333</v>
      </c>
      <c r="J60" s="112">
        <v>0.009895833333333333</v>
      </c>
      <c r="K60" s="112">
        <v>0.009895833333333333</v>
      </c>
      <c r="L60" s="112">
        <v>0.009895833333333333</v>
      </c>
      <c r="M60" s="112">
        <v>0.009895833333333333</v>
      </c>
    </row>
    <row r="61" spans="1:13" ht="15">
      <c r="A61" s="8">
        <f t="shared" si="2"/>
        <v>58</v>
      </c>
      <c r="B61" s="8">
        <v>58</v>
      </c>
      <c r="C61" t="s">
        <v>68</v>
      </c>
      <c r="D61" s="44" t="s">
        <v>213</v>
      </c>
      <c r="F61" t="str">
        <f t="shared" si="3"/>
        <v>Mason, </v>
      </c>
      <c r="G61" t="str">
        <f t="shared" si="4"/>
        <v>Claire</v>
      </c>
      <c r="H61" s="111"/>
      <c r="I61" s="112">
        <v>0.006423611111111112</v>
      </c>
      <c r="J61" s="112">
        <v>0.005902777777777778</v>
      </c>
      <c r="K61" s="112">
        <v>0.005902777777777778</v>
      </c>
      <c r="L61" s="112">
        <v>0.005729166666666667</v>
      </c>
      <c r="M61" s="112">
        <v>0.005902777777777778</v>
      </c>
    </row>
    <row r="62" spans="1:13" ht="15">
      <c r="A62" s="8">
        <f t="shared" si="2"/>
        <v>59</v>
      </c>
      <c r="B62" s="8">
        <v>59</v>
      </c>
      <c r="C62" t="s">
        <v>72</v>
      </c>
      <c r="D62" s="44" t="s">
        <v>218</v>
      </c>
      <c r="F62" t="str">
        <f t="shared" si="3"/>
        <v>Masterman, </v>
      </c>
      <c r="G62" t="str">
        <f t="shared" si="4"/>
        <v>Jake</v>
      </c>
      <c r="H62" s="111"/>
      <c r="I62" s="112">
        <v>0.010416666666666666</v>
      </c>
      <c r="J62" s="112">
        <v>0.010416666666666666</v>
      </c>
      <c r="K62" s="112">
        <v>0.010243055555555556</v>
      </c>
      <c r="L62" s="112">
        <v>0.010243055555555556</v>
      </c>
      <c r="M62" s="112">
        <v>0.010243055555555556</v>
      </c>
    </row>
    <row r="63" spans="1:13" ht="15">
      <c r="A63" s="8">
        <f t="shared" si="2"/>
        <v>60</v>
      </c>
      <c r="B63" s="8">
        <v>60</v>
      </c>
      <c r="C63" t="s">
        <v>50</v>
      </c>
      <c r="D63" s="44" t="s">
        <v>210</v>
      </c>
      <c r="F63" t="str">
        <f t="shared" si="3"/>
        <v>McCabe, </v>
      </c>
      <c r="G63" t="str">
        <f t="shared" si="4"/>
        <v>Terry</v>
      </c>
      <c r="H63" s="111"/>
      <c r="I63" s="112">
        <v>0.006597222222222222</v>
      </c>
      <c r="J63" s="112">
        <v>0.0067708333333333336</v>
      </c>
      <c r="K63" s="112">
        <v>0.0067708333333333336</v>
      </c>
      <c r="L63" s="112">
        <v>0.006597222222222222</v>
      </c>
      <c r="M63" s="112">
        <v>0.006423611111111112</v>
      </c>
    </row>
    <row r="64" spans="1:13" ht="15">
      <c r="A64" s="8">
        <f t="shared" si="2"/>
        <v>61</v>
      </c>
      <c r="B64" s="8">
        <v>61</v>
      </c>
      <c r="C64" s="8" t="s">
        <v>199</v>
      </c>
      <c r="D64" s="44" t="s">
        <v>217</v>
      </c>
      <c r="F64" t="str">
        <f t="shared" si="3"/>
        <v>McGarry, </v>
      </c>
      <c r="G64" t="str">
        <f t="shared" si="4"/>
        <v>David</v>
      </c>
      <c r="H64" s="111"/>
      <c r="I64" s="112">
        <v>0.005555555555555556</v>
      </c>
      <c r="J64" s="112">
        <v>0.005902777777777778</v>
      </c>
      <c r="K64" s="112">
        <v>0.005729166666666667</v>
      </c>
      <c r="L64" s="112">
        <v>0.005555555555555556</v>
      </c>
      <c r="M64" s="112">
        <v>0.005381944444444445</v>
      </c>
    </row>
    <row r="65" spans="1:13" ht="15">
      <c r="A65" s="8">
        <f t="shared" si="2"/>
        <v>62</v>
      </c>
      <c r="B65" s="8">
        <v>62</v>
      </c>
      <c r="C65" t="s">
        <v>51</v>
      </c>
      <c r="D65" s="44" t="s">
        <v>210</v>
      </c>
      <c r="F65" t="str">
        <f t="shared" si="3"/>
        <v>Morris, </v>
      </c>
      <c r="G65" t="str">
        <f t="shared" si="4"/>
        <v>Helen</v>
      </c>
      <c r="H65" s="111"/>
      <c r="I65" s="112">
        <v>0.0062499999999999995</v>
      </c>
      <c r="J65" s="112">
        <v>0.0062499999999999995</v>
      </c>
      <c r="K65" s="112">
        <v>0.0062499999999999995</v>
      </c>
      <c r="L65" s="112">
        <v>0.0062499999999999995</v>
      </c>
      <c r="M65" s="112">
        <v>0.005555555555555556</v>
      </c>
    </row>
    <row r="66" spans="1:13" ht="15">
      <c r="A66" s="8">
        <f t="shared" si="2"/>
        <v>63</v>
      </c>
      <c r="B66" s="8">
        <v>63</v>
      </c>
      <c r="C66" t="s">
        <v>64</v>
      </c>
      <c r="D66" s="44" t="s">
        <v>215</v>
      </c>
      <c r="F66" t="str">
        <f t="shared" si="3"/>
        <v>Munro, </v>
      </c>
      <c r="G66" t="str">
        <f t="shared" si="4"/>
        <v>Lynn</v>
      </c>
      <c r="H66" s="111"/>
      <c r="I66" s="112">
        <v>0.0006944444444444445</v>
      </c>
      <c r="J66" s="112">
        <v>0.0020833333333333333</v>
      </c>
      <c r="K66" s="112">
        <v>0.0019097222222222222</v>
      </c>
      <c r="L66" s="112">
        <v>0.001736111111111111</v>
      </c>
      <c r="M66" s="112">
        <v>0.001736111111111111</v>
      </c>
    </row>
    <row r="67" spans="1:13" ht="15">
      <c r="A67" s="8">
        <f t="shared" si="2"/>
        <v>64</v>
      </c>
      <c r="B67" s="8">
        <v>64</v>
      </c>
      <c r="C67" t="s">
        <v>52</v>
      </c>
      <c r="D67" s="44" t="s">
        <v>218</v>
      </c>
      <c r="F67" t="str">
        <f t="shared" si="3"/>
        <v>Nicholson, </v>
      </c>
      <c r="G67" t="str">
        <f t="shared" si="4"/>
        <v>Mark</v>
      </c>
      <c r="H67" s="111"/>
      <c r="I67" s="112">
        <v>0.007291666666666666</v>
      </c>
      <c r="J67" s="112">
        <v>0.007291666666666666</v>
      </c>
      <c r="K67" s="112">
        <v>0.007291666666666666</v>
      </c>
      <c r="L67" s="112">
        <v>0.007118055555555555</v>
      </c>
      <c r="M67" s="112">
        <v>0.007118055555555555</v>
      </c>
    </row>
    <row r="68" spans="1:13" ht="15">
      <c r="A68" s="8">
        <f t="shared" si="2"/>
        <v>65</v>
      </c>
      <c r="B68" s="8">
        <v>65</v>
      </c>
      <c r="C68" t="s">
        <v>53</v>
      </c>
      <c r="D68" s="44" t="s">
        <v>209</v>
      </c>
      <c r="F68" t="str">
        <f t="shared" si="3"/>
        <v>Ponton, </v>
      </c>
      <c r="G68" t="str">
        <f t="shared" si="4"/>
        <v>Mark</v>
      </c>
      <c r="H68" s="111"/>
      <c r="I68" s="112">
        <v>0.007118055555555555</v>
      </c>
      <c r="J68" s="112">
        <v>0.007118055555555555</v>
      </c>
      <c r="K68" s="112">
        <v>0.007118055555555555</v>
      </c>
      <c r="L68" s="112">
        <v>0.007118055555555555</v>
      </c>
      <c r="M68" s="112">
        <v>0.007291666666666666</v>
      </c>
    </row>
    <row r="69" spans="1:13" ht="15">
      <c r="A69" s="8">
        <f t="shared" si="2"/>
        <v>66</v>
      </c>
      <c r="B69" s="8">
        <v>66</v>
      </c>
      <c r="C69" t="s">
        <v>67</v>
      </c>
      <c r="D69" s="44" t="s">
        <v>213</v>
      </c>
      <c r="F69" t="str">
        <f t="shared" si="3"/>
        <v>Raithby, </v>
      </c>
      <c r="G69" t="str">
        <f t="shared" si="4"/>
        <v>Hayley</v>
      </c>
      <c r="H69" s="111"/>
      <c r="I69" s="112">
        <v>0.005555555555555556</v>
      </c>
      <c r="J69" s="112">
        <v>0.004861111111111111</v>
      </c>
      <c r="K69" s="112">
        <v>0.0050347222222222225</v>
      </c>
      <c r="L69" s="112">
        <v>0.0050347222222222225</v>
      </c>
      <c r="M69" s="112">
        <v>0.005381944444444445</v>
      </c>
    </row>
    <row r="70" spans="1:13" ht="15">
      <c r="A70" s="8">
        <f aca="true" t="shared" si="5" ref="A70:A101">+A69+1</f>
        <v>67</v>
      </c>
      <c r="B70" s="8">
        <v>67</v>
      </c>
      <c r="C70" t="s">
        <v>220</v>
      </c>
      <c r="D70" s="44"/>
      <c r="F70" t="str">
        <f t="shared" si="3"/>
        <v>Rawlinson. </v>
      </c>
      <c r="G70" t="str">
        <f t="shared" si="4"/>
        <v>Louise</v>
      </c>
      <c r="H70" s="111"/>
      <c r="I70" s="112">
        <v>0.0038194444444444443</v>
      </c>
      <c r="J70" s="112">
        <v>0.0038194444444444443</v>
      </c>
      <c r="K70" s="112">
        <v>0.0038194444444444443</v>
      </c>
      <c r="L70" s="112">
        <v>0.0038194444444444443</v>
      </c>
      <c r="M70" s="112">
        <v>0.0038194444444444443</v>
      </c>
    </row>
    <row r="71" spans="1:13" ht="15">
      <c r="A71" s="8">
        <f t="shared" si="5"/>
        <v>68</v>
      </c>
      <c r="B71" s="8">
        <v>68</v>
      </c>
      <c r="C71" t="s">
        <v>54</v>
      </c>
      <c r="D71" s="44" t="s">
        <v>216</v>
      </c>
      <c r="F71" t="str">
        <f t="shared" si="3"/>
        <v>Roberts, </v>
      </c>
      <c r="G71" t="str">
        <f t="shared" si="4"/>
        <v>Dave</v>
      </c>
      <c r="H71" s="111"/>
      <c r="I71" s="112">
        <v>0.007465277777777778</v>
      </c>
      <c r="J71" s="112">
        <v>0.007465277777777778</v>
      </c>
      <c r="K71" s="112">
        <v>0.006944444444444444</v>
      </c>
      <c r="L71" s="112">
        <v>0.006944444444444444</v>
      </c>
      <c r="M71" s="112">
        <v>0.007291666666666666</v>
      </c>
    </row>
    <row r="72" spans="1:13" ht="15">
      <c r="A72" s="8">
        <f t="shared" si="5"/>
        <v>69</v>
      </c>
      <c r="B72" s="8">
        <v>69</v>
      </c>
      <c r="C72" t="s">
        <v>234</v>
      </c>
      <c r="D72" s="44"/>
      <c r="F72" t="str">
        <f t="shared" si="3"/>
        <v>Roberts, </v>
      </c>
      <c r="G72" t="str">
        <f t="shared" si="4"/>
        <v>Warwick</v>
      </c>
      <c r="H72" s="111"/>
      <c r="I72" s="112">
        <v>0.006423611111111112</v>
      </c>
      <c r="J72" s="112">
        <v>0.007326388888888889</v>
      </c>
      <c r="K72" s="112">
        <v>0.007291666666666666</v>
      </c>
      <c r="L72" s="112">
        <v>0.007291666666666666</v>
      </c>
      <c r="M72" s="112">
        <v>0.007291666666666666</v>
      </c>
    </row>
    <row r="73" spans="1:13" ht="15">
      <c r="A73" s="8">
        <f t="shared" si="5"/>
        <v>70</v>
      </c>
      <c r="B73" s="8">
        <v>70</v>
      </c>
      <c r="C73" t="s">
        <v>78</v>
      </c>
      <c r="D73" s="44" t="s">
        <v>214</v>
      </c>
      <c r="F73" t="str">
        <f t="shared" si="3"/>
        <v>Scorer, </v>
      </c>
      <c r="G73" t="str">
        <f t="shared" si="4"/>
        <v>Lisa</v>
      </c>
      <c r="H73" s="111"/>
      <c r="I73" s="112">
        <v>0.006597222222222222</v>
      </c>
      <c r="J73" s="112">
        <v>0.006423611111111112</v>
      </c>
      <c r="K73" s="112">
        <v>0.006597222222222222</v>
      </c>
      <c r="L73" s="112">
        <v>0.006597222222222222</v>
      </c>
      <c r="M73" s="112">
        <v>0.006597222222222222</v>
      </c>
    </row>
    <row r="74" spans="1:13" ht="15">
      <c r="A74" s="8">
        <f t="shared" si="5"/>
        <v>71</v>
      </c>
      <c r="B74" s="8">
        <v>71</v>
      </c>
      <c r="C74" t="s">
        <v>85</v>
      </c>
      <c r="D74" s="44" t="s">
        <v>216</v>
      </c>
      <c r="F74" t="str">
        <f t="shared" si="3"/>
        <v>Scott, </v>
      </c>
      <c r="G74" t="str">
        <f t="shared" si="4"/>
        <v>Martin</v>
      </c>
      <c r="H74" s="111"/>
      <c r="I74" s="112">
        <v>0.008680555555555556</v>
      </c>
      <c r="J74" s="112">
        <v>0.008680555555555556</v>
      </c>
      <c r="K74" s="112">
        <v>0.008680555555555556</v>
      </c>
      <c r="L74" s="112">
        <v>0.008680555555555556</v>
      </c>
      <c r="M74" s="112">
        <v>0.008680555555555556</v>
      </c>
    </row>
    <row r="75" spans="1:13" ht="15">
      <c r="A75" s="8">
        <f t="shared" si="5"/>
        <v>72</v>
      </c>
      <c r="B75" s="8">
        <v>72</v>
      </c>
      <c r="C75" t="s">
        <v>176</v>
      </c>
      <c r="D75" s="44" t="s">
        <v>215</v>
      </c>
      <c r="F75" t="str">
        <f t="shared" si="3"/>
        <v>Sellars, </v>
      </c>
      <c r="G75" t="str">
        <f t="shared" si="4"/>
        <v>Simon</v>
      </c>
      <c r="H75" s="111"/>
      <c r="I75" s="112">
        <v>0</v>
      </c>
      <c r="J75" s="124" t="s">
        <v>244</v>
      </c>
      <c r="K75" s="124" t="s">
        <v>244</v>
      </c>
      <c r="L75" s="124" t="s">
        <v>244</v>
      </c>
      <c r="M75" s="124" t="s">
        <v>244</v>
      </c>
    </row>
    <row r="76" spans="1:13" ht="15">
      <c r="A76" s="8">
        <f t="shared" si="5"/>
        <v>73</v>
      </c>
      <c r="B76" s="8">
        <v>73</v>
      </c>
      <c r="C76" t="s">
        <v>134</v>
      </c>
      <c r="D76" s="44"/>
      <c r="F76" t="str">
        <f t="shared" si="3"/>
        <v>Sharratt, </v>
      </c>
      <c r="G76" t="str">
        <f t="shared" si="4"/>
        <v>Robert</v>
      </c>
      <c r="H76" s="111"/>
      <c r="I76" s="112">
        <v>0.008506944444444444</v>
      </c>
      <c r="J76" s="112">
        <v>0.008506944444444444</v>
      </c>
      <c r="K76" s="112">
        <v>0.008506944444444444</v>
      </c>
      <c r="L76" s="112">
        <v>0.008506944444444444</v>
      </c>
      <c r="M76" s="112">
        <v>0.008333333333333333</v>
      </c>
    </row>
    <row r="77" spans="1:13" ht="15">
      <c r="A77" s="8">
        <f t="shared" si="5"/>
        <v>74</v>
      </c>
      <c r="B77" s="8">
        <v>74</v>
      </c>
      <c r="C77" t="s">
        <v>153</v>
      </c>
      <c r="D77" s="44" t="s">
        <v>217</v>
      </c>
      <c r="F77" t="str">
        <f t="shared" si="3"/>
        <v>Shaw, </v>
      </c>
      <c r="G77" t="str">
        <f t="shared" si="4"/>
        <v>Billy</v>
      </c>
      <c r="H77" s="111"/>
      <c r="I77" s="112">
        <v>0.0067708333333333336</v>
      </c>
      <c r="J77" s="112">
        <v>0.006979166666666667</v>
      </c>
      <c r="K77" s="112">
        <v>0.006944444444444444</v>
      </c>
      <c r="L77" s="112">
        <v>0.0067708333333333336</v>
      </c>
      <c r="M77" s="112">
        <v>0.0067708333333333336</v>
      </c>
    </row>
    <row r="78" spans="1:13" ht="15">
      <c r="A78" s="8">
        <f t="shared" si="5"/>
        <v>75</v>
      </c>
      <c r="B78" s="8">
        <v>75</v>
      </c>
      <c r="C78" t="s">
        <v>55</v>
      </c>
      <c r="D78" s="44" t="s">
        <v>211</v>
      </c>
      <c r="F78" t="str">
        <f t="shared" si="3"/>
        <v>Shillinglaw, </v>
      </c>
      <c r="G78" t="str">
        <f t="shared" si="4"/>
        <v>Richard</v>
      </c>
      <c r="H78" s="111"/>
      <c r="I78" s="112">
        <v>0.0078125</v>
      </c>
      <c r="J78" s="112">
        <v>0.007986111111111112</v>
      </c>
      <c r="K78" s="112">
        <v>0.007986111111111112</v>
      </c>
      <c r="L78" s="112">
        <v>0.007986111111111112</v>
      </c>
      <c r="M78" s="112">
        <v>0.008159722222222223</v>
      </c>
    </row>
    <row r="79" spans="1:13" ht="15">
      <c r="A79" s="8">
        <f t="shared" si="5"/>
        <v>76</v>
      </c>
      <c r="B79" s="8">
        <v>76</v>
      </c>
      <c r="C79" t="s">
        <v>229</v>
      </c>
      <c r="D79" s="44"/>
      <c r="F79" t="str">
        <f t="shared" si="3"/>
        <v>Stamp, </v>
      </c>
      <c r="G79" t="str">
        <f t="shared" si="4"/>
        <v>David</v>
      </c>
      <c r="H79" s="111"/>
      <c r="I79" s="112">
        <v>0.001736111111111111</v>
      </c>
      <c r="J79" s="112">
        <v>0.003993055555555556</v>
      </c>
      <c r="K79" s="112">
        <v>0.003645833333333333</v>
      </c>
      <c r="L79" s="112">
        <v>0.003645833333333333</v>
      </c>
      <c r="M79" s="112">
        <v>0.003993055555555556</v>
      </c>
    </row>
    <row r="80" spans="1:13" ht="15">
      <c r="A80" s="8">
        <f t="shared" si="5"/>
        <v>77</v>
      </c>
      <c r="B80" s="8">
        <v>77</v>
      </c>
      <c r="C80" t="s">
        <v>56</v>
      </c>
      <c r="D80" s="44" t="s">
        <v>212</v>
      </c>
      <c r="F80" t="str">
        <f t="shared" si="3"/>
        <v>Stewart, </v>
      </c>
      <c r="G80" t="str">
        <f t="shared" si="4"/>
        <v>Graeme</v>
      </c>
      <c r="H80" s="111"/>
      <c r="I80" s="112">
        <v>0.00920138888888889</v>
      </c>
      <c r="J80" s="112">
        <v>0.008854166666666666</v>
      </c>
      <c r="K80" s="112">
        <v>0.008854166666666666</v>
      </c>
      <c r="L80" s="112">
        <v>0.008854166666666666</v>
      </c>
      <c r="M80" s="112">
        <v>0.008854166666666666</v>
      </c>
    </row>
    <row r="81" spans="1:13" ht="15">
      <c r="A81" s="8">
        <f t="shared" si="5"/>
        <v>78</v>
      </c>
      <c r="B81" s="8">
        <v>78</v>
      </c>
      <c r="C81" t="s">
        <v>123</v>
      </c>
      <c r="D81" s="44" t="s">
        <v>213</v>
      </c>
      <c r="F81" t="str">
        <f t="shared" si="3"/>
        <v>Stobbart, </v>
      </c>
      <c r="G81" t="str">
        <f t="shared" si="4"/>
        <v>Joanne</v>
      </c>
      <c r="H81" s="111"/>
      <c r="I81" s="112">
        <v>0.0031249999999999997</v>
      </c>
      <c r="J81" s="112">
        <v>0.0031249999999999997</v>
      </c>
      <c r="K81" s="112">
        <v>0.0031249999999999997</v>
      </c>
      <c r="L81" s="112">
        <v>0.0031249999999999997</v>
      </c>
      <c r="M81" s="112">
        <v>0.0031249999999999997</v>
      </c>
    </row>
    <row r="82" spans="1:13" ht="15">
      <c r="A82" s="8">
        <f t="shared" si="5"/>
        <v>79</v>
      </c>
      <c r="B82" s="8">
        <v>79</v>
      </c>
      <c r="C82" t="s">
        <v>57</v>
      </c>
      <c r="D82" s="44" t="s">
        <v>218</v>
      </c>
      <c r="F82" t="str">
        <f t="shared" si="3"/>
        <v>Storey, </v>
      </c>
      <c r="G82" t="str">
        <f t="shared" si="4"/>
        <v>Calum</v>
      </c>
      <c r="H82" s="111"/>
      <c r="I82" s="112">
        <v>0.009375</v>
      </c>
      <c r="J82" s="112">
        <v>0.00954861111111111</v>
      </c>
      <c r="K82" s="112">
        <v>0.00954861111111111</v>
      </c>
      <c r="L82" s="112">
        <v>0.00954861111111111</v>
      </c>
      <c r="M82" s="112">
        <v>0.00954861111111111</v>
      </c>
    </row>
    <row r="83" spans="1:13" ht="15">
      <c r="A83" s="8">
        <f t="shared" si="5"/>
        <v>80</v>
      </c>
      <c r="B83" s="8">
        <v>80</v>
      </c>
      <c r="C83" t="s">
        <v>202</v>
      </c>
      <c r="D83" s="44" t="s">
        <v>208</v>
      </c>
      <c r="F83" t="str">
        <f t="shared" si="3"/>
        <v>Tonkin, </v>
      </c>
      <c r="G83" t="str">
        <f t="shared" si="4"/>
        <v>Craig</v>
      </c>
      <c r="H83" s="111"/>
      <c r="I83" s="112">
        <v>0.006944444444444444</v>
      </c>
      <c r="J83" s="112">
        <v>0.006979166666666667</v>
      </c>
      <c r="K83" s="112">
        <v>0.006944444444444444</v>
      </c>
      <c r="L83" s="112">
        <v>0.006944444444444444</v>
      </c>
      <c r="M83" s="112">
        <v>0.006944444444444444</v>
      </c>
    </row>
    <row r="84" spans="1:13" ht="15">
      <c r="A84" s="8">
        <f t="shared" si="5"/>
        <v>81</v>
      </c>
      <c r="B84" s="8">
        <v>81</v>
      </c>
      <c r="C84" t="s">
        <v>135</v>
      </c>
      <c r="D84" s="44" t="s">
        <v>217</v>
      </c>
      <c r="F84" t="str">
        <f aca="true" t="shared" si="6" ref="F84:F89">LEFT(C84,(SEARCH(" ",C84)))</f>
        <v>Wakenshaw, </v>
      </c>
      <c r="G84" t="str">
        <f aca="true" t="shared" si="7" ref="G84:G89">MID(C84,(SEARCH(" ",C84)+1),20)</f>
        <v>Trevor</v>
      </c>
      <c r="H84" s="111"/>
      <c r="I84" s="112">
        <v>0.005902777777777778</v>
      </c>
      <c r="J84" s="112">
        <v>0.005902777777777778</v>
      </c>
      <c r="K84" s="112">
        <v>0.005902777777777778</v>
      </c>
      <c r="L84" s="112">
        <v>0.005902777777777778</v>
      </c>
      <c r="M84" s="112">
        <v>0.005902777777777778</v>
      </c>
    </row>
    <row r="85" spans="1:13" ht="15">
      <c r="A85" s="8">
        <f t="shared" si="5"/>
        <v>82</v>
      </c>
      <c r="B85" s="8">
        <v>82</v>
      </c>
      <c r="C85" t="s">
        <v>186</v>
      </c>
      <c r="D85" s="44"/>
      <c r="F85" t="str">
        <f t="shared" si="6"/>
        <v>Walbank, </v>
      </c>
      <c r="G85" t="str">
        <f t="shared" si="7"/>
        <v>Mark</v>
      </c>
      <c r="H85" s="111"/>
      <c r="I85" s="112">
        <v>0.0078125</v>
      </c>
      <c r="J85" s="112">
        <v>0.007326388888888889</v>
      </c>
      <c r="K85" s="112">
        <v>0.007291666666666666</v>
      </c>
      <c r="L85" s="112">
        <v>0.007291666666666666</v>
      </c>
      <c r="M85" s="112">
        <v>0.007465277777777778</v>
      </c>
    </row>
    <row r="86" spans="1:13" ht="15">
      <c r="A86" s="8">
        <f t="shared" si="5"/>
        <v>83</v>
      </c>
      <c r="B86" s="8">
        <v>83</v>
      </c>
      <c r="C86" t="s">
        <v>137</v>
      </c>
      <c r="D86" s="44"/>
      <c r="F86" t="str">
        <f t="shared" si="6"/>
        <v>Walker, </v>
      </c>
      <c r="G86" t="str">
        <f t="shared" si="7"/>
        <v>Steve</v>
      </c>
      <c r="H86" s="111"/>
      <c r="I86" s="112">
        <v>0.005902777777777778</v>
      </c>
      <c r="J86" s="112">
        <v>0.005902777777777778</v>
      </c>
      <c r="K86" s="112">
        <v>0.005902777777777778</v>
      </c>
      <c r="L86" s="112">
        <v>0.005902777777777778</v>
      </c>
      <c r="M86" s="112">
        <v>0.005902777777777778</v>
      </c>
    </row>
    <row r="87" spans="1:13" ht="15">
      <c r="A87" s="8">
        <f t="shared" si="5"/>
        <v>84</v>
      </c>
      <c r="B87" s="8">
        <v>84</v>
      </c>
      <c r="C87" t="s">
        <v>140</v>
      </c>
      <c r="D87" s="44" t="s">
        <v>212</v>
      </c>
      <c r="F87" t="str">
        <f t="shared" si="6"/>
        <v>Wallace, </v>
      </c>
      <c r="G87" t="str">
        <f t="shared" si="7"/>
        <v>Diane</v>
      </c>
      <c r="H87" s="111"/>
      <c r="I87" s="112">
        <v>0.002777777777777778</v>
      </c>
      <c r="J87" s="112">
        <v>0.003472222222222222</v>
      </c>
      <c r="K87" s="112">
        <v>0.003298611111111111</v>
      </c>
      <c r="L87" s="112">
        <v>0.003298611111111111</v>
      </c>
      <c r="M87" s="112">
        <v>0.003298611111111111</v>
      </c>
    </row>
    <row r="88" spans="1:13" ht="15">
      <c r="A88" s="8">
        <f t="shared" si="5"/>
        <v>85</v>
      </c>
      <c r="B88" s="8">
        <v>85</v>
      </c>
      <c r="C88" t="s">
        <v>120</v>
      </c>
      <c r="D88" s="44" t="s">
        <v>213</v>
      </c>
      <c r="F88" t="str">
        <f t="shared" si="6"/>
        <v>Warnes, </v>
      </c>
      <c r="G88" t="str">
        <f t="shared" si="7"/>
        <v>Alison</v>
      </c>
      <c r="H88" s="111"/>
      <c r="I88" s="112">
        <v>0.003472222222222222</v>
      </c>
      <c r="J88" s="112">
        <v>0.0024305555555555556</v>
      </c>
      <c r="K88" s="112">
        <v>0.0019097222222222222</v>
      </c>
      <c r="L88" s="112">
        <v>0.0022569444444444447</v>
      </c>
      <c r="M88" s="112">
        <v>0.0022569444444444447</v>
      </c>
    </row>
    <row r="89" spans="1:13" ht="15">
      <c r="A89" s="8">
        <f t="shared" si="5"/>
        <v>86</v>
      </c>
      <c r="B89" s="8">
        <v>86</v>
      </c>
      <c r="C89" t="s">
        <v>143</v>
      </c>
      <c r="D89" s="44" t="s">
        <v>224</v>
      </c>
      <c r="F89" t="str">
        <f t="shared" si="6"/>
        <v>Watson, </v>
      </c>
      <c r="G89" t="str">
        <f t="shared" si="7"/>
        <v>Sandra</v>
      </c>
      <c r="H89" s="111"/>
      <c r="I89" s="112">
        <v>0.0067708333333333336</v>
      </c>
      <c r="J89" s="112">
        <v>0.006979166666666667</v>
      </c>
      <c r="K89" s="112">
        <v>0.0067708333333333336</v>
      </c>
      <c r="L89" s="112">
        <v>0.0067708333333333336</v>
      </c>
      <c r="M89" s="112">
        <v>0.0067708333333333336</v>
      </c>
    </row>
    <row r="90" spans="1:13" ht="15">
      <c r="A90" s="8">
        <f t="shared" si="5"/>
        <v>87</v>
      </c>
      <c r="B90" s="8">
        <v>87</v>
      </c>
      <c r="C90" t="s">
        <v>139</v>
      </c>
      <c r="D90" s="44"/>
      <c r="F90" t="str">
        <f aca="true" t="shared" si="8" ref="F90:F99">LEFT(C90,(SEARCH(" ",C90)))</f>
        <v>Whalley, </v>
      </c>
      <c r="G90" t="str">
        <f aca="true" t="shared" si="9" ref="G90:G99">MID(C90,(SEARCH(" ",C90)+1),20)</f>
        <v>Paul</v>
      </c>
      <c r="H90" s="111"/>
      <c r="I90" s="112">
        <v>0.009722222222222222</v>
      </c>
      <c r="J90" s="112">
        <v>0.009722222222222222</v>
      </c>
      <c r="K90" s="112">
        <v>0.009375</v>
      </c>
      <c r="L90" s="112">
        <v>0.009375</v>
      </c>
      <c r="M90" s="112">
        <v>0.009375</v>
      </c>
    </row>
    <row r="91" spans="1:13" ht="15">
      <c r="A91" s="8">
        <f t="shared" si="5"/>
        <v>88</v>
      </c>
      <c r="B91" s="8">
        <v>88</v>
      </c>
      <c r="C91" t="s">
        <v>77</v>
      </c>
      <c r="D91" s="44" t="s">
        <v>214</v>
      </c>
      <c r="F91" t="str">
        <f t="shared" si="8"/>
        <v>Wilson, </v>
      </c>
      <c r="G91" t="str">
        <f t="shared" si="9"/>
        <v>Andrea</v>
      </c>
      <c r="H91" s="111"/>
      <c r="I91" s="112">
        <v>0.004166666666666667</v>
      </c>
      <c r="J91" s="112">
        <v>0.004513888888888889</v>
      </c>
      <c r="K91" s="112">
        <v>0.004166666666666667</v>
      </c>
      <c r="L91" s="112">
        <v>0.004166666666666667</v>
      </c>
      <c r="M91" s="112">
        <v>0.004166666666666667</v>
      </c>
    </row>
    <row r="92" spans="1:13" ht="15">
      <c r="A92" s="8">
        <f t="shared" si="5"/>
        <v>89</v>
      </c>
      <c r="B92" s="8">
        <v>89</v>
      </c>
      <c r="C92" s="8" t="s">
        <v>198</v>
      </c>
      <c r="D92" s="44" t="s">
        <v>224</v>
      </c>
      <c r="F92" t="str">
        <f t="shared" si="8"/>
        <v>Wright, </v>
      </c>
      <c r="G92" t="str">
        <f t="shared" si="9"/>
        <v>Deborah</v>
      </c>
      <c r="H92" s="111"/>
      <c r="I92" s="112">
        <v>0.004861111111111111</v>
      </c>
      <c r="J92" s="112">
        <v>0.004861111111111111</v>
      </c>
      <c r="K92" s="112">
        <v>0.004861111111111111</v>
      </c>
      <c r="L92" s="112">
        <v>0.0046875</v>
      </c>
      <c r="M92" s="112">
        <v>0.004340277777777778</v>
      </c>
    </row>
    <row r="93" spans="1:13" ht="15">
      <c r="A93" s="8">
        <f t="shared" si="5"/>
        <v>90</v>
      </c>
      <c r="B93" s="8">
        <v>90</v>
      </c>
      <c r="C93" t="s">
        <v>184</v>
      </c>
      <c r="D93" s="44" t="s">
        <v>212</v>
      </c>
      <c r="F93" t="str">
        <f t="shared" si="8"/>
        <v>Wood, </v>
      </c>
      <c r="G93" t="str">
        <f t="shared" si="9"/>
        <v>Graham</v>
      </c>
      <c r="H93" s="111"/>
      <c r="I93" s="112">
        <v>0.008680555555555556</v>
      </c>
      <c r="J93" s="112">
        <v>0.008854166666666666</v>
      </c>
      <c r="K93" s="112">
        <v>0.008854166666666666</v>
      </c>
      <c r="L93" s="112">
        <v>0.008854166666666666</v>
      </c>
      <c r="M93" s="112">
        <v>0.008854166666666666</v>
      </c>
    </row>
    <row r="94" spans="1:13" ht="15">
      <c r="A94" s="8">
        <f t="shared" si="5"/>
        <v>91</v>
      </c>
      <c r="B94" s="8">
        <v>91</v>
      </c>
      <c r="C94" t="s">
        <v>58</v>
      </c>
      <c r="D94" s="44" t="s">
        <v>209</v>
      </c>
      <c r="F94" t="str">
        <f t="shared" si="8"/>
        <v>Young, </v>
      </c>
      <c r="G94" t="str">
        <f t="shared" si="9"/>
        <v>Cath</v>
      </c>
      <c r="H94" s="111"/>
      <c r="I94" s="112">
        <v>0.0062499999999999995</v>
      </c>
      <c r="J94" s="112">
        <v>0.006076388888888889</v>
      </c>
      <c r="K94" s="112">
        <v>0.005902777777777778</v>
      </c>
      <c r="L94" s="112">
        <v>0.005902777777777778</v>
      </c>
      <c r="M94" s="112">
        <v>0.005555555555555556</v>
      </c>
    </row>
    <row r="95" spans="1:13" ht="15">
      <c r="A95" s="8">
        <f t="shared" si="5"/>
        <v>92</v>
      </c>
      <c r="B95" s="8">
        <v>92</v>
      </c>
      <c r="C95" s="8" t="s">
        <v>242</v>
      </c>
      <c r="D95" s="44"/>
      <c r="F95" t="str">
        <f t="shared" si="8"/>
        <v>Henderson, </v>
      </c>
      <c r="G95" t="str">
        <f t="shared" si="9"/>
        <v>Ash</v>
      </c>
      <c r="H95" s="111"/>
      <c r="I95" s="112"/>
      <c r="J95" s="112">
        <v>0.009722222222222222</v>
      </c>
      <c r="K95" s="112">
        <v>0.009722222222222222</v>
      </c>
      <c r="L95" s="112">
        <v>0.009722222222222222</v>
      </c>
      <c r="M95" s="112">
        <v>0.009722222222222222</v>
      </c>
    </row>
    <row r="96" spans="1:13" ht="15">
      <c r="A96" s="8">
        <f t="shared" si="5"/>
        <v>93</v>
      </c>
      <c r="B96" s="8">
        <v>93</v>
      </c>
      <c r="C96" s="8" t="s">
        <v>243</v>
      </c>
      <c r="D96" s="44"/>
      <c r="F96" t="str">
        <f t="shared" si="8"/>
        <v>Henderson, </v>
      </c>
      <c r="G96" t="str">
        <f t="shared" si="9"/>
        <v>Natalie</v>
      </c>
      <c r="H96" s="111"/>
      <c r="I96" s="112"/>
      <c r="J96" s="112">
        <v>0.005902777777777778</v>
      </c>
      <c r="K96" s="112">
        <v>0.005902777777777778</v>
      </c>
      <c r="L96" s="112">
        <v>0.005902777777777778</v>
      </c>
      <c r="M96" s="112">
        <v>0.005902777777777778</v>
      </c>
    </row>
    <row r="97" spans="1:13" ht="12.75">
      <c r="A97" s="8">
        <f t="shared" si="5"/>
        <v>94</v>
      </c>
      <c r="B97" s="8">
        <v>94</v>
      </c>
      <c r="C97" s="8" t="s">
        <v>246</v>
      </c>
      <c r="D97" s="44"/>
      <c r="F97" t="str">
        <f t="shared" si="8"/>
        <v>Johnson, </v>
      </c>
      <c r="G97" t="str">
        <f t="shared" si="9"/>
        <v>Brian</v>
      </c>
      <c r="I97" s="2"/>
      <c r="J97" s="2"/>
      <c r="K97" s="2"/>
      <c r="L97" s="2">
        <v>0.005902777777777778</v>
      </c>
      <c r="M97" s="2">
        <v>0.007291666666666666</v>
      </c>
    </row>
    <row r="98" spans="1:13" ht="15">
      <c r="A98" s="8">
        <f t="shared" si="5"/>
        <v>95</v>
      </c>
      <c r="B98" s="8">
        <v>95</v>
      </c>
      <c r="C98" s="8" t="s">
        <v>247</v>
      </c>
      <c r="D98" s="44"/>
      <c r="F98" t="str">
        <f t="shared" si="8"/>
        <v>Freeman, </v>
      </c>
      <c r="G98" t="str">
        <f t="shared" si="9"/>
        <v>Kevin</v>
      </c>
      <c r="I98" s="2"/>
      <c r="J98" s="112"/>
      <c r="K98" s="112"/>
      <c r="L98" s="112">
        <v>0.0038194444444444443</v>
      </c>
      <c r="M98" s="112">
        <v>0.0038194444444444443</v>
      </c>
    </row>
    <row r="99" spans="1:13" ht="15">
      <c r="A99" s="8">
        <f t="shared" si="5"/>
        <v>96</v>
      </c>
      <c r="B99" s="8">
        <v>96</v>
      </c>
      <c r="C99" s="8" t="s">
        <v>248</v>
      </c>
      <c r="D99" s="44"/>
      <c r="F99" t="str">
        <f t="shared" si="8"/>
        <v>Bell, </v>
      </c>
      <c r="G99" t="str">
        <f t="shared" si="9"/>
        <v>Andrew</v>
      </c>
      <c r="I99" s="2"/>
      <c r="J99" s="112"/>
      <c r="K99" s="112"/>
      <c r="L99" s="112">
        <v>0.008680555555555556</v>
      </c>
      <c r="M99" s="112">
        <v>0.008854166666666666</v>
      </c>
    </row>
    <row r="100" spans="1:13" ht="15">
      <c r="A100" s="8">
        <f t="shared" si="5"/>
        <v>97</v>
      </c>
      <c r="B100" s="8">
        <v>97</v>
      </c>
      <c r="D100" s="44"/>
      <c r="I100" s="2"/>
      <c r="J100" s="112"/>
      <c r="K100" s="112"/>
      <c r="L100" s="112"/>
      <c r="M100" s="112"/>
    </row>
    <row r="101" spans="1:13" ht="15">
      <c r="A101" s="8">
        <f t="shared" si="5"/>
        <v>98</v>
      </c>
      <c r="B101" s="8">
        <v>98</v>
      </c>
      <c r="C101"/>
      <c r="D101" s="44"/>
      <c r="I101" s="2"/>
      <c r="J101" s="100"/>
      <c r="K101" s="2"/>
      <c r="L101" s="112"/>
      <c r="M101" s="112"/>
    </row>
    <row r="102" spans="1:13" ht="12.75">
      <c r="A102" s="8">
        <v>99</v>
      </c>
      <c r="B102" s="8">
        <v>99</v>
      </c>
      <c r="C102"/>
      <c r="I102" s="2"/>
      <c r="J102" s="100"/>
      <c r="K102" s="100"/>
      <c r="L102" s="100"/>
      <c r="M102" s="100"/>
    </row>
    <row r="103" spans="1:13" ht="12.75">
      <c r="A103" s="8">
        <v>100</v>
      </c>
      <c r="B103" s="8">
        <v>100</v>
      </c>
      <c r="C103"/>
      <c r="D103" s="44"/>
      <c r="I103" s="2"/>
      <c r="J103" s="100"/>
      <c r="K103" s="2"/>
      <c r="L103" s="100"/>
      <c r="M103" s="2"/>
    </row>
    <row r="104" spans="2:13" ht="12.75">
      <c r="B104" s="8"/>
      <c r="C104"/>
      <c r="D104" s="44"/>
      <c r="I104" s="2"/>
      <c r="J104" s="100"/>
      <c r="K104" s="100"/>
      <c r="L104" s="100"/>
      <c r="M104" s="100"/>
    </row>
    <row r="105" spans="2:13" ht="12.75">
      <c r="B105" s="8"/>
      <c r="C105"/>
      <c r="D105" s="44"/>
      <c r="I105" s="2"/>
      <c r="J105" s="2"/>
      <c r="K105" s="100"/>
      <c r="L105" s="2"/>
      <c r="M105" s="2"/>
    </row>
    <row r="106" spans="2:13" ht="12.75">
      <c r="B106" s="8"/>
      <c r="C106" s="10"/>
      <c r="D106" s="44"/>
      <c r="I106" s="2"/>
      <c r="K106" s="100"/>
      <c r="L106" s="100"/>
      <c r="M106" s="100"/>
    </row>
    <row r="108" ht="12.75">
      <c r="M108" s="2"/>
    </row>
    <row r="110" spans="3:9" ht="12.75">
      <c r="C110" s="10"/>
      <c r="D110" s="44"/>
      <c r="I110" s="2"/>
    </row>
    <row r="118" ht="12.75">
      <c r="I118" s="44" t="s">
        <v>73</v>
      </c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5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195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36" t="s">
        <v>30</v>
      </c>
      <c r="K2" s="136"/>
      <c r="L2" s="136"/>
    </row>
    <row r="3" spans="1:13" ht="15" customHeight="1">
      <c r="A3" s="40" t="s">
        <v>7</v>
      </c>
      <c r="B3" s="40" t="s">
        <v>27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28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5">
        <v>76</v>
      </c>
      <c r="B5" s="36">
        <f>IF(A5="","",VLOOKUP(A5,Entrants!$B$4:$D$105,3))</f>
        <v>0</v>
      </c>
      <c r="C5" s="36">
        <v>1</v>
      </c>
      <c r="D5" s="95" t="str">
        <f>IF(A5="","",VLOOKUP(A5,Entrants!$B$4:$D$105,2))</f>
        <v>Stamp, David</v>
      </c>
      <c r="E5" s="6">
        <v>0.017453703703703704</v>
      </c>
      <c r="F5" s="37">
        <f>IF(A5="","",VLOOKUP(A5,Entrants!$B$4:$I$105,8))</f>
        <v>0.001736111111111111</v>
      </c>
      <c r="G5" s="37">
        <f aca="true" t="shared" si="0" ref="G5:G55">IF(D5="","",E5-F5)</f>
        <v>0.015717592592592592</v>
      </c>
      <c r="H5" s="7"/>
      <c r="I5" s="5">
        <v>1</v>
      </c>
      <c r="J5" s="35" t="s">
        <v>161</v>
      </c>
      <c r="K5" s="37">
        <v>0.01951388888888889</v>
      </c>
      <c r="L5" s="37">
        <v>0.010416666666666666</v>
      </c>
      <c r="M5" s="37">
        <v>0.009097222222222224</v>
      </c>
    </row>
    <row r="6" spans="1:13" ht="15" customHeight="1">
      <c r="A6" s="5">
        <v>4</v>
      </c>
      <c r="B6" s="36" t="str">
        <f>IF(A6="","",VLOOKUP(A6,Entrants!$B$4:$D$105,3))</f>
        <v>HT</v>
      </c>
      <c r="C6" s="36">
        <v>2</v>
      </c>
      <c r="D6" s="95" t="str">
        <f>IF(A6="","",VLOOKUP(A6,Entrants!$B$4:$D$105,2))</f>
        <v>Barrett, Lauren</v>
      </c>
      <c r="E6" s="6">
        <v>0.017962962962962962</v>
      </c>
      <c r="F6" s="37">
        <f>IF(A6="","",VLOOKUP(A6,Entrants!$B$4:$I$105,8))</f>
        <v>0.004166666666666667</v>
      </c>
      <c r="G6" s="37">
        <f t="shared" si="0"/>
        <v>0.013796296296296296</v>
      </c>
      <c r="H6" s="7"/>
      <c r="I6" s="5">
        <v>2</v>
      </c>
      <c r="J6" s="35" t="s">
        <v>40</v>
      </c>
      <c r="K6" s="37">
        <v>0.01962962962962963</v>
      </c>
      <c r="L6" s="37">
        <v>0.009895833333333333</v>
      </c>
      <c r="M6" s="37">
        <v>0.009733796296296296</v>
      </c>
    </row>
    <row r="7" spans="1:13" ht="15" customHeight="1">
      <c r="A7" s="5">
        <v>63</v>
      </c>
      <c r="B7" s="36" t="str">
        <f>IF(A7="","",VLOOKUP(A7,Entrants!$B$4:$D$105,3))</f>
        <v>AA</v>
      </c>
      <c r="C7" s="36">
        <v>3</v>
      </c>
      <c r="D7" s="95" t="str">
        <f>IF(A7="","",VLOOKUP(A7,Entrants!$B$4:$D$105,2))</f>
        <v>Munro, Lynn</v>
      </c>
      <c r="E7" s="6">
        <v>0.018194444444444444</v>
      </c>
      <c r="F7" s="37">
        <f>IF(A7="","",VLOOKUP(A7,Entrants!$B$4:$I$105,8))</f>
        <v>0.0006944444444444445</v>
      </c>
      <c r="G7" s="37">
        <f t="shared" si="0"/>
        <v>0.017499999999999998</v>
      </c>
      <c r="H7" s="7"/>
      <c r="I7" s="5">
        <v>3</v>
      </c>
      <c r="J7" s="35" t="s">
        <v>57</v>
      </c>
      <c r="K7" s="37">
        <v>0.019351851851851853</v>
      </c>
      <c r="L7" s="37">
        <v>0.009375</v>
      </c>
      <c r="M7" s="37">
        <v>0.009976851851851853</v>
      </c>
    </row>
    <row r="8" spans="1:13" ht="15" customHeight="1">
      <c r="A8" s="5">
        <v>69</v>
      </c>
      <c r="B8" s="36">
        <f>IF(A8="","",VLOOKUP(A8,Entrants!$B$4:$D$105,3))</f>
        <v>0</v>
      </c>
      <c r="C8" s="36">
        <v>4</v>
      </c>
      <c r="D8" s="95" t="str">
        <f>IF(A8="","",VLOOKUP(A8,Entrants!$B$4:$D$105,2))</f>
        <v>Roberts, Warwick</v>
      </c>
      <c r="E8" s="6">
        <v>0.018564814814814815</v>
      </c>
      <c r="F8" s="37">
        <f>IF(A8="","",VLOOKUP(A8,Entrants!$B$4:$I$105,8))</f>
        <v>0.006423611111111112</v>
      </c>
      <c r="G8" s="37">
        <f t="shared" si="0"/>
        <v>0.012141203703703703</v>
      </c>
      <c r="H8" s="7"/>
      <c r="I8" s="5">
        <v>4</v>
      </c>
      <c r="J8" s="35" t="s">
        <v>81</v>
      </c>
      <c r="K8" s="37">
        <v>0.02065972222222222</v>
      </c>
      <c r="L8" s="37">
        <v>0.010416666666666666</v>
      </c>
      <c r="M8" s="37">
        <v>0.010243055555555556</v>
      </c>
    </row>
    <row r="9" spans="1:13" ht="15" customHeight="1">
      <c r="A9" s="5">
        <v>84</v>
      </c>
      <c r="B9" s="36" t="str">
        <f>IF(A9="","",VLOOKUP(A9,Entrants!$B$4:$D$105,3))</f>
        <v>RD</v>
      </c>
      <c r="C9" s="36">
        <v>5</v>
      </c>
      <c r="D9" s="95" t="str">
        <f>IF(A9="","",VLOOKUP(A9,Entrants!$B$4:$D$105,2))</f>
        <v>Wallace, Diane</v>
      </c>
      <c r="E9" s="6">
        <v>0.018784722222222223</v>
      </c>
      <c r="F9" s="37">
        <f>IF(A9="","",VLOOKUP(A9,Entrants!$B$4:$I$105,8))</f>
        <v>0.002777777777777778</v>
      </c>
      <c r="G9" s="37">
        <f t="shared" si="0"/>
        <v>0.016006944444444445</v>
      </c>
      <c r="H9" s="7"/>
      <c r="I9" s="5">
        <v>5</v>
      </c>
      <c r="J9" s="35" t="s">
        <v>41</v>
      </c>
      <c r="K9" s="37">
        <v>0.01916666666666667</v>
      </c>
      <c r="L9" s="37">
        <v>0.008854166666666666</v>
      </c>
      <c r="M9" s="37">
        <v>0.010312500000000002</v>
      </c>
    </row>
    <row r="10" spans="1:13" ht="15" customHeight="1">
      <c r="A10" s="5">
        <v>61</v>
      </c>
      <c r="B10" s="36" t="str">
        <f>IF(A10="","",VLOOKUP(A10,Entrants!$B$4:$D$105,3))</f>
        <v>DB</v>
      </c>
      <c r="C10" s="36">
        <v>6</v>
      </c>
      <c r="D10" s="95" t="str">
        <f>IF(A10="","",VLOOKUP(A10,Entrants!$B$4:$D$105,2))</f>
        <v>McGarry, David</v>
      </c>
      <c r="E10" s="6">
        <v>0.0190625</v>
      </c>
      <c r="F10" s="37">
        <f>IF(A10="","",VLOOKUP(A10,Entrants!$B$4:$I$105,8))</f>
        <v>0.005555555555555556</v>
      </c>
      <c r="G10" s="37">
        <f t="shared" si="0"/>
        <v>0.013506944444444443</v>
      </c>
      <c r="H10" s="7"/>
      <c r="I10" s="5">
        <v>6</v>
      </c>
      <c r="J10" s="35" t="s">
        <v>84</v>
      </c>
      <c r="K10" s="37">
        <v>0.019756944444444445</v>
      </c>
      <c r="L10" s="37">
        <v>0.00920138888888889</v>
      </c>
      <c r="M10" s="37">
        <v>0.010555555555555556</v>
      </c>
    </row>
    <row r="11" spans="1:13" ht="15" customHeight="1">
      <c r="A11" s="5">
        <v>24</v>
      </c>
      <c r="B11" s="36" t="str">
        <f>IF(A11="","",VLOOKUP(A11,Entrants!$B$4:$D$105,3))</f>
        <v>CC</v>
      </c>
      <c r="C11" s="36">
        <v>7</v>
      </c>
      <c r="D11" s="95" t="str">
        <f>IF(A11="","",VLOOKUP(A11,Entrants!$B$4:$D$105,2))</f>
        <v>Falkous, David</v>
      </c>
      <c r="E11" s="6">
        <v>0.01909722222222222</v>
      </c>
      <c r="F11" s="37">
        <f>IF(A11="","",VLOOKUP(A11,Entrants!$B$4:$I$105,8))</f>
        <v>0.0062499999999999995</v>
      </c>
      <c r="G11" s="37">
        <f t="shared" si="0"/>
        <v>0.012847222222222222</v>
      </c>
      <c r="H11" s="7"/>
      <c r="I11" s="5">
        <v>7</v>
      </c>
      <c r="J11" s="35" t="s">
        <v>232</v>
      </c>
      <c r="K11" s="37">
        <v>0.01925925925925926</v>
      </c>
      <c r="L11" s="37">
        <v>0.008680555555555556</v>
      </c>
      <c r="M11" s="37">
        <v>0.010578703703703705</v>
      </c>
    </row>
    <row r="12" spans="1:13" ht="15" customHeight="1">
      <c r="A12" s="5">
        <v>34</v>
      </c>
      <c r="B12" s="36" t="str">
        <f>IF(A12="","",VLOOKUP(A12,Entrants!$B$4:$D$105,3))</f>
        <v>WS</v>
      </c>
      <c r="C12" s="36">
        <v>8</v>
      </c>
      <c r="D12" s="95" t="str">
        <f>IF(A12="","",VLOOKUP(A12,Entrants!$B$4:$D$105,2))</f>
        <v>French, Steven</v>
      </c>
      <c r="E12" s="6">
        <v>0.01916666666666667</v>
      </c>
      <c r="F12" s="37">
        <f>IF(A12="","",VLOOKUP(A12,Entrants!$B$4:$I$105,8))</f>
        <v>0.008854166666666666</v>
      </c>
      <c r="G12" s="37">
        <f t="shared" si="0"/>
        <v>0.010312500000000002</v>
      </c>
      <c r="H12" s="7"/>
      <c r="I12" s="5">
        <v>8</v>
      </c>
      <c r="J12" s="35" t="s">
        <v>184</v>
      </c>
      <c r="K12" s="37">
        <v>0.019328703703703702</v>
      </c>
      <c r="L12" s="37">
        <v>0.008680555555555556</v>
      </c>
      <c r="M12" s="37">
        <v>0.010648148148148146</v>
      </c>
    </row>
    <row r="13" spans="1:13" ht="15" customHeight="1">
      <c r="A13" s="5">
        <v>88</v>
      </c>
      <c r="B13" s="36" t="str">
        <f>IF(A13="","",VLOOKUP(A13,Entrants!$B$4:$D$105,3))</f>
        <v>CM</v>
      </c>
      <c r="C13" s="36">
        <v>9</v>
      </c>
      <c r="D13" s="95" t="str">
        <f>IF(A13="","",VLOOKUP(A13,Entrants!$B$4:$D$105,2))</f>
        <v>Wilson, Andrea</v>
      </c>
      <c r="E13" s="6">
        <v>0.01920138888888889</v>
      </c>
      <c r="F13" s="37">
        <f>IF(A13="","",VLOOKUP(A13,Entrants!$B$4:$I$105,8))</f>
        <v>0.004166666666666667</v>
      </c>
      <c r="G13" s="37">
        <f t="shared" si="0"/>
        <v>0.015034722222222224</v>
      </c>
      <c r="H13" s="7"/>
      <c r="I13" s="5">
        <v>9</v>
      </c>
      <c r="J13" s="35" t="s">
        <v>85</v>
      </c>
      <c r="K13" s="37">
        <v>0.019398148148148147</v>
      </c>
      <c r="L13" s="37">
        <v>0.008680555555555556</v>
      </c>
      <c r="M13" s="37">
        <v>0.010717592592592591</v>
      </c>
    </row>
    <row r="14" spans="1:13" ht="15" customHeight="1">
      <c r="A14" s="5">
        <v>12</v>
      </c>
      <c r="B14" s="36" t="str">
        <f>IF(A14="","",VLOOKUP(A14,Entrants!$B$4:$D$105,3))</f>
        <v>WS</v>
      </c>
      <c r="C14" s="36">
        <v>10</v>
      </c>
      <c r="D14" s="95" t="str">
        <f>IF(A14="","",VLOOKUP(A14,Entrants!$B$4:$D$105,2))</f>
        <v>Calverley, Claire</v>
      </c>
      <c r="E14" s="6">
        <v>0.01920138888888889</v>
      </c>
      <c r="F14" s="37">
        <f>IF(A14="","",VLOOKUP(A14,Entrants!$B$4:$I$105,8))</f>
        <v>0.0078125</v>
      </c>
      <c r="G14" s="37">
        <f t="shared" si="0"/>
        <v>0.01138888888888889</v>
      </c>
      <c r="H14" s="7"/>
      <c r="I14" s="5">
        <v>10</v>
      </c>
      <c r="J14" s="35" t="s">
        <v>56</v>
      </c>
      <c r="K14" s="37">
        <v>0.01996527777777778</v>
      </c>
      <c r="L14" s="37">
        <v>0.00920138888888889</v>
      </c>
      <c r="M14" s="37">
        <v>0.01076388888888889</v>
      </c>
    </row>
    <row r="15" spans="1:13" ht="15" customHeight="1">
      <c r="A15" s="5">
        <v>23</v>
      </c>
      <c r="B15" s="36" t="str">
        <f>IF(A15="","",VLOOKUP(A15,Entrants!$B$4:$D$105,3))</f>
        <v>CC</v>
      </c>
      <c r="C15" s="36">
        <v>11</v>
      </c>
      <c r="D15" s="95" t="str">
        <f>IF(A15="","",VLOOKUP(A15,Entrants!$B$4:$D$105,2))</f>
        <v>Dunn, Tony</v>
      </c>
      <c r="E15" s="6">
        <v>0.019247685185185184</v>
      </c>
      <c r="F15" s="37">
        <f>IF(A15="","",VLOOKUP(A15,Entrants!$B$4:$I$105,8))</f>
        <v>0.0078125</v>
      </c>
      <c r="G15" s="37">
        <f t="shared" si="0"/>
        <v>0.011435185185185184</v>
      </c>
      <c r="H15" s="7"/>
      <c r="I15" s="5">
        <v>11</v>
      </c>
      <c r="J15" s="35" t="s">
        <v>35</v>
      </c>
      <c r="K15" s="37">
        <v>0.019363425925925926</v>
      </c>
      <c r="L15" s="37">
        <v>0.008506944444444444</v>
      </c>
      <c r="M15" s="37">
        <v>0.010856481481481483</v>
      </c>
    </row>
    <row r="16" spans="1:13" ht="15" customHeight="1">
      <c r="A16" s="5">
        <v>55</v>
      </c>
      <c r="B16" s="36">
        <f>IF(A16="","",VLOOKUP(A16,Entrants!$B$4:$D$105,3))</f>
        <v>0</v>
      </c>
      <c r="C16" s="36">
        <v>12</v>
      </c>
      <c r="D16" s="95" t="str">
        <f>IF(A16="","",VLOOKUP(A16,Entrants!$B$4:$D$105,2))</f>
        <v>MacDonald, Rob</v>
      </c>
      <c r="E16" s="6">
        <v>0.01925925925925926</v>
      </c>
      <c r="F16" s="37">
        <f>IF(A16="","",VLOOKUP(A16,Entrants!$B$4:$I$105,8))</f>
        <v>0.008680555555555556</v>
      </c>
      <c r="G16" s="37">
        <f t="shared" si="0"/>
        <v>0.010578703703703705</v>
      </c>
      <c r="H16" s="7"/>
      <c r="I16" s="5">
        <v>12</v>
      </c>
      <c r="J16" s="35" t="s">
        <v>168</v>
      </c>
      <c r="K16" s="37">
        <v>0.019571759259259257</v>
      </c>
      <c r="L16" s="37">
        <v>0.008333333333333333</v>
      </c>
      <c r="M16" s="37">
        <v>0.011238425925925924</v>
      </c>
    </row>
    <row r="17" spans="1:13" ht="15" customHeight="1">
      <c r="A17" s="5">
        <v>15</v>
      </c>
      <c r="B17" s="36" t="str">
        <f>IF(A17="","",VLOOKUP(A17,Entrants!$B$4:$D$105,3))</f>
        <v>RR</v>
      </c>
      <c r="C17" s="36">
        <v>13</v>
      </c>
      <c r="D17" s="95" t="str">
        <f>IF(A17="","",VLOOKUP(A17,Entrants!$B$4:$D$105,2))</f>
        <v>Christopher, Heather</v>
      </c>
      <c r="E17" s="6">
        <v>0.019270833333333334</v>
      </c>
      <c r="F17" s="37">
        <f>IF(A17="","",VLOOKUP(A17,Entrants!$B$4:$I$105,8))</f>
        <v>0.007118055555555555</v>
      </c>
      <c r="G17" s="37">
        <f t="shared" si="0"/>
        <v>0.01215277777777778</v>
      </c>
      <c r="H17" s="7"/>
      <c r="I17" s="5">
        <v>13</v>
      </c>
      <c r="J17" s="39" t="s">
        <v>61</v>
      </c>
      <c r="K17" s="6">
        <v>0.01920138888888889</v>
      </c>
      <c r="L17" s="6">
        <v>0.0078125</v>
      </c>
      <c r="M17" s="6">
        <v>0.01138888888888889</v>
      </c>
    </row>
    <row r="18" spans="1:13" ht="15" customHeight="1">
      <c r="A18" s="5">
        <v>49</v>
      </c>
      <c r="B18" s="36" t="str">
        <f>IF(A18="","",VLOOKUP(A18,Entrants!$B$4:$D$105,3))</f>
        <v>GAL</v>
      </c>
      <c r="C18" s="36">
        <v>14</v>
      </c>
      <c r="D18" s="95" t="str">
        <f>IF(A18="","",VLOOKUP(A18,Entrants!$B$4:$D$105,2))</f>
        <v>Johnson, Ewa</v>
      </c>
      <c r="E18" s="6">
        <v>0.019270833333333334</v>
      </c>
      <c r="F18" s="37">
        <f>IF(A18="","",VLOOKUP(A18,Entrants!$B$4:$I$105,8))</f>
        <v>0.004513888888888889</v>
      </c>
      <c r="G18" s="37">
        <f t="shared" si="0"/>
        <v>0.014756944444444444</v>
      </c>
      <c r="H18" s="7"/>
      <c r="I18" s="5">
        <v>14</v>
      </c>
      <c r="J18" s="35" t="s">
        <v>238</v>
      </c>
      <c r="K18" s="37">
        <v>0.019247685185185184</v>
      </c>
      <c r="L18" s="37">
        <v>0.0078125</v>
      </c>
      <c r="M18" s="37">
        <v>0.011435185185185184</v>
      </c>
    </row>
    <row r="19" spans="1:13" ht="15" customHeight="1">
      <c r="A19" s="5">
        <v>74</v>
      </c>
      <c r="B19" s="36" t="str">
        <f>IF(A19="","",VLOOKUP(A19,Entrants!$B$4:$D$105,3))</f>
        <v>DB</v>
      </c>
      <c r="C19" s="36">
        <v>15</v>
      </c>
      <c r="D19" s="95" t="str">
        <f>IF(A19="","",VLOOKUP(A19,Entrants!$B$4:$D$105,2))</f>
        <v>Shaw, Billy</v>
      </c>
      <c r="E19" s="6">
        <v>0.019293981481481485</v>
      </c>
      <c r="F19" s="37">
        <f>IF(A19="","",VLOOKUP(A19,Entrants!$B$4:$I$105,8))</f>
        <v>0.0067708333333333336</v>
      </c>
      <c r="G19" s="37">
        <f t="shared" si="0"/>
        <v>0.012523148148148151</v>
      </c>
      <c r="H19" s="7"/>
      <c r="I19" s="5">
        <v>15</v>
      </c>
      <c r="J19" s="35" t="s">
        <v>55</v>
      </c>
      <c r="K19" s="37">
        <v>0.01934027777777778</v>
      </c>
      <c r="L19" s="37">
        <v>0.0078125</v>
      </c>
      <c r="M19" s="37">
        <v>0.01152777777777778</v>
      </c>
    </row>
    <row r="20" spans="1:13" ht="15" customHeight="1">
      <c r="A20" s="5">
        <v>13</v>
      </c>
      <c r="B20" s="36" t="str">
        <f>IF(A20="","",VLOOKUP(A20,Entrants!$B$4:$D$105,3))</f>
        <v>DB</v>
      </c>
      <c r="C20" s="36">
        <v>16</v>
      </c>
      <c r="D20" s="95" t="str">
        <f>IF(A20="","",VLOOKUP(A20,Entrants!$B$4:$D$105,2))</f>
        <v>Carmody, Ray</v>
      </c>
      <c r="E20" s="6">
        <v>0.01931712962962963</v>
      </c>
      <c r="F20" s="37">
        <f>IF(A20="","",VLOOKUP(A20,Entrants!$B$4:$I$105,8))</f>
        <v>0.0067708333333333336</v>
      </c>
      <c r="G20" s="37">
        <f t="shared" si="0"/>
        <v>0.012546296296296295</v>
      </c>
      <c r="H20" s="7"/>
      <c r="I20" s="5">
        <v>16</v>
      </c>
      <c r="J20" s="35" t="s">
        <v>79</v>
      </c>
      <c r="K20" s="37">
        <v>0.019594907407407405</v>
      </c>
      <c r="L20" s="37">
        <v>0.007986111111111112</v>
      </c>
      <c r="M20" s="37">
        <v>0.011608796296296292</v>
      </c>
    </row>
    <row r="21" spans="1:13" ht="15" customHeight="1">
      <c r="A21" s="5">
        <v>90</v>
      </c>
      <c r="B21" s="36" t="str">
        <f>IF(A21="","",VLOOKUP(A21,Entrants!$B$4:$D$105,3))</f>
        <v>RD</v>
      </c>
      <c r="C21" s="36">
        <v>17</v>
      </c>
      <c r="D21" s="95" t="str">
        <f>IF(A21="","",VLOOKUP(A21,Entrants!$B$4:$D$105,2))</f>
        <v>Wood, Graham</v>
      </c>
      <c r="E21" s="6">
        <v>0.019328703703703702</v>
      </c>
      <c r="F21" s="37">
        <f>IF(A21="","",VLOOKUP(A21,Entrants!$B$4:$I$105,8))</f>
        <v>0.008680555555555556</v>
      </c>
      <c r="G21" s="37">
        <f t="shared" si="0"/>
        <v>0.010648148148148146</v>
      </c>
      <c r="H21" s="7"/>
      <c r="I21" s="5">
        <v>17</v>
      </c>
      <c r="J21" s="35" t="s">
        <v>234</v>
      </c>
      <c r="K21" s="37">
        <v>0.018564814814814815</v>
      </c>
      <c r="L21" s="37">
        <v>0.006423611111111112</v>
      </c>
      <c r="M21" s="37">
        <v>0.012141203703703703</v>
      </c>
    </row>
    <row r="22" spans="1:13" ht="15" customHeight="1">
      <c r="A22" s="5">
        <v>60</v>
      </c>
      <c r="B22" s="36" t="str">
        <f>IF(A22="","",VLOOKUP(A22,Entrants!$B$4:$D$105,3))</f>
        <v>MM</v>
      </c>
      <c r="C22" s="36">
        <v>18</v>
      </c>
      <c r="D22" s="95" t="str">
        <f>IF(A22="","",VLOOKUP(A22,Entrants!$B$4:$D$105,2))</f>
        <v>McCabe, Terry</v>
      </c>
      <c r="E22" s="6">
        <v>0.01934027777777778</v>
      </c>
      <c r="F22" s="37">
        <f>IF(A22="","",VLOOKUP(A22,Entrants!$B$4:$I$105,8))</f>
        <v>0.006597222222222222</v>
      </c>
      <c r="G22" s="37">
        <f t="shared" si="0"/>
        <v>0.012743055555555556</v>
      </c>
      <c r="H22" s="7"/>
      <c r="I22" s="5">
        <v>18</v>
      </c>
      <c r="J22" s="39" t="s">
        <v>37</v>
      </c>
      <c r="K22" s="6">
        <v>0.019270833333333334</v>
      </c>
      <c r="L22" s="6">
        <v>0.007118055555555555</v>
      </c>
      <c r="M22" s="6">
        <v>0.01215277777777778</v>
      </c>
    </row>
    <row r="23" spans="1:13" ht="15" customHeight="1">
      <c r="A23" s="5">
        <v>75</v>
      </c>
      <c r="B23" s="36" t="str">
        <f>IF(A23="","",VLOOKUP(A23,Entrants!$B$4:$D$105,3))</f>
        <v>RR</v>
      </c>
      <c r="C23" s="36">
        <v>19</v>
      </c>
      <c r="D23" s="95" t="str">
        <f>IF(A23="","",VLOOKUP(A23,Entrants!$B$4:$D$105,2))</f>
        <v>Shillinglaw, Richard</v>
      </c>
      <c r="E23" s="6">
        <v>0.01934027777777778</v>
      </c>
      <c r="F23" s="37">
        <f>IF(A23="","",VLOOKUP(A23,Entrants!$B$4:$I$105,8))</f>
        <v>0.0078125</v>
      </c>
      <c r="G23" s="37">
        <f t="shared" si="0"/>
        <v>0.01152777777777778</v>
      </c>
      <c r="H23" s="7"/>
      <c r="I23" s="5">
        <v>19</v>
      </c>
      <c r="J23" s="35" t="s">
        <v>186</v>
      </c>
      <c r="K23" s="37">
        <v>0.02003472222222222</v>
      </c>
      <c r="L23" s="37">
        <v>0.0078125</v>
      </c>
      <c r="M23" s="37">
        <v>0.012222222222222221</v>
      </c>
    </row>
    <row r="24" spans="1:13" ht="15" customHeight="1">
      <c r="A24" s="5">
        <v>86</v>
      </c>
      <c r="B24" s="36" t="str">
        <f>IF(A24="","",VLOOKUP(A24,Entrants!$B$4:$D$105,3))</f>
        <v>HT</v>
      </c>
      <c r="C24" s="36">
        <v>20</v>
      </c>
      <c r="D24" s="95" t="str">
        <f>IF(A24="","",VLOOKUP(A24,Entrants!$B$4:$D$105,2))</f>
        <v>Watson, Sandra</v>
      </c>
      <c r="E24" s="6">
        <v>0.019351851851851853</v>
      </c>
      <c r="F24" s="37">
        <f>IF(A24="","",VLOOKUP(A24,Entrants!$B$4:$I$105,8))</f>
        <v>0.0067708333333333336</v>
      </c>
      <c r="G24" s="37">
        <f t="shared" si="0"/>
        <v>0.01258101851851852</v>
      </c>
      <c r="H24" s="7"/>
      <c r="I24" s="5">
        <v>20</v>
      </c>
      <c r="J24" s="35" t="s">
        <v>53</v>
      </c>
      <c r="K24" s="37">
        <v>0.019398148148148147</v>
      </c>
      <c r="L24" s="37">
        <v>0.007118055555555555</v>
      </c>
      <c r="M24" s="37">
        <v>0.012280092592592592</v>
      </c>
    </row>
    <row r="25" spans="1:13" ht="15" customHeight="1">
      <c r="A25" s="5">
        <v>79</v>
      </c>
      <c r="B25" s="36" t="str">
        <f>IF(A25="","",VLOOKUP(A25,Entrants!$B$4:$D$105,3))</f>
        <v>SW</v>
      </c>
      <c r="C25" s="36">
        <v>21</v>
      </c>
      <c r="D25" s="95" t="str">
        <f>IF(A25="","",VLOOKUP(A25,Entrants!$B$4:$D$105,2))</f>
        <v>Storey, Calum</v>
      </c>
      <c r="E25" s="6">
        <v>0.019351851851851853</v>
      </c>
      <c r="F25" s="37">
        <f>IF(A25="","",VLOOKUP(A25,Entrants!$B$4:$I$105,8))</f>
        <v>0.009375</v>
      </c>
      <c r="G25" s="37">
        <f t="shared" si="0"/>
        <v>0.009976851851851853</v>
      </c>
      <c r="H25" s="7"/>
      <c r="I25" s="5">
        <v>21</v>
      </c>
      <c r="J25" s="35" t="s">
        <v>149</v>
      </c>
      <c r="K25" s="37">
        <v>0.01989583333333333</v>
      </c>
      <c r="L25" s="37">
        <v>0.007465277777777778</v>
      </c>
      <c r="M25" s="37">
        <v>0.012430555555555552</v>
      </c>
    </row>
    <row r="26" spans="1:13" ht="15" customHeight="1">
      <c r="A26" s="5">
        <v>52</v>
      </c>
      <c r="B26" s="36" t="str">
        <f>IF(A26="","",VLOOKUP(A26,Entrants!$B$4:$D$105,3))</f>
        <v>GAL</v>
      </c>
      <c r="C26" s="36">
        <v>22</v>
      </c>
      <c r="D26" s="95" t="str">
        <f>IF(A26="","",VLOOKUP(A26,Entrants!$B$4:$D$105,2))</f>
        <v>Lemin, Julie</v>
      </c>
      <c r="E26" s="6">
        <v>0.019363425925925926</v>
      </c>
      <c r="F26" s="37">
        <f>IF(A26="","",VLOOKUP(A26,Entrants!$B$4:$I$105,8))</f>
        <v>0.006597222222222222</v>
      </c>
      <c r="G26" s="37">
        <f t="shared" si="0"/>
        <v>0.012766203703703703</v>
      </c>
      <c r="H26" s="7"/>
      <c r="I26" s="5">
        <v>22</v>
      </c>
      <c r="J26" s="35" t="s">
        <v>153</v>
      </c>
      <c r="K26" s="37">
        <v>0.019293981481481485</v>
      </c>
      <c r="L26" s="37">
        <v>0.0067708333333333336</v>
      </c>
      <c r="M26" s="37">
        <v>0.012523148148148151</v>
      </c>
    </row>
    <row r="27" spans="1:13" ht="15" customHeight="1">
      <c r="A27" s="5">
        <v>5</v>
      </c>
      <c r="B27" s="36" t="str">
        <f>IF(A27="","",VLOOKUP(A27,Entrants!$B$4:$D$105,3))</f>
        <v>RR</v>
      </c>
      <c r="C27" s="36">
        <v>23</v>
      </c>
      <c r="D27" s="95" t="str">
        <f>IF(A27="","",VLOOKUP(A27,Entrants!$B$4:$D$105,2))</f>
        <v>Baxter, Ian</v>
      </c>
      <c r="E27" s="6">
        <v>0.019363425925925926</v>
      </c>
      <c r="F27" s="37">
        <f>IF(A27="","",VLOOKUP(A27,Entrants!$B$4:$I$105,8))</f>
        <v>0.008506944444444444</v>
      </c>
      <c r="G27" s="37">
        <f t="shared" si="0"/>
        <v>0.010856481481481483</v>
      </c>
      <c r="H27" s="7"/>
      <c r="I27" s="5">
        <v>23</v>
      </c>
      <c r="J27" s="35" t="s">
        <v>154</v>
      </c>
      <c r="K27" s="37">
        <v>0.01931712962962963</v>
      </c>
      <c r="L27" s="37">
        <v>0.0067708333333333336</v>
      </c>
      <c r="M27" s="37">
        <v>0.012546296296296295</v>
      </c>
    </row>
    <row r="28" spans="1:13" ht="15" customHeight="1">
      <c r="A28" s="5">
        <v>54</v>
      </c>
      <c r="B28" s="36" t="str">
        <f>IF(A28="","",VLOOKUP(A28,Entrants!$B$4:$D$105,3))</f>
        <v>AA</v>
      </c>
      <c r="C28" s="36">
        <v>24</v>
      </c>
      <c r="D28" s="95" t="str">
        <f>IF(A28="","",VLOOKUP(A28,Entrants!$B$4:$D$105,2))</f>
        <v>Lowes, Alison</v>
      </c>
      <c r="E28" s="6">
        <v>0.019363425925925926</v>
      </c>
      <c r="F28" s="37">
        <f>IF(A28="","",VLOOKUP(A28,Entrants!$B$4:$I$105,8))</f>
        <v>0.0024305555555555556</v>
      </c>
      <c r="G28" s="37">
        <f t="shared" si="0"/>
        <v>0.01693287037037037</v>
      </c>
      <c r="H28" s="7"/>
      <c r="I28" s="5">
        <v>24</v>
      </c>
      <c r="J28" s="35" t="s">
        <v>202</v>
      </c>
      <c r="K28" s="37">
        <v>0.019525462962962963</v>
      </c>
      <c r="L28" s="37">
        <v>0.006944444444444444</v>
      </c>
      <c r="M28" s="37">
        <v>0.01258101851851852</v>
      </c>
    </row>
    <row r="29" spans="1:13" ht="15" customHeight="1">
      <c r="A29" s="5">
        <v>71</v>
      </c>
      <c r="B29" s="36" t="str">
        <f>IF(A29="","",VLOOKUP(A29,Entrants!$B$4:$D$105,3))</f>
        <v>WS</v>
      </c>
      <c r="C29" s="36">
        <v>25</v>
      </c>
      <c r="D29" s="95" t="str">
        <f>IF(A29="","",VLOOKUP(A29,Entrants!$B$4:$D$105,2))</f>
        <v>Scott, Martin</v>
      </c>
      <c r="E29" s="6">
        <v>0.019398148148148147</v>
      </c>
      <c r="F29" s="37">
        <f>IF(A29="","",VLOOKUP(A29,Entrants!$B$4:$I$105,8))</f>
        <v>0.008680555555555556</v>
      </c>
      <c r="G29" s="37">
        <f t="shared" si="0"/>
        <v>0.010717592592592591</v>
      </c>
      <c r="H29" s="7"/>
      <c r="I29" s="5">
        <v>25</v>
      </c>
      <c r="J29" s="35" t="s">
        <v>143</v>
      </c>
      <c r="K29" s="37">
        <v>0.019351851851851853</v>
      </c>
      <c r="L29" s="37">
        <v>0.0067708333333333336</v>
      </c>
      <c r="M29" s="37">
        <v>0.01258101851851852</v>
      </c>
    </row>
    <row r="30" spans="1:13" ht="15" customHeight="1">
      <c r="A30" s="5">
        <v>65</v>
      </c>
      <c r="B30" s="36" t="str">
        <f>IF(A30="","",VLOOKUP(A30,Entrants!$B$4:$D$105,3))</f>
        <v>AD</v>
      </c>
      <c r="C30" s="36">
        <v>26</v>
      </c>
      <c r="D30" s="95" t="str">
        <f>IF(A30="","",VLOOKUP(A30,Entrants!$B$4:$D$105,2))</f>
        <v>Ponton, Mark</v>
      </c>
      <c r="E30" s="6">
        <v>0.019398148148148147</v>
      </c>
      <c r="F30" s="37">
        <f>IF(A30="","",VLOOKUP(A30,Entrants!$B$4:$I$105,8))</f>
        <v>0.007118055555555555</v>
      </c>
      <c r="G30" s="37">
        <f t="shared" si="0"/>
        <v>0.012280092592592592</v>
      </c>
      <c r="H30" s="7"/>
      <c r="I30" s="5">
        <v>26</v>
      </c>
      <c r="J30" s="39" t="s">
        <v>138</v>
      </c>
      <c r="K30" s="6">
        <v>0.02</v>
      </c>
      <c r="L30" s="6">
        <v>0.007291666666666666</v>
      </c>
      <c r="M30" s="6">
        <v>0.012708333333333335</v>
      </c>
    </row>
    <row r="31" spans="1:13" ht="15" customHeight="1">
      <c r="A31" s="5">
        <v>53</v>
      </c>
      <c r="B31" s="36" t="str">
        <f>IF(A31="","",VLOOKUP(A31,Entrants!$B$4:$D$105,3))</f>
        <v>RR</v>
      </c>
      <c r="C31" s="36">
        <v>27</v>
      </c>
      <c r="D31" s="95" t="str">
        <f>IF(A31="","",VLOOKUP(A31,Entrants!$B$4:$D$105,2))</f>
        <v>Lonsdale, Davina</v>
      </c>
      <c r="E31" s="6">
        <v>0.019421296296296294</v>
      </c>
      <c r="F31" s="37">
        <f>IF(A31="","",VLOOKUP(A31,Entrants!$B$4:$I$105,8))</f>
        <v>0.005555555555555556</v>
      </c>
      <c r="G31" s="37">
        <f t="shared" si="0"/>
        <v>0.013865740740740738</v>
      </c>
      <c r="H31" s="7"/>
      <c r="I31" s="5">
        <v>27</v>
      </c>
      <c r="J31" s="35" t="s">
        <v>36</v>
      </c>
      <c r="K31" s="37">
        <v>0.019490740740740743</v>
      </c>
      <c r="L31" s="37">
        <v>0.0067708333333333336</v>
      </c>
      <c r="M31" s="37">
        <v>0.012719907407407409</v>
      </c>
    </row>
    <row r="32" spans="1:13" ht="15" customHeight="1">
      <c r="A32" s="5">
        <v>46</v>
      </c>
      <c r="B32" s="36" t="str">
        <f>IF(A32="","",VLOOKUP(A32,Entrants!$B$4:$D$105,3))</f>
        <v>RR</v>
      </c>
      <c r="C32" s="36">
        <v>28</v>
      </c>
      <c r="D32" s="95" t="str">
        <f>IF(A32="","",VLOOKUP(A32,Entrants!$B$4:$D$105,2))</f>
        <v>Ingram, Ron</v>
      </c>
      <c r="E32" s="6">
        <v>0.01943287037037037</v>
      </c>
      <c r="F32" s="37">
        <f>IF(A32="","",VLOOKUP(A32,Entrants!$B$4:$I$105,8))</f>
        <v>0.0046875</v>
      </c>
      <c r="G32" s="37">
        <f t="shared" si="0"/>
        <v>0.01474537037037037</v>
      </c>
      <c r="H32" s="7"/>
      <c r="I32" s="5">
        <v>28</v>
      </c>
      <c r="J32" s="39" t="s">
        <v>50</v>
      </c>
      <c r="K32" s="6">
        <v>0.01934027777777778</v>
      </c>
      <c r="L32" s="6">
        <v>0.006597222222222222</v>
      </c>
      <c r="M32" s="6">
        <v>0.012743055555555556</v>
      </c>
    </row>
    <row r="33" spans="1:13" ht="15" customHeight="1">
      <c r="A33" s="5">
        <v>89</v>
      </c>
      <c r="B33" s="36" t="str">
        <f>IF(A33="","",VLOOKUP(A33,Entrants!$B$4:$D$105,3))</f>
        <v>HT</v>
      </c>
      <c r="C33" s="36">
        <v>29</v>
      </c>
      <c r="D33" s="95" t="str">
        <f>IF(A33="","",VLOOKUP(A33,Entrants!$B$4:$D$105,2))</f>
        <v>Wright, Deborah</v>
      </c>
      <c r="E33" s="6">
        <v>0.01947916666666667</v>
      </c>
      <c r="F33" s="37">
        <f>IF(A33="","",VLOOKUP(A33,Entrants!$B$4:$I$105,8))</f>
        <v>0.004861111111111111</v>
      </c>
      <c r="G33" s="37">
        <f t="shared" si="0"/>
        <v>0.014618055555555558</v>
      </c>
      <c r="H33" s="7"/>
      <c r="I33" s="5">
        <v>29</v>
      </c>
      <c r="J33" s="35" t="s">
        <v>71</v>
      </c>
      <c r="K33" s="37">
        <v>0.019537037037037037</v>
      </c>
      <c r="L33" s="37">
        <v>0.0067708333333333336</v>
      </c>
      <c r="M33" s="37">
        <v>0.012766203703703703</v>
      </c>
    </row>
    <row r="34" spans="1:13" ht="15" customHeight="1">
      <c r="A34" s="5">
        <v>8</v>
      </c>
      <c r="B34" s="36" t="str">
        <f>IF(A34="","",VLOOKUP(A34,Entrants!$B$4:$D$105,3))</f>
        <v>AD</v>
      </c>
      <c r="C34" s="36">
        <v>30</v>
      </c>
      <c r="D34" s="95" t="str">
        <f>IF(A34="","",VLOOKUP(A34,Entrants!$B$4:$D$105,2))</f>
        <v>Bradley, Dave</v>
      </c>
      <c r="E34" s="6">
        <v>0.019490740740740743</v>
      </c>
      <c r="F34" s="37">
        <f>IF(A34="","",VLOOKUP(A34,Entrants!$B$4:$I$105,8))</f>
        <v>0.0067708333333333336</v>
      </c>
      <c r="G34" s="37">
        <f t="shared" si="0"/>
        <v>0.012719907407407409</v>
      </c>
      <c r="H34" s="7"/>
      <c r="I34" s="5">
        <v>30</v>
      </c>
      <c r="J34" s="35" t="s">
        <v>47</v>
      </c>
      <c r="K34" s="37">
        <v>0.019363425925925926</v>
      </c>
      <c r="L34" s="37">
        <v>0.006597222222222222</v>
      </c>
      <c r="M34" s="37">
        <v>0.012766203703703703</v>
      </c>
    </row>
    <row r="35" spans="1:13" ht="15" customHeight="1">
      <c r="A35" s="5">
        <v>78</v>
      </c>
      <c r="B35" s="36" t="str">
        <f>IF(A35="","",VLOOKUP(A35,Entrants!$B$4:$D$105,3))</f>
        <v>GAL</v>
      </c>
      <c r="C35" s="36">
        <v>31</v>
      </c>
      <c r="D35" s="95" t="str">
        <f>IF(A35="","",VLOOKUP(A35,Entrants!$B$4:$D$105,2))</f>
        <v>Stobbart, Joanne</v>
      </c>
      <c r="E35" s="6">
        <v>0.019502314814814816</v>
      </c>
      <c r="F35" s="37">
        <f>IF(A35="","",VLOOKUP(A35,Entrants!$B$4:$I$105,8))</f>
        <v>0.0031249999999999997</v>
      </c>
      <c r="G35" s="37">
        <f t="shared" si="0"/>
        <v>0.016377314814814817</v>
      </c>
      <c r="H35" s="7"/>
      <c r="I35" s="5">
        <v>31</v>
      </c>
      <c r="J35" s="39" t="s">
        <v>142</v>
      </c>
      <c r="K35" s="6">
        <v>0.01909722222222222</v>
      </c>
      <c r="L35" s="6">
        <v>0.0062499999999999995</v>
      </c>
      <c r="M35" s="6">
        <v>0.012847222222222222</v>
      </c>
    </row>
    <row r="36" spans="1:13" ht="15" customHeight="1">
      <c r="A36" s="5">
        <v>45</v>
      </c>
      <c r="B36" s="36" t="str">
        <f>IF(A36="","",VLOOKUP(A36,Entrants!$B$4:$D$105,3))</f>
        <v>SW</v>
      </c>
      <c r="C36" s="36">
        <v>32</v>
      </c>
      <c r="D36" s="95" t="str">
        <f>IF(A36="","",VLOOKUP(A36,Entrants!$B$4:$D$105,2))</f>
        <v>Hetherington, Ellis</v>
      </c>
      <c r="E36" s="6">
        <v>0.01951388888888889</v>
      </c>
      <c r="F36" s="37">
        <f>IF(A36="","",VLOOKUP(A36,Entrants!$B$4:$I$105,8))</f>
        <v>0.010416666666666666</v>
      </c>
      <c r="G36" s="37">
        <f t="shared" si="0"/>
        <v>0.009097222222222224</v>
      </c>
      <c r="H36" s="7"/>
      <c r="I36" s="5">
        <v>32</v>
      </c>
      <c r="J36" s="35" t="s">
        <v>76</v>
      </c>
      <c r="K36" s="37">
        <v>0.019664351851851853</v>
      </c>
      <c r="L36" s="37">
        <v>0.0067708333333333336</v>
      </c>
      <c r="M36" s="37">
        <v>0.01289351851851852</v>
      </c>
    </row>
    <row r="37" spans="1:13" ht="15" customHeight="1">
      <c r="A37" s="5">
        <v>80</v>
      </c>
      <c r="B37" s="36" t="str">
        <f>IF(A37="","",VLOOKUP(A37,Entrants!$B$4:$D$105,3))</f>
        <v>CC</v>
      </c>
      <c r="C37" s="36">
        <v>33</v>
      </c>
      <c r="D37" s="95" t="str">
        <f>IF(A37="","",VLOOKUP(A37,Entrants!$B$4:$D$105,2))</f>
        <v>Tonkin, Craig</v>
      </c>
      <c r="E37" s="6">
        <v>0.019525462962962963</v>
      </c>
      <c r="F37" s="37">
        <f>IF(A37="","",VLOOKUP(A37,Entrants!$B$4:$I$105,8))</f>
        <v>0.006944444444444444</v>
      </c>
      <c r="G37" s="37">
        <f t="shared" si="0"/>
        <v>0.01258101851851852</v>
      </c>
      <c r="H37" s="7"/>
      <c r="I37" s="5">
        <v>33</v>
      </c>
      <c r="J37" s="35" t="s">
        <v>78</v>
      </c>
      <c r="K37" s="37">
        <v>0.019560185185185184</v>
      </c>
      <c r="L37" s="37">
        <v>0.006597222222222222</v>
      </c>
      <c r="M37" s="37">
        <v>0.01296296296296296</v>
      </c>
    </row>
    <row r="38" spans="1:13" ht="15" customHeight="1">
      <c r="A38" s="5">
        <v>19</v>
      </c>
      <c r="B38" s="36" t="str">
        <f>IF(A38="","",VLOOKUP(A38,Entrants!$B$4:$D$105,3))</f>
        <v>MM</v>
      </c>
      <c r="C38" s="36">
        <v>34</v>
      </c>
      <c r="D38" s="95" t="str">
        <f>IF(A38="","",VLOOKUP(A38,Entrants!$B$4:$D$105,2))</f>
        <v>Darbyshire, Mal</v>
      </c>
      <c r="E38" s="6">
        <v>0.019537037037037037</v>
      </c>
      <c r="F38" s="37">
        <f>IF(A38="","",VLOOKUP(A38,Entrants!$B$4:$I$105,8))</f>
        <v>0.0067708333333333336</v>
      </c>
      <c r="G38" s="37">
        <f t="shared" si="0"/>
        <v>0.012766203703703703</v>
      </c>
      <c r="H38" s="7"/>
      <c r="I38" s="5">
        <v>34</v>
      </c>
      <c r="J38" s="39" t="s">
        <v>69</v>
      </c>
      <c r="K38" s="6">
        <v>0.01958333333333333</v>
      </c>
      <c r="L38" s="6">
        <v>0.0062499999999999995</v>
      </c>
      <c r="M38" s="6">
        <v>0.013333333333333332</v>
      </c>
    </row>
    <row r="39" spans="1:13" ht="15" customHeight="1">
      <c r="A39" s="5">
        <v>70</v>
      </c>
      <c r="B39" s="36" t="str">
        <f>IF(A39="","",VLOOKUP(A39,Entrants!$B$4:$D$105,3))</f>
        <v>CM</v>
      </c>
      <c r="C39" s="36">
        <v>35</v>
      </c>
      <c r="D39" s="95" t="str">
        <f>IF(A39="","",VLOOKUP(A39,Entrants!$B$4:$D$105,2))</f>
        <v>Scorer, Lisa</v>
      </c>
      <c r="E39" s="6">
        <v>0.019560185185185184</v>
      </c>
      <c r="F39" s="37">
        <f>IF(A39="","",VLOOKUP(A39,Entrants!$B$4:$I$105,8))</f>
        <v>0.006597222222222222</v>
      </c>
      <c r="G39" s="37">
        <f t="shared" si="0"/>
        <v>0.01296296296296296</v>
      </c>
      <c r="H39" s="7"/>
      <c r="I39" s="5">
        <v>35</v>
      </c>
      <c r="J39" s="35" t="s">
        <v>58</v>
      </c>
      <c r="K39" s="37">
        <v>0.0196875</v>
      </c>
      <c r="L39" s="37">
        <v>0.0062499999999999995</v>
      </c>
      <c r="M39" s="37">
        <v>0.013437500000000002</v>
      </c>
    </row>
    <row r="40" spans="1:13" ht="15" customHeight="1">
      <c r="A40" s="5">
        <v>35</v>
      </c>
      <c r="B40" s="36" t="str">
        <f>IF(A40="","",VLOOKUP(A40,Entrants!$B$4:$D$105,3))</f>
        <v>RD</v>
      </c>
      <c r="C40" s="36">
        <v>36</v>
      </c>
      <c r="D40" s="95" t="str">
        <f>IF(A40="","",VLOOKUP(A40,Entrants!$B$4:$D$105,2))</f>
        <v>Gaughan, Martin</v>
      </c>
      <c r="E40" s="6">
        <v>0.019571759259259257</v>
      </c>
      <c r="F40" s="37">
        <f>IF(A40="","",VLOOKUP(A40,Entrants!$B$4:$I$105,8))</f>
        <v>0.008333333333333333</v>
      </c>
      <c r="G40" s="37">
        <f t="shared" si="0"/>
        <v>0.011238425925925924</v>
      </c>
      <c r="H40" s="7"/>
      <c r="I40" s="5">
        <v>36</v>
      </c>
      <c r="J40" s="39" t="s">
        <v>199</v>
      </c>
      <c r="K40" s="6">
        <v>0.0190625</v>
      </c>
      <c r="L40" s="6">
        <v>0.005555555555555556</v>
      </c>
      <c r="M40" s="6">
        <v>0.013506944444444443</v>
      </c>
    </row>
    <row r="41" spans="1:13" ht="15" customHeight="1">
      <c r="A41" s="5">
        <v>30</v>
      </c>
      <c r="B41" s="36">
        <f>IF(A41="","",VLOOKUP(A41,Entrants!$B$4:$D$105,3))</f>
        <v>0</v>
      </c>
      <c r="C41" s="36">
        <v>37</v>
      </c>
      <c r="D41" s="95" t="str">
        <f>IF(A41="","",VLOOKUP(A41,Entrants!$B$4:$D$105,2))</f>
        <v>Frazer, Joe</v>
      </c>
      <c r="E41" s="6">
        <v>0.01958333333333333</v>
      </c>
      <c r="F41" s="37">
        <f>IF(A41="","",VLOOKUP(A41,Entrants!$B$4:$I$105,8))</f>
        <v>0.0062499999999999995</v>
      </c>
      <c r="G41" s="37">
        <f t="shared" si="0"/>
        <v>0.013333333333333332</v>
      </c>
      <c r="H41" s="7"/>
      <c r="I41" s="5">
        <v>37</v>
      </c>
      <c r="J41" s="35" t="s">
        <v>183</v>
      </c>
      <c r="K41" s="37">
        <v>0.017962962962962962</v>
      </c>
      <c r="L41" s="37">
        <v>0.004166666666666667</v>
      </c>
      <c r="M41" s="37">
        <v>0.013796296296296296</v>
      </c>
    </row>
    <row r="42" spans="1:13" ht="15" customHeight="1">
      <c r="A42" s="5">
        <v>38</v>
      </c>
      <c r="B42" s="36" t="str">
        <f>IF(A42="","",VLOOKUP(A42,Entrants!$B$4:$D$105,3))</f>
        <v>CC</v>
      </c>
      <c r="C42" s="36">
        <v>38</v>
      </c>
      <c r="D42" s="95" t="str">
        <f>IF(A42="","",VLOOKUP(A42,Entrants!$B$4:$D$105,2))</f>
        <v>Gillie, Elaine</v>
      </c>
      <c r="E42" s="6">
        <v>0.01958333333333333</v>
      </c>
      <c r="F42" s="37">
        <f>IF(A42="","",VLOOKUP(A42,Entrants!$B$4:$I$105,8))</f>
        <v>0.0038194444444444443</v>
      </c>
      <c r="G42" s="37">
        <f t="shared" si="0"/>
        <v>0.015763888888888886</v>
      </c>
      <c r="H42" s="7"/>
      <c r="I42" s="5">
        <v>38</v>
      </c>
      <c r="J42" s="35" t="s">
        <v>48</v>
      </c>
      <c r="K42" s="37">
        <v>0.019421296296296294</v>
      </c>
      <c r="L42" s="37">
        <v>0.005555555555555556</v>
      </c>
      <c r="M42" s="37">
        <v>0.013865740740740738</v>
      </c>
    </row>
    <row r="43" spans="1:13" ht="15" customHeight="1">
      <c r="A43" s="5">
        <v>41</v>
      </c>
      <c r="B43" s="36" t="str">
        <f>IF(A43="","",VLOOKUP(A43,Entrants!$B$4:$D$105,3))</f>
        <v>CM</v>
      </c>
      <c r="C43" s="36">
        <v>39</v>
      </c>
      <c r="D43" s="95" t="str">
        <f>IF(A43="","",VLOOKUP(A43,Entrants!$B$4:$D$105,2))</f>
        <v>Harmon, Craig</v>
      </c>
      <c r="E43" s="6">
        <v>0.019594907407407405</v>
      </c>
      <c r="F43" s="37">
        <f>IF(A43="","",VLOOKUP(A43,Entrants!$B$4:$I$105,8))</f>
        <v>0.007986111111111112</v>
      </c>
      <c r="G43" s="37">
        <f t="shared" si="0"/>
        <v>0.011608796296296292</v>
      </c>
      <c r="H43" s="7"/>
      <c r="I43" s="5">
        <v>39</v>
      </c>
      <c r="J43" s="39" t="s">
        <v>38</v>
      </c>
      <c r="K43" s="6">
        <v>0.019699074074074074</v>
      </c>
      <c r="L43" s="6">
        <v>0.005729166666666667</v>
      </c>
      <c r="M43" s="6">
        <v>0.013969907407407407</v>
      </c>
    </row>
    <row r="44" spans="1:13" ht="15" customHeight="1">
      <c r="A44" s="5">
        <v>33</v>
      </c>
      <c r="B44" s="36" t="str">
        <f>IF(A44="","",VLOOKUP(A44,Entrants!$B$4:$D$105,3))</f>
        <v>AA</v>
      </c>
      <c r="C44" s="36">
        <v>40</v>
      </c>
      <c r="D44" s="95" t="str">
        <f>IF(A44="","",VLOOKUP(A44,Entrants!$B$4:$D$105,2))</f>
        <v>French, Jon</v>
      </c>
      <c r="E44" s="6">
        <v>0.01962962962962963</v>
      </c>
      <c r="F44" s="37">
        <f>IF(A44="","",VLOOKUP(A44,Entrants!$B$4:$I$105,8))</f>
        <v>0.009895833333333333</v>
      </c>
      <c r="G44" s="37">
        <f t="shared" si="0"/>
        <v>0.009733796296296296</v>
      </c>
      <c r="H44" s="7"/>
      <c r="I44" s="5">
        <v>40</v>
      </c>
      <c r="J44" s="35" t="s">
        <v>68</v>
      </c>
      <c r="K44" s="37">
        <v>0.02054398148148148</v>
      </c>
      <c r="L44" s="37">
        <v>0.006423611111111112</v>
      </c>
      <c r="M44" s="37">
        <v>0.014120370370370366</v>
      </c>
    </row>
    <row r="45" spans="1:13" ht="15" customHeight="1">
      <c r="A45" s="5">
        <v>42</v>
      </c>
      <c r="B45" s="36" t="str">
        <f>IF(A45="","",VLOOKUP(A45,Entrants!$B$4:$D$105,3))</f>
        <v>CM</v>
      </c>
      <c r="C45" s="36">
        <v>41</v>
      </c>
      <c r="D45" s="95" t="str">
        <f>IF(A45="","",VLOOKUP(A45,Entrants!$B$4:$D$105,2))</f>
        <v>Harmon, Gemma</v>
      </c>
      <c r="E45" s="6">
        <v>0.019664351851851853</v>
      </c>
      <c r="F45" s="37">
        <f>IF(A45="","",VLOOKUP(A45,Entrants!$B$4:$I$105,8))</f>
        <v>0.0067708333333333336</v>
      </c>
      <c r="G45" s="37">
        <f t="shared" si="0"/>
        <v>0.01289351851851852</v>
      </c>
      <c r="H45" s="7"/>
      <c r="I45" s="5">
        <v>41</v>
      </c>
      <c r="J45" s="39" t="s">
        <v>133</v>
      </c>
      <c r="K45" s="6">
        <v>0.02021990740740741</v>
      </c>
      <c r="L45" s="6">
        <v>0.006076388888888889</v>
      </c>
      <c r="M45" s="6">
        <v>0.01414351851851852</v>
      </c>
    </row>
    <row r="46" spans="1:13" ht="15" customHeight="1">
      <c r="A46" s="5">
        <v>91</v>
      </c>
      <c r="B46" s="36" t="str">
        <f>IF(A46="","",VLOOKUP(A46,Entrants!$B$4:$D$105,3))</f>
        <v>AD</v>
      </c>
      <c r="C46" s="36">
        <v>42</v>
      </c>
      <c r="D46" s="95" t="str">
        <f>IF(A46="","",VLOOKUP(A46,Entrants!$B$4:$D$105,2))</f>
        <v>Young, Cath</v>
      </c>
      <c r="E46" s="6">
        <v>0.0196875</v>
      </c>
      <c r="F46" s="37">
        <f>IF(A46="","",VLOOKUP(A46,Entrants!$B$4:$I$105,8))</f>
        <v>0.0062499999999999995</v>
      </c>
      <c r="G46" s="37">
        <f t="shared" si="0"/>
        <v>0.013437500000000002</v>
      </c>
      <c r="H46" s="7"/>
      <c r="I46" s="5">
        <v>42</v>
      </c>
      <c r="J46" s="35" t="s">
        <v>204</v>
      </c>
      <c r="K46" s="37">
        <v>0.01982638888888889</v>
      </c>
      <c r="L46" s="37">
        <v>0.005555555555555556</v>
      </c>
      <c r="M46" s="37">
        <v>0.014270833333333333</v>
      </c>
    </row>
    <row r="47" spans="1:13" ht="15" customHeight="1">
      <c r="A47" s="5">
        <v>20</v>
      </c>
      <c r="B47" s="36" t="str">
        <f>IF(A47="","",VLOOKUP(A47,Entrants!$B$4:$D$105,3))</f>
        <v>HT</v>
      </c>
      <c r="C47" s="36">
        <v>43</v>
      </c>
      <c r="D47" s="95" t="str">
        <f>IF(A47="","",VLOOKUP(A47,Entrants!$B$4:$D$105,2))</f>
        <v>Dickinson, Ralph</v>
      </c>
      <c r="E47" s="6">
        <v>0.019699074074074074</v>
      </c>
      <c r="F47" s="37">
        <f>IF(A47="","",VLOOKUP(A47,Entrants!$B$4:$I$105,8))</f>
        <v>0.005729166666666667</v>
      </c>
      <c r="G47" s="37">
        <f t="shared" si="0"/>
        <v>0.013969907407407407</v>
      </c>
      <c r="H47" s="7"/>
      <c r="I47" s="5">
        <v>43</v>
      </c>
      <c r="J47" s="35" t="s">
        <v>75</v>
      </c>
      <c r="K47" s="37">
        <v>0.01989583333333333</v>
      </c>
      <c r="L47" s="37">
        <v>0.005555555555555556</v>
      </c>
      <c r="M47" s="37">
        <v>0.014340277777777775</v>
      </c>
    </row>
    <row r="48" spans="1:13" ht="15" customHeight="1">
      <c r="A48" s="5">
        <v>2</v>
      </c>
      <c r="B48" s="36" t="str">
        <f>IF(A48="","",VLOOKUP(A48,Entrants!$B$4:$D$105,3))</f>
        <v>AD</v>
      </c>
      <c r="C48" s="36">
        <v>44</v>
      </c>
      <c r="D48" s="95" t="str">
        <f>IF(A48="","",VLOOKUP(A48,Entrants!$B$4:$D$105,2))</f>
        <v>Barrass, Chloe</v>
      </c>
      <c r="E48" s="6">
        <v>0.01972222222222222</v>
      </c>
      <c r="F48" s="37">
        <f>IF(A48="","",VLOOKUP(A48,Entrants!$B$4:$I$105,8))</f>
        <v>0.003645833333333333</v>
      </c>
      <c r="G48" s="37">
        <f t="shared" si="0"/>
        <v>0.016076388888888887</v>
      </c>
      <c r="H48" s="7"/>
      <c r="I48" s="5">
        <v>44</v>
      </c>
      <c r="J48" s="39" t="s">
        <v>198</v>
      </c>
      <c r="K48" s="6">
        <v>0.01947916666666667</v>
      </c>
      <c r="L48" s="6">
        <v>0.004861111111111111</v>
      </c>
      <c r="M48" s="6">
        <v>0.014618055555555558</v>
      </c>
    </row>
    <row r="49" spans="1:13" ht="15" customHeight="1">
      <c r="A49" s="5">
        <v>10</v>
      </c>
      <c r="B49" s="36" t="str">
        <f>IF(A49="","",VLOOKUP(A49,Entrants!$B$4:$D$105,3))</f>
        <v>MM</v>
      </c>
      <c r="C49" s="36">
        <v>45</v>
      </c>
      <c r="D49" s="95" t="str">
        <f>IF(A49="","",VLOOKUP(A49,Entrants!$B$4:$D$105,2))</f>
        <v>Brown, Pete</v>
      </c>
      <c r="E49" s="6">
        <v>0.019756944444444445</v>
      </c>
      <c r="F49" s="37">
        <f>IF(A49="","",VLOOKUP(A49,Entrants!$B$4:$I$105,8))</f>
        <v>0.00920138888888889</v>
      </c>
      <c r="G49" s="37">
        <f t="shared" si="0"/>
        <v>0.010555555555555556</v>
      </c>
      <c r="H49" s="7"/>
      <c r="I49" s="5">
        <v>45</v>
      </c>
      <c r="J49" s="35" t="s">
        <v>239</v>
      </c>
      <c r="K49" s="37">
        <v>0.020243055555555552</v>
      </c>
      <c r="L49" s="37">
        <v>0.005555555555555556</v>
      </c>
      <c r="M49" s="37">
        <v>0.014687499999999996</v>
      </c>
    </row>
    <row r="50" spans="1:13" ht="15" customHeight="1">
      <c r="A50" s="5">
        <v>39</v>
      </c>
      <c r="B50" s="36" t="str">
        <f>IF(A50="","",VLOOKUP(A50,Entrants!$B$4:$D$105,3))</f>
        <v>CC</v>
      </c>
      <c r="C50" s="36">
        <v>46</v>
      </c>
      <c r="D50" s="95" t="str">
        <f>IF(A50="","",VLOOKUP(A50,Entrants!$B$4:$D$105,2))</f>
        <v>Gillie, Kathryn</v>
      </c>
      <c r="E50" s="6">
        <v>0.01982638888888889</v>
      </c>
      <c r="F50" s="37">
        <f>IF(A50="","",VLOOKUP(A50,Entrants!$B$4:$I$105,8))</f>
        <v>0.005555555555555556</v>
      </c>
      <c r="G50" s="37">
        <f t="shared" si="0"/>
        <v>0.014270833333333333</v>
      </c>
      <c r="H50" s="7"/>
      <c r="I50" s="5">
        <v>46</v>
      </c>
      <c r="J50" s="35" t="s">
        <v>44</v>
      </c>
      <c r="K50" s="37">
        <v>0.01943287037037037</v>
      </c>
      <c r="L50" s="37">
        <v>0.0046875</v>
      </c>
      <c r="M50" s="37">
        <v>0.01474537037037037</v>
      </c>
    </row>
    <row r="51" spans="1:13" ht="15" customHeight="1">
      <c r="A51" s="5">
        <v>72</v>
      </c>
      <c r="B51" s="36" t="str">
        <f>IF(A51="","",VLOOKUP(A51,Entrants!$B$4:$D$105,3))</f>
        <v>AA</v>
      </c>
      <c r="C51" s="36">
        <v>47</v>
      </c>
      <c r="D51" s="95" t="str">
        <f>IF(A51="","",VLOOKUP(A51,Entrants!$B$4:$D$105,2))</f>
        <v>Sellars, Simon</v>
      </c>
      <c r="E51" s="6">
        <v>0.019884259259259258</v>
      </c>
      <c r="F51" s="37">
        <f>IF(A51="","",VLOOKUP(A51,Entrants!$B$4:$I$105,8))</f>
        <v>0</v>
      </c>
      <c r="G51" s="37">
        <f t="shared" si="0"/>
        <v>0.019884259259259258</v>
      </c>
      <c r="H51" s="7"/>
      <c r="I51" s="5">
        <v>47</v>
      </c>
      <c r="J51" s="39" t="s">
        <v>46</v>
      </c>
      <c r="K51" s="6">
        <v>0.019270833333333334</v>
      </c>
      <c r="L51" s="6">
        <v>0.004513888888888889</v>
      </c>
      <c r="M51" s="6">
        <v>0.014756944444444444</v>
      </c>
    </row>
    <row r="52" spans="1:13" ht="15" customHeight="1">
      <c r="A52" s="5">
        <v>25</v>
      </c>
      <c r="B52" s="36" t="str">
        <f>IF(A52="","",VLOOKUP(A52,Entrants!$B$4:$D$105,3))</f>
        <v>CM</v>
      </c>
      <c r="C52" s="36">
        <v>48</v>
      </c>
      <c r="D52" s="95" t="str">
        <f>IF(A52="","",VLOOKUP(A52,Entrants!$B$4:$D$105,2))</f>
        <v>Falkous, Lesley</v>
      </c>
      <c r="E52" s="6">
        <v>0.01989583333333333</v>
      </c>
      <c r="F52" s="37">
        <f>IF(A52="","",VLOOKUP(A52,Entrants!$B$4:$I$105,8))</f>
        <v>0.005555555555555556</v>
      </c>
      <c r="G52" s="37">
        <f t="shared" si="0"/>
        <v>0.014340277777777775</v>
      </c>
      <c r="I52" s="5">
        <v>48</v>
      </c>
      <c r="J52" s="35" t="s">
        <v>77</v>
      </c>
      <c r="K52" s="37">
        <v>0.01920138888888889</v>
      </c>
      <c r="L52" s="37">
        <v>0.004166666666666667</v>
      </c>
      <c r="M52" s="37">
        <v>0.015034722222222224</v>
      </c>
    </row>
    <row r="53" spans="1:13" ht="15" customHeight="1">
      <c r="A53" s="5">
        <v>17</v>
      </c>
      <c r="B53" s="36">
        <f>IF(A53="","",VLOOKUP(A53,Entrants!$B$4:$D$105,3))</f>
        <v>0</v>
      </c>
      <c r="C53" s="36">
        <v>49</v>
      </c>
      <c r="D53" s="95" t="str">
        <f>IF(A53="","",VLOOKUP(A53,Entrants!$B$4:$D$105,2))</f>
        <v>Cox, Simon</v>
      </c>
      <c r="E53" s="6">
        <v>0.01989583333333333</v>
      </c>
      <c r="F53" s="37">
        <f>IF(A53="","",VLOOKUP(A53,Entrants!$B$4:$I$105,8))</f>
        <v>0.007465277777777778</v>
      </c>
      <c r="G53" s="37">
        <f t="shared" si="0"/>
        <v>0.012430555555555552</v>
      </c>
      <c r="I53" s="5">
        <v>49</v>
      </c>
      <c r="J53" s="39" t="s">
        <v>67</v>
      </c>
      <c r="K53" s="6">
        <v>0.020601851851851854</v>
      </c>
      <c r="L53" s="6">
        <v>0.005555555555555556</v>
      </c>
      <c r="M53" s="6">
        <v>0.015046296296296297</v>
      </c>
    </row>
    <row r="54" spans="1:13" ht="15" customHeight="1">
      <c r="A54" s="5">
        <v>77</v>
      </c>
      <c r="B54" s="36" t="str">
        <f>IF(A54="","",VLOOKUP(A54,Entrants!$B$4:$D$105,3))</f>
        <v>RD</v>
      </c>
      <c r="C54" s="36">
        <v>50</v>
      </c>
      <c r="D54" s="95" t="str">
        <f>IF(A54="","",VLOOKUP(A54,Entrants!$B$4:$D$105,2))</f>
        <v>Stewart, Graeme</v>
      </c>
      <c r="E54" s="6">
        <v>0.01996527777777778</v>
      </c>
      <c r="F54" s="37">
        <f>IF(A54="","",VLOOKUP(A54,Entrants!$B$4:$I$105,8))</f>
        <v>0.00920138888888889</v>
      </c>
      <c r="G54" s="37">
        <f t="shared" si="0"/>
        <v>0.01076388888888889</v>
      </c>
      <c r="I54" s="5">
        <v>50</v>
      </c>
      <c r="J54" s="39" t="s">
        <v>229</v>
      </c>
      <c r="K54" s="6">
        <v>0.017453703703703704</v>
      </c>
      <c r="L54" s="6">
        <v>0.001736111111111111</v>
      </c>
      <c r="M54" s="6">
        <v>0.015717592592592592</v>
      </c>
    </row>
    <row r="55" spans="1:13" ht="15" customHeight="1">
      <c r="A55" s="5">
        <v>31</v>
      </c>
      <c r="B55" s="36" t="str">
        <f>IF(A55="","",VLOOKUP(A55,Entrants!$B$4:$D$105,3))</f>
        <v>HT</v>
      </c>
      <c r="C55" s="36">
        <v>51</v>
      </c>
      <c r="D55" s="95" t="str">
        <f>IF(A55="","",VLOOKUP(A55,Entrants!$B$4:$D$105,2))</f>
        <v>Freeman, Lewis</v>
      </c>
      <c r="E55" s="6">
        <v>0.02</v>
      </c>
      <c r="F55" s="37">
        <f>IF(A55="","",VLOOKUP(A55,Entrants!$B$4:$I$105,8))</f>
        <v>0.007291666666666666</v>
      </c>
      <c r="G55" s="37">
        <f t="shared" si="0"/>
        <v>0.012708333333333335</v>
      </c>
      <c r="I55" s="5">
        <v>51</v>
      </c>
      <c r="J55" s="35" t="s">
        <v>230</v>
      </c>
      <c r="K55" s="37">
        <v>0.01958333333333333</v>
      </c>
      <c r="L55" s="37">
        <v>0.0038194444444444443</v>
      </c>
      <c r="M55" s="37">
        <v>0.015763888888888886</v>
      </c>
    </row>
    <row r="56" spans="1:13" ht="15" customHeight="1">
      <c r="A56" s="5">
        <v>82</v>
      </c>
      <c r="B56" s="36">
        <f>IF(A56="","",VLOOKUP(A56,Entrants!$B$4:$D$105,3))</f>
        <v>0</v>
      </c>
      <c r="C56" s="36">
        <v>52</v>
      </c>
      <c r="D56" s="95" t="str">
        <f>IF(A56="","",VLOOKUP(A56,Entrants!$B$4:$D$105,2))</f>
        <v>Walbank, Mark</v>
      </c>
      <c r="E56" s="6">
        <v>0.02003472222222222</v>
      </c>
      <c r="F56" s="37">
        <f>IF(A56="","",VLOOKUP(A56,Entrants!$B$4:$I$105,8))</f>
        <v>0.0078125</v>
      </c>
      <c r="G56" s="37">
        <f aca="true" t="shared" si="1" ref="G56:G68">IF(D56="","",E56-F56)</f>
        <v>0.012222222222222221</v>
      </c>
      <c r="I56" s="5">
        <v>52</v>
      </c>
      <c r="J56" s="39" t="s">
        <v>70</v>
      </c>
      <c r="K56" s="6">
        <v>0.020844907407407406</v>
      </c>
      <c r="L56" s="6">
        <v>0.0050347222222222225</v>
      </c>
      <c r="M56" s="6">
        <v>0.015810185185185184</v>
      </c>
    </row>
    <row r="57" spans="1:13" ht="15" customHeight="1">
      <c r="A57" s="5">
        <v>1</v>
      </c>
      <c r="B57" s="36" t="str">
        <f>IF(A57="","",VLOOKUP(A57,Entrants!$B$4:$D$105,3))</f>
        <v>AD</v>
      </c>
      <c r="C57" s="36">
        <v>53</v>
      </c>
      <c r="D57" s="95" t="str">
        <f>IF(A57="","",VLOOKUP(A57,Entrants!$B$4:$D$105,2))</f>
        <v>Ashby, Michael</v>
      </c>
      <c r="E57" s="6">
        <v>0.02021990740740741</v>
      </c>
      <c r="F57" s="37">
        <f>IF(A57="","",VLOOKUP(A57,Entrants!$B$4:$I$105,8))</f>
        <v>0.006076388888888889</v>
      </c>
      <c r="G57" s="37">
        <f t="shared" si="1"/>
        <v>0.01414351851851852</v>
      </c>
      <c r="I57" s="5">
        <v>53</v>
      </c>
      <c r="J57" s="35" t="s">
        <v>140</v>
      </c>
      <c r="K57" s="37">
        <v>0.018784722222222223</v>
      </c>
      <c r="L57" s="37">
        <v>0.002777777777777778</v>
      </c>
      <c r="M57" s="37">
        <v>0.016006944444444445</v>
      </c>
    </row>
    <row r="58" spans="1:13" ht="15" customHeight="1">
      <c r="A58" s="5">
        <v>50</v>
      </c>
      <c r="B58" s="36">
        <f>IF(A58="","",VLOOKUP(A58,Entrants!$B$4:$D$105,3))</f>
        <v>0</v>
      </c>
      <c r="C58" s="36">
        <v>54</v>
      </c>
      <c r="D58" s="95" t="str">
        <f>IF(A58="","",VLOOKUP(A58,Entrants!$B$4:$D$105,2))</f>
        <v>Kenny, Allan</v>
      </c>
      <c r="E58" s="6">
        <v>0.020243055555555552</v>
      </c>
      <c r="F58" s="37">
        <f>IF(A58="","",VLOOKUP(A58,Entrants!$B$4:$I$105,8))</f>
        <v>0.005555555555555556</v>
      </c>
      <c r="G58" s="37">
        <f t="shared" si="1"/>
        <v>0.014687499999999996</v>
      </c>
      <c r="I58" s="5">
        <v>54</v>
      </c>
      <c r="J58" s="7" t="s">
        <v>175</v>
      </c>
      <c r="K58" s="6">
        <v>0.01972222222222222</v>
      </c>
      <c r="L58" s="6">
        <v>0.003645833333333333</v>
      </c>
      <c r="M58" s="6">
        <v>0.016076388888888887</v>
      </c>
    </row>
    <row r="59" spans="1:13" ht="15" customHeight="1">
      <c r="A59" s="5">
        <v>43</v>
      </c>
      <c r="B59" s="36" t="str">
        <f>IF(A59="","",VLOOKUP(A59,Entrants!$B$4:$D$105,3))</f>
        <v>RD</v>
      </c>
      <c r="C59" s="36">
        <v>55</v>
      </c>
      <c r="D59" s="95" t="str">
        <f>IF(A59="","",VLOOKUP(A59,Entrants!$B$4:$D$105,2))</f>
        <v>Herron, Aynsley</v>
      </c>
      <c r="E59" s="6">
        <v>0.020277777777777777</v>
      </c>
      <c r="F59" s="37">
        <f>IF(A59="","",VLOOKUP(A59,Entrants!$B$4:$I$105,8))</f>
        <v>0.0026041666666666665</v>
      </c>
      <c r="G59" s="37">
        <f t="shared" si="1"/>
        <v>0.01767361111111111</v>
      </c>
      <c r="I59" s="5">
        <v>55</v>
      </c>
      <c r="J59" s="39" t="s">
        <v>157</v>
      </c>
      <c r="K59" s="6">
        <v>0.020648148148148148</v>
      </c>
      <c r="L59" s="6">
        <v>0.004340277777777778</v>
      </c>
      <c r="M59" s="6">
        <v>0.01630787037037037</v>
      </c>
    </row>
    <row r="60" spans="1:13" ht="15">
      <c r="A60" s="5">
        <v>58</v>
      </c>
      <c r="B60" s="36" t="str">
        <f>IF(A60="","",VLOOKUP(A60,Entrants!$B$4:$D$105,3))</f>
        <v>GAL</v>
      </c>
      <c r="C60" s="36">
        <v>56</v>
      </c>
      <c r="D60" s="95" t="str">
        <f>IF(A60="","",VLOOKUP(A60,Entrants!$B$4:$D$105,2))</f>
        <v>Mason, Claire</v>
      </c>
      <c r="E60" s="6">
        <v>0.02054398148148148</v>
      </c>
      <c r="F60" s="37">
        <f>IF(A60="","",VLOOKUP(A60,Entrants!$B$4:$I$105,8))</f>
        <v>0.006423611111111112</v>
      </c>
      <c r="G60" s="37">
        <f t="shared" si="1"/>
        <v>0.014120370370370366</v>
      </c>
      <c r="I60" s="5">
        <v>56</v>
      </c>
      <c r="J60" s="35" t="s">
        <v>123</v>
      </c>
      <c r="K60" s="37">
        <v>0.019502314814814816</v>
      </c>
      <c r="L60" s="37">
        <v>0.0031249999999999997</v>
      </c>
      <c r="M60" s="37">
        <v>0.016377314814814817</v>
      </c>
    </row>
    <row r="61" spans="1:13" ht="15">
      <c r="A61" s="5">
        <v>66</v>
      </c>
      <c r="B61" s="36" t="str">
        <f>IF(A61="","",VLOOKUP(A61,Entrants!$B$4:$D$105,3))</f>
        <v>GAL</v>
      </c>
      <c r="C61" s="36">
        <v>57</v>
      </c>
      <c r="D61" s="95" t="str">
        <f>IF(A61="","",VLOOKUP(A61,Entrants!$B$4:$D$105,2))</f>
        <v>Raithby, Hayley</v>
      </c>
      <c r="E61" s="6">
        <v>0.020601851851851854</v>
      </c>
      <c r="F61" s="37">
        <f>IF(A61="","",VLOOKUP(A61,Entrants!$B$4:$I$105,8))</f>
        <v>0.005555555555555556</v>
      </c>
      <c r="G61" s="37">
        <f t="shared" si="1"/>
        <v>0.015046296296296297</v>
      </c>
      <c r="I61" s="5">
        <v>57</v>
      </c>
      <c r="J61" s="35" t="s">
        <v>80</v>
      </c>
      <c r="K61" s="37">
        <v>0.021863425925925925</v>
      </c>
      <c r="L61" s="37">
        <v>0.005381944444444445</v>
      </c>
      <c r="M61" s="37">
        <v>0.01648148148148148</v>
      </c>
    </row>
    <row r="62" spans="1:13" ht="15">
      <c r="A62" s="36">
        <v>14</v>
      </c>
      <c r="B62" s="36" t="str">
        <f>IF(A62="","",VLOOKUP(A62,Entrants!$B$4:$D$105,3))</f>
        <v>AA</v>
      </c>
      <c r="C62" s="36">
        <v>58</v>
      </c>
      <c r="D62" s="95" t="str">
        <f>IF(A62="","",VLOOKUP(A62,Entrants!$B$4:$D$105,2))</f>
        <v>Castro, Michelle</v>
      </c>
      <c r="E62" s="37">
        <v>0.020648148148148148</v>
      </c>
      <c r="F62" s="37">
        <f>IF(A62="","",VLOOKUP(A62,Entrants!$B$4:$I$105,8))</f>
        <v>0.004340277777777778</v>
      </c>
      <c r="G62" s="37">
        <f t="shared" si="1"/>
        <v>0.01630787037037037</v>
      </c>
      <c r="I62" s="5">
        <v>58</v>
      </c>
      <c r="J62" s="35" t="s">
        <v>49</v>
      </c>
      <c r="K62" s="37">
        <v>0.019363425925925926</v>
      </c>
      <c r="L62" s="37">
        <v>0.0024305555555555556</v>
      </c>
      <c r="M62" s="37">
        <v>0.01693287037037037</v>
      </c>
    </row>
    <row r="63" spans="1:13" ht="15">
      <c r="A63" s="36">
        <v>27</v>
      </c>
      <c r="B63" s="36" t="str">
        <f>IF(A63="","",VLOOKUP(A63,Entrants!$B$4:$D$105,3))</f>
        <v>SW</v>
      </c>
      <c r="C63" s="36">
        <v>59</v>
      </c>
      <c r="D63" s="95" t="str">
        <f>IF(A63="","",VLOOKUP(A63,Entrants!$B$4:$D$105,2))</f>
        <v>Fiddaman, Josh</v>
      </c>
      <c r="E63" s="37">
        <v>0.02065972222222222</v>
      </c>
      <c r="F63" s="37">
        <f>IF(A63="","",VLOOKUP(A63,Entrants!$B$4:$I$105,8))</f>
        <v>0.010416666666666666</v>
      </c>
      <c r="G63" s="37">
        <f t="shared" si="1"/>
        <v>0.010243055555555556</v>
      </c>
      <c r="I63" s="5">
        <v>59</v>
      </c>
      <c r="J63" s="39" t="s">
        <v>64</v>
      </c>
      <c r="K63" s="6">
        <v>0.018194444444444444</v>
      </c>
      <c r="L63" s="6">
        <v>0.0006944444444444445</v>
      </c>
      <c r="M63" s="6">
        <v>0.017499999999999998</v>
      </c>
    </row>
    <row r="64" spans="1:13" ht="15">
      <c r="A64" s="36">
        <v>18</v>
      </c>
      <c r="B64" s="36" t="str">
        <f>IF(A64="","",VLOOKUP(A64,Entrants!$B$4:$D$105,3))</f>
        <v>RD</v>
      </c>
      <c r="C64" s="36">
        <v>60</v>
      </c>
      <c r="D64" s="95" t="str">
        <f>IF(A64="","",VLOOKUP(A64,Entrants!$B$4:$D$105,2))</f>
        <v>Craddock, Anne</v>
      </c>
      <c r="E64" s="37">
        <v>0.020844907407407406</v>
      </c>
      <c r="F64" s="37">
        <f>IF(A64="","",VLOOKUP(A64,Entrants!$B$4:$I$105,8))</f>
        <v>0.0050347222222222225</v>
      </c>
      <c r="G64" s="37">
        <f t="shared" si="1"/>
        <v>0.015810185185185184</v>
      </c>
      <c r="I64" s="5">
        <v>60</v>
      </c>
      <c r="J64" s="7" t="s">
        <v>120</v>
      </c>
      <c r="K64" s="6">
        <v>0.021099537037037038</v>
      </c>
      <c r="L64" s="6">
        <v>0.003472222222222222</v>
      </c>
      <c r="M64" s="6">
        <v>0.017627314814814818</v>
      </c>
    </row>
    <row r="65" spans="1:13" ht="15">
      <c r="A65" s="36">
        <v>85</v>
      </c>
      <c r="B65" s="36" t="str">
        <f>IF(A65="","",VLOOKUP(A65,Entrants!$B$4:$D$105,3))</f>
        <v>GAL</v>
      </c>
      <c r="C65" s="36">
        <v>61</v>
      </c>
      <c r="D65" s="95" t="str">
        <f>IF(A65="","",VLOOKUP(A65,Entrants!$B$4:$D$105,2))</f>
        <v>Warnes, Alison</v>
      </c>
      <c r="E65" s="37">
        <v>0.021099537037037038</v>
      </c>
      <c r="F65" s="37">
        <f>IF(A65="","",VLOOKUP(A65,Entrants!$B$4:$I$105,8))</f>
        <v>0.003472222222222222</v>
      </c>
      <c r="G65" s="37">
        <f t="shared" si="1"/>
        <v>0.017627314814814818</v>
      </c>
      <c r="I65" s="5">
        <v>61</v>
      </c>
      <c r="J65" s="39" t="s">
        <v>43</v>
      </c>
      <c r="K65" s="6">
        <v>0.020277777777777777</v>
      </c>
      <c r="L65" s="6">
        <v>0.0026041666666666665</v>
      </c>
      <c r="M65" s="6">
        <v>0.01767361111111111</v>
      </c>
    </row>
    <row r="66" spans="1:13" ht="15">
      <c r="A66" s="36">
        <v>7</v>
      </c>
      <c r="B66" s="36" t="str">
        <f>IF(A66="","",VLOOKUP(A66,Entrants!$B$4:$D$105,3))</f>
        <v>AD</v>
      </c>
      <c r="C66" s="36">
        <v>62</v>
      </c>
      <c r="D66" s="95" t="str">
        <f>IF(A66="","",VLOOKUP(A66,Entrants!$B$4:$D$105,2))</f>
        <v>Brabazon, Anita</v>
      </c>
      <c r="E66" s="37">
        <v>0.021863425925925925</v>
      </c>
      <c r="F66" s="37">
        <f>IF(A66="","",VLOOKUP(A66,Entrants!$B$4:$I$105,8))</f>
        <v>0.005381944444444445</v>
      </c>
      <c r="G66" s="37">
        <f t="shared" si="1"/>
        <v>0.01648148148148148</v>
      </c>
      <c r="I66" s="5">
        <v>62</v>
      </c>
      <c r="J66" s="35" t="s">
        <v>176</v>
      </c>
      <c r="K66" s="37">
        <v>0.019884259259259258</v>
      </c>
      <c r="L66" s="37">
        <v>0</v>
      </c>
      <c r="M66" s="37">
        <v>0.019884259259259258</v>
      </c>
    </row>
    <row r="67" spans="1:13" ht="15">
      <c r="A67" s="36"/>
      <c r="B67" s="36">
        <f>IF(A67="","",VLOOKUP(A67,Entrants!$B$4:$D$105,3))</f>
      </c>
      <c r="C67" s="36">
        <v>63</v>
      </c>
      <c r="D67" s="95">
        <f>IF(A67="","",VLOOKUP(A67,Entrants!$B$4:$D$105,2))</f>
      </c>
      <c r="E67" s="37"/>
      <c r="F67" s="37">
        <f>IF(A67="","",VLOOKUP(A67,Entrants!$B$4:$I$105,8))</f>
      </c>
      <c r="G67" s="37">
        <f t="shared" si="1"/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IF(A68="","",VLOOKUP(A68,Entrants!$B$4:$D$105,3))</f>
      </c>
      <c r="C68" s="36">
        <v>64</v>
      </c>
      <c r="D68" s="95">
        <f>IF(A68="","",VLOOKUP(A68,Entrants!$B$4:$D$105,2))</f>
      </c>
      <c r="E68" s="38"/>
      <c r="F68" s="38"/>
      <c r="G68" s="37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6"/>
      <c r="B69" s="36">
        <f>IF(A69="","",VLOOKUP(A69,Entrants!$B$4:$D$105,3))</f>
      </c>
      <c r="C69" s="36">
        <v>65</v>
      </c>
      <c r="D69" s="95">
        <f>IF(A69="","",VLOOKUP(A69,Entrants!$B$4:$D$105,2))</f>
      </c>
      <c r="E69" s="38"/>
      <c r="F69" s="38"/>
      <c r="G69" s="37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6"/>
      <c r="B70" s="36">
        <f>IF(A70="","",VLOOKUP(A70,Entrants!$B$4:$D$105,3))</f>
      </c>
      <c r="C70" s="36">
        <v>66</v>
      </c>
      <c r="D70" s="95">
        <f>IF(A70="","",VLOOKUP(A70,Entrants!$B$4:$D$105,2))</f>
      </c>
      <c r="E70" s="38"/>
      <c r="F70" s="38"/>
      <c r="G70" s="37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6"/>
      <c r="B71" s="36">
        <f>IF(A71="","",VLOOKUP(A71,Entrants!$B$4:$D$105,3))</f>
      </c>
      <c r="C71" s="36">
        <v>67</v>
      </c>
      <c r="D71" s="95">
        <f>IF(A71="","",VLOOKUP(A71,Entrants!$B$4:$D$105,2))</f>
      </c>
      <c r="E71" s="38"/>
      <c r="F71" s="38"/>
      <c r="G71" s="37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6"/>
      <c r="B72" s="36">
        <f>IF(A72="","",VLOOKUP(A72,Entrants!$B$4:$D$105,3))</f>
      </c>
      <c r="C72" s="36">
        <v>68</v>
      </c>
      <c r="D72" s="95">
        <f>IF(A72="","",VLOOKUP(A72,Entrants!$B$4:$D$105,2))</f>
      </c>
      <c r="E72" s="38"/>
      <c r="F72" s="38"/>
      <c r="G72" s="37">
        <f t="shared" si="2"/>
      </c>
      <c r="I72" s="5">
        <v>68</v>
      </c>
      <c r="J72" s="39" t="s">
        <v>14</v>
      </c>
      <c r="K72" s="6"/>
      <c r="L72" s="6"/>
      <c r="M72" s="6" t="s">
        <v>14</v>
      </c>
    </row>
    <row r="73" spans="1:13" ht="15">
      <c r="A73" s="36"/>
      <c r="B73" s="36">
        <f>IF(A73="","",VLOOKUP(A73,Entrants!$B$4:$D$105,3))</f>
      </c>
      <c r="C73" s="36">
        <v>69</v>
      </c>
      <c r="D73" s="95">
        <f>IF(A73="","",VLOOKUP(A73,Entrants!$B$4:$D$105,2))</f>
      </c>
      <c r="E73" s="38"/>
      <c r="F73" s="38"/>
      <c r="G73" s="37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6"/>
      <c r="B74" s="36">
        <f>IF(A74="","",VLOOKUP(A74,Entrants!$B$4:$D$105,3))</f>
      </c>
      <c r="C74" s="36">
        <v>70</v>
      </c>
      <c r="D74" s="95">
        <f>IF(A74="","",VLOOKUP(A74,Entrants!$B$4:$D$105,2))</f>
      </c>
      <c r="E74" s="38"/>
      <c r="F74" s="38"/>
      <c r="G74" s="37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6"/>
      <c r="B75" s="36">
        <f>IF(A75="","",VLOOKUP(A75,Entrants!$B$4:$D$105,3))</f>
      </c>
      <c r="C75" s="36">
        <v>71</v>
      </c>
      <c r="D75" s="95">
        <f>IF(A75="","",VLOOKUP(A75,Entrants!$B$4:$D$105,2))</f>
      </c>
      <c r="E75" s="38"/>
      <c r="F75" s="38"/>
      <c r="G75" s="37">
        <f t="shared" si="2"/>
      </c>
      <c r="I75" s="5">
        <v>71</v>
      </c>
      <c r="J75" s="39" t="s">
        <v>14</v>
      </c>
      <c r="K75" s="6"/>
      <c r="L75" s="6"/>
      <c r="M75" s="6" t="s">
        <v>14</v>
      </c>
    </row>
    <row r="76" spans="1:13" ht="15">
      <c r="A76" s="36"/>
      <c r="B76" s="36">
        <f>IF(A76="","",VLOOKUP(A76,Entrants!$B$4:$D$105,3))</f>
      </c>
      <c r="C76" s="36">
        <v>72</v>
      </c>
      <c r="D76" s="95">
        <f>IF(A76="","",VLOOKUP(A76,Entrants!$B$4:$D$105,2))</f>
      </c>
      <c r="E76" s="38"/>
      <c r="F76" s="38"/>
      <c r="G76" s="37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6"/>
      <c r="B77" s="36">
        <f>IF(A77="","",VLOOKUP(A77,Entrants!$B$4:$D$105,3))</f>
      </c>
      <c r="C77" s="36">
        <v>73</v>
      </c>
      <c r="D77" s="95">
        <f>IF(A77="","",VLOOKUP(A77,Entrants!$B$4:$D$105,2))</f>
      </c>
      <c r="E77" s="38"/>
      <c r="F77" s="38"/>
      <c r="G77" s="37">
        <f t="shared" si="2"/>
      </c>
      <c r="I77" s="5">
        <v>73</v>
      </c>
      <c r="J77" s="39" t="s">
        <v>14</v>
      </c>
      <c r="K77" s="6"/>
      <c r="L77" s="6"/>
      <c r="M77" s="6" t="s">
        <v>14</v>
      </c>
    </row>
    <row r="78" spans="1:13" ht="15">
      <c r="A78" s="36"/>
      <c r="B78" s="36">
        <f>IF(A78="","",VLOOKUP(A78,Entrants!$B$4:$D$105,3))</f>
      </c>
      <c r="C78" s="36">
        <v>74</v>
      </c>
      <c r="D78" s="95">
        <f>IF(A78="","",VLOOKUP(A78,Entrants!$B$4:$D$105,2))</f>
      </c>
      <c r="E78" s="38"/>
      <c r="F78" s="38"/>
      <c r="G78" s="37">
        <f t="shared" si="2"/>
      </c>
      <c r="I78" s="5">
        <v>74</v>
      </c>
      <c r="J78" s="39" t="s">
        <v>14</v>
      </c>
      <c r="K78" s="6"/>
      <c r="L78" s="6"/>
      <c r="M78" s="6" t="s">
        <v>14</v>
      </c>
    </row>
    <row r="79" spans="1:13" ht="15">
      <c r="A79" s="36"/>
      <c r="B79" s="36">
        <f>IF(A79="","",VLOOKUP(A79,Entrants!$B$4:$D$105,3))</f>
      </c>
      <c r="C79" s="36">
        <v>75</v>
      </c>
      <c r="D79" s="95">
        <f>IF(A79="","",VLOOKUP(A79,Entrants!$B$4:$D$105,2))</f>
      </c>
      <c r="E79" s="38"/>
      <c r="F79" s="38"/>
      <c r="G79" s="37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6">
        <f>IF(A80="","",VLOOKUP(A80,Entrants!$B$4:$D$105,3))</f>
      </c>
      <c r="C80" s="36">
        <v>76</v>
      </c>
      <c r="D80" s="95">
        <f>IF(A80="","",VLOOKUP(A80,Entrants!$B$4:$D$105,2))</f>
      </c>
      <c r="I80" s="5">
        <v>76</v>
      </c>
    </row>
    <row r="81" spans="2:10" ht="15">
      <c r="B81" s="36">
        <f>IF(A81="","",VLOOKUP(A81,Entrants!$B$4:$D$105,3))</f>
      </c>
      <c r="C81" s="36">
        <v>77</v>
      </c>
      <c r="D81" s="95">
        <f>IF(A81="","",VLOOKUP(A81,Entrants!$B$4:$D$105,2))</f>
      </c>
      <c r="I81" s="5">
        <v>77</v>
      </c>
    </row>
    <row r="82" spans="2:10" ht="15">
      <c r="B82" s="36">
        <f>IF(A82="","",VLOOKUP(A82,Entrants!$B$4:$D$105,3))</f>
      </c>
      <c r="C82" s="36">
        <v>78</v>
      </c>
      <c r="D82" s="95">
        <f>IF(A82="","",VLOOKUP(A82,Entrants!$B$4:$D$105,2))</f>
      </c>
      <c r="I82" s="5">
        <v>78</v>
      </c>
    </row>
    <row r="83" spans="2:10" ht="15">
      <c r="B83" s="36">
        <f>IF(A83="","",VLOOKUP(A83,Entrants!$B$4:$D$105,3))</f>
      </c>
      <c r="C83" s="36">
        <v>79</v>
      </c>
      <c r="D83" s="95">
        <f>IF(A83="","",VLOOKUP(A83,Entrants!$B$4:$D$105,2))</f>
      </c>
      <c r="I83" s="5">
        <v>79</v>
      </c>
    </row>
    <row r="84" spans="2:10" ht="15">
      <c r="B84" s="36">
        <f>IF(A84="","",VLOOKUP(A84,Entrants!$B$4:$D$105,3))</f>
      </c>
      <c r="C84" s="36">
        <v>80</v>
      </c>
      <c r="D84" s="95">
        <f>IF(A84="","",VLOOKUP(A84,Entrants!$B$4:$D$105,2))</f>
      </c>
      <c r="I84" s="5">
        <v>80</v>
      </c>
    </row>
    <row r="85" spans="2:10" ht="15">
      <c r="B85" s="36">
        <f>IF(A85="","",VLOOKUP(A85,Entrants!$B$4:$D$105,3))</f>
      </c>
      <c r="C85" s="36">
        <v>81</v>
      </c>
      <c r="D85" s="95">
        <f>IF(A85="","",VLOOKUP(A85,Entrants!$B$4:$D$105,2))</f>
      </c>
      <c r="I85" s="5">
        <v>81</v>
      </c>
    </row>
    <row r="86" spans="2:10" ht="15">
      <c r="B86" s="36">
        <f>IF(A86="","",VLOOKUP(A86,Entrants!$B$4:$D$105,3))</f>
      </c>
      <c r="C86" s="36">
        <v>82</v>
      </c>
      <c r="D86" s="95">
        <f>IF(A86="","",VLOOKUP(A86,Entrants!$B$4:$D$105,2))</f>
      </c>
      <c r="I86" s="5">
        <v>82</v>
      </c>
    </row>
    <row r="87" spans="2:10" ht="15">
      <c r="B87" s="36">
        <f>IF(A87="","",VLOOKUP(A87,Entrants!$B$4:$D$105,3))</f>
      </c>
      <c r="C87" s="36">
        <v>83</v>
      </c>
      <c r="D87" s="95">
        <f>IF(A87="","",VLOOKUP(A87,Entrants!$B$4:$D$105,2))</f>
      </c>
      <c r="I87" s="5">
        <v>83</v>
      </c>
    </row>
    <row r="88" spans="2:10" ht="15">
      <c r="B88" s="36">
        <f>IF(A88="","",VLOOKUP(A88,Entrants!$B$4:$D$105,3))</f>
      </c>
      <c r="C88" s="36">
        <v>84</v>
      </c>
      <c r="D88" s="95">
        <f>IF(A88="","",VLOOKUP(A88,Entrants!$B$4:$D$105,2))</f>
      </c>
      <c r="I88" s="5">
        <v>84</v>
      </c>
    </row>
    <row r="89" spans="2:10" ht="15">
      <c r="B89" s="36">
        <f>IF(A89="","",VLOOKUP(A89,Entrants!$B$4:$D$105,3))</f>
      </c>
      <c r="C89" s="36">
        <v>85</v>
      </c>
      <c r="D89" s="95">
        <f>IF(A89="","",VLOOKUP(A89,Entrants!$B$4:$D$105,2))</f>
      </c>
      <c r="I89" s="5">
        <v>85</v>
      </c>
    </row>
    <row r="90" spans="2:10" ht="15">
      <c r="B90" s="36">
        <f>IF(A90="","",VLOOKUP(A90,Entrants!$B$4:$D$105,3))</f>
      </c>
      <c r="C90" s="36">
        <v>86</v>
      </c>
      <c r="D90" s="95">
        <f>IF(A90="","",VLOOKUP(A90,Entrants!$B$4:$D$105,2))</f>
      </c>
      <c r="I90" s="5">
        <v>86</v>
      </c>
    </row>
    <row r="91" spans="2:10" ht="15">
      <c r="B91" s="36">
        <f>IF(A91="","",VLOOKUP(A91,Entrants!$B$4:$D$105,3))</f>
      </c>
      <c r="C91" s="36">
        <v>87</v>
      </c>
      <c r="D91" s="95">
        <f>IF(A91="","",VLOOKUP(A91,Entrants!$B$4:$D$105,2))</f>
      </c>
      <c r="I91" s="5">
        <v>87</v>
      </c>
    </row>
    <row r="92" spans="2:10" ht="15">
      <c r="B92" s="36">
        <f>IF(A92="","",VLOOKUP(A92,Entrants!$B$4:$D$105,3))</f>
      </c>
      <c r="C92" s="36">
        <v>88</v>
      </c>
      <c r="D92" s="95">
        <f>IF(A92="","",VLOOKUP(A92,Entrants!$B$4:$D$105,2))</f>
      </c>
      <c r="I92" s="5">
        <v>88</v>
      </c>
    </row>
    <row r="93" spans="2:10" ht="15">
      <c r="B93" s="36">
        <f>IF(A93="","",VLOOKUP(A93,Entrants!$B$4:$D$105,3))</f>
      </c>
      <c r="C93" s="36">
        <v>89</v>
      </c>
      <c r="D93" s="95">
        <f>IF(A93="","",VLOOKUP(A93,Entrants!$B$4:$D$105,2))</f>
      </c>
      <c r="I93" s="5">
        <v>89</v>
      </c>
    </row>
    <row r="94" spans="2:10" ht="15">
      <c r="B94" s="36">
        <f>IF(A94="","",VLOOKUP(A94,Entrants!$B$4:$D$105,3))</f>
      </c>
      <c r="C94" s="36">
        <v>90</v>
      </c>
      <c r="D94" s="95">
        <f>IF(A94="","",VLOOKUP(A94,Entrants!$B$4:$D$105,2))</f>
      </c>
      <c r="I94" s="5">
        <v>90</v>
      </c>
    </row>
    <row r="95" spans="2:10" ht="15">
      <c r="B95" s="36">
        <f>IF(A95="","",VLOOKUP(A95,Entrants!$B$4:$D$105,3))</f>
      </c>
      <c r="C95" s="36">
        <v>91</v>
      </c>
      <c r="D95" s="95">
        <f>IF(A95="","",VLOOKUP(A95,Entrants!$B$4:$D$105,2))</f>
      </c>
      <c r="I95" s="5">
        <v>91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10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194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36" t="s">
        <v>30</v>
      </c>
      <c r="K2" s="136"/>
      <c r="L2" s="136"/>
    </row>
    <row r="3" spans="1:13" ht="15" customHeight="1">
      <c r="A3" s="40" t="s">
        <v>7</v>
      </c>
      <c r="B3" s="40" t="s">
        <v>27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28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4</v>
      </c>
      <c r="B5" s="36" t="str">
        <f>IF(A5="","",VLOOKUP(A5,Entrants!$B$4:$D$105,3))</f>
        <v>HT</v>
      </c>
      <c r="C5" s="36">
        <v>1</v>
      </c>
      <c r="D5" s="95" t="str">
        <f>IF(A5="","",VLOOKUP(A5,Entrants!$B$4:$D$105,2))</f>
        <v>Barrett, Lauren</v>
      </c>
      <c r="E5" s="37">
        <v>0.018414351851851852</v>
      </c>
      <c r="F5" s="37">
        <f>IF(A5="","",VLOOKUP(A5,Entrants!$B$4:$M$105,9))</f>
        <v>0.005729166666666667</v>
      </c>
      <c r="G5" s="37">
        <f aca="true" t="shared" si="0" ref="G5:G66">IF(D5="","",E5-F5)</f>
        <v>0.012685185185185185</v>
      </c>
      <c r="H5" s="7"/>
      <c r="I5" s="5">
        <v>1</v>
      </c>
      <c r="J5" s="35" t="s">
        <v>161</v>
      </c>
      <c r="K5" s="37">
        <v>0.01954861111111111</v>
      </c>
      <c r="L5" s="37">
        <v>0.010416666666666666</v>
      </c>
      <c r="M5" s="37">
        <v>0.009131944444444444</v>
      </c>
    </row>
    <row r="6" spans="1:13" ht="15" customHeight="1">
      <c r="A6" s="36">
        <v>32</v>
      </c>
      <c r="B6" s="36" t="str">
        <f>IF(A6="","",VLOOKUP(A6,Entrants!$B$4:$D$105,3))</f>
        <v>HT</v>
      </c>
      <c r="C6" s="36">
        <v>2</v>
      </c>
      <c r="D6" s="95" t="str">
        <f>IF(A6="","",VLOOKUP(A6,Entrants!$B$4:$D$105,2))</f>
        <v>Freeman, Emma</v>
      </c>
      <c r="E6" s="37">
        <v>0.018622685185185183</v>
      </c>
      <c r="F6" s="37">
        <f>IF(A6="","",VLOOKUP(A6,Entrants!$B$4:$M$105,9))</f>
        <v>0.003298611111111111</v>
      </c>
      <c r="G6" s="37">
        <f t="shared" si="0"/>
        <v>0.015324074074074072</v>
      </c>
      <c r="H6" s="7"/>
      <c r="I6" s="5">
        <v>2</v>
      </c>
      <c r="J6" s="35" t="s">
        <v>72</v>
      </c>
      <c r="K6" s="37">
        <v>0.019733796296296298</v>
      </c>
      <c r="L6" s="37">
        <v>0.010416666666666666</v>
      </c>
      <c r="M6" s="37">
        <v>0.009317129629629632</v>
      </c>
    </row>
    <row r="7" spans="1:13" ht="15" customHeight="1">
      <c r="A7" s="36">
        <v>6</v>
      </c>
      <c r="B7" s="36" t="str">
        <f>IF(A7="","",VLOOKUP(A7,Entrants!$B$4:$D$105,3))</f>
        <v>WS</v>
      </c>
      <c r="C7" s="36">
        <v>3</v>
      </c>
      <c r="D7" s="95" t="str">
        <f>IF(A7="","",VLOOKUP(A7,Entrants!$B$4:$D$105,2))</f>
        <v>Blackett, Paul</v>
      </c>
      <c r="E7" s="37">
        <v>0.01888888888888889</v>
      </c>
      <c r="F7" s="37">
        <f>IF(A7="","",VLOOKUP(A7,Entrants!$B$4:$M$105,9))</f>
        <v>0.005902777777777778</v>
      </c>
      <c r="G7" s="37">
        <f t="shared" si="0"/>
        <v>0.012986111111111111</v>
      </c>
      <c r="H7" s="7"/>
      <c r="I7" s="5">
        <v>3</v>
      </c>
      <c r="J7" s="35" t="s">
        <v>84</v>
      </c>
      <c r="K7" s="37">
        <v>0.019224537037037037</v>
      </c>
      <c r="L7" s="37">
        <v>0.009027777777777779</v>
      </c>
      <c r="M7" s="37">
        <v>0.010196759259259258</v>
      </c>
    </row>
    <row r="8" spans="1:13" ht="15" customHeight="1">
      <c r="A8" s="36">
        <v>18</v>
      </c>
      <c r="B8" s="36" t="str">
        <f>IF(A8="","",VLOOKUP(A8,Entrants!$B$4:$D$105,3))</f>
        <v>RD</v>
      </c>
      <c r="C8" s="36">
        <v>4</v>
      </c>
      <c r="D8" s="95" t="str">
        <f>IF(A8="","",VLOOKUP(A8,Entrants!$B$4:$D$105,2))</f>
        <v>Craddock, Anne</v>
      </c>
      <c r="E8" s="37">
        <v>0.019085648148148147</v>
      </c>
      <c r="F8" s="37">
        <f>IF(A8="","",VLOOKUP(A8,Entrants!$B$4:$M$105,9))</f>
        <v>0.004340277777777778</v>
      </c>
      <c r="G8" s="37">
        <f t="shared" si="0"/>
        <v>0.014745370370370369</v>
      </c>
      <c r="H8" s="7"/>
      <c r="I8" s="5">
        <v>4</v>
      </c>
      <c r="J8" s="35" t="s">
        <v>232</v>
      </c>
      <c r="K8" s="37">
        <v>0.01916666666666667</v>
      </c>
      <c r="L8" s="37">
        <v>0.008854166666666666</v>
      </c>
      <c r="M8" s="37">
        <v>0.010312500000000002</v>
      </c>
    </row>
    <row r="9" spans="1:13" ht="15" customHeight="1">
      <c r="A9" s="36">
        <v>55</v>
      </c>
      <c r="B9" s="36">
        <f>IF(A9="","",VLOOKUP(A9,Entrants!$B$4:$D$105,3))</f>
        <v>0</v>
      </c>
      <c r="C9" s="36">
        <v>5</v>
      </c>
      <c r="D9" s="95" t="str">
        <f>IF(A9="","",VLOOKUP(A9,Entrants!$B$4:$D$105,2))</f>
        <v>MacDonald, Rob</v>
      </c>
      <c r="E9" s="37">
        <v>0.01916666666666667</v>
      </c>
      <c r="F9" s="37">
        <f>IF(A9="","",VLOOKUP(A9,Entrants!$B$4:$M$105,9))</f>
        <v>0.008854166666666666</v>
      </c>
      <c r="G9" s="37">
        <f t="shared" si="0"/>
        <v>0.010312500000000002</v>
      </c>
      <c r="H9" s="7"/>
      <c r="I9" s="5">
        <v>5</v>
      </c>
      <c r="J9" s="39" t="s">
        <v>139</v>
      </c>
      <c r="K9" s="6">
        <v>0.020185185185185184</v>
      </c>
      <c r="L9" s="6">
        <v>0.009722222222222222</v>
      </c>
      <c r="M9" s="6">
        <v>0.010462962962962962</v>
      </c>
    </row>
    <row r="10" spans="1:13" ht="15" customHeight="1">
      <c r="A10" s="36">
        <v>10</v>
      </c>
      <c r="B10" s="36" t="str">
        <f>IF(A10="","",VLOOKUP(A10,Entrants!$B$4:$D$105,3))</f>
        <v>MM</v>
      </c>
      <c r="C10" s="36">
        <v>6</v>
      </c>
      <c r="D10" s="95" t="str">
        <f>IF(A10="","",VLOOKUP(A10,Entrants!$B$4:$D$105,2))</f>
        <v>Brown, Pete</v>
      </c>
      <c r="E10" s="37">
        <v>0.019224537037037037</v>
      </c>
      <c r="F10" s="37">
        <f>IF(A10="","",VLOOKUP(A10,Entrants!$B$4:$M$105,9))</f>
        <v>0.009027777777777779</v>
      </c>
      <c r="G10" s="37">
        <f t="shared" si="0"/>
        <v>0.010196759259259258</v>
      </c>
      <c r="H10" s="7"/>
      <c r="I10" s="5">
        <v>6</v>
      </c>
      <c r="J10" s="35" t="s">
        <v>184</v>
      </c>
      <c r="K10" s="37">
        <v>0.019502314814814816</v>
      </c>
      <c r="L10" s="37">
        <v>0.008854166666666666</v>
      </c>
      <c r="M10" s="37">
        <v>0.01064814814814815</v>
      </c>
    </row>
    <row r="11" spans="1:13" ht="15" customHeight="1">
      <c r="A11" s="36">
        <v>70</v>
      </c>
      <c r="B11" s="36" t="str">
        <f>IF(A11="","",VLOOKUP(A11,Entrants!$B$4:$D$105,3))</f>
        <v>CM</v>
      </c>
      <c r="C11" s="36">
        <v>7</v>
      </c>
      <c r="D11" s="95" t="str">
        <f>IF(A11="","",VLOOKUP(A11,Entrants!$B$4:$D$105,2))</f>
        <v>Scorer, Lisa</v>
      </c>
      <c r="E11" s="37">
        <v>0.019247685185185184</v>
      </c>
      <c r="F11" s="37">
        <f>IF(A11="","",VLOOKUP(A11,Entrants!$B$4:$M$105,9))</f>
        <v>0.006423611111111112</v>
      </c>
      <c r="G11" s="37">
        <f t="shared" si="0"/>
        <v>0.012824074074074071</v>
      </c>
      <c r="H11" s="7"/>
      <c r="I11" s="5">
        <v>7</v>
      </c>
      <c r="J11" s="35" t="s">
        <v>35</v>
      </c>
      <c r="K11" s="37">
        <v>0.019710648148148147</v>
      </c>
      <c r="L11" s="37">
        <v>0.008680555555555556</v>
      </c>
      <c r="M11" s="37">
        <v>0.011030092592592591</v>
      </c>
    </row>
    <row r="12" spans="1:13" ht="15" customHeight="1">
      <c r="A12" s="36">
        <v>66</v>
      </c>
      <c r="B12" s="36" t="str">
        <f>IF(A12="","",VLOOKUP(A12,Entrants!$B$4:$D$105,3))</f>
        <v>GAL</v>
      </c>
      <c r="C12" s="36">
        <v>8</v>
      </c>
      <c r="D12" s="95" t="str">
        <f>IF(A12="","",VLOOKUP(A12,Entrants!$B$4:$D$105,2))</f>
        <v>Raithby, Hayley</v>
      </c>
      <c r="E12" s="37">
        <v>0.019363425925925926</v>
      </c>
      <c r="F12" s="37">
        <f>IF(A12="","",VLOOKUP(A12,Entrants!$B$4:$M$105,9))</f>
        <v>0.004861111111111111</v>
      </c>
      <c r="G12" s="37">
        <f t="shared" si="0"/>
        <v>0.014502314814814815</v>
      </c>
      <c r="H12" s="7"/>
      <c r="I12" s="5">
        <v>8</v>
      </c>
      <c r="J12" s="35" t="s">
        <v>85</v>
      </c>
      <c r="K12" s="37">
        <v>0.01974537037037037</v>
      </c>
      <c r="L12" s="37">
        <v>0.008680555555555556</v>
      </c>
      <c r="M12" s="37">
        <v>0.011064814814814816</v>
      </c>
    </row>
    <row r="13" spans="1:13" ht="15" customHeight="1">
      <c r="A13" s="36">
        <v>30</v>
      </c>
      <c r="B13" s="36">
        <f>IF(A13="","",VLOOKUP(A13,Entrants!$B$4:$D$105,3))</f>
        <v>0</v>
      </c>
      <c r="C13" s="36">
        <v>9</v>
      </c>
      <c r="D13" s="95" t="str">
        <f>IF(A13="","",VLOOKUP(A13,Entrants!$B$4:$D$105,2))</f>
        <v>Frazer, Joe</v>
      </c>
      <c r="E13" s="37">
        <v>0.019386574074074073</v>
      </c>
      <c r="F13" s="37">
        <f>IF(A13="","",VLOOKUP(A13,Entrants!$B$4:$M$105,9))</f>
        <v>0.006076388888888889</v>
      </c>
      <c r="G13" s="37">
        <f t="shared" si="0"/>
        <v>0.013310185185185185</v>
      </c>
      <c r="H13" s="7"/>
      <c r="I13" s="5">
        <v>9</v>
      </c>
      <c r="J13" s="35" t="s">
        <v>238</v>
      </c>
      <c r="K13" s="37">
        <v>0.019444444444444445</v>
      </c>
      <c r="L13" s="37">
        <v>0.007986111111111112</v>
      </c>
      <c r="M13" s="37">
        <v>0.011458333333333333</v>
      </c>
    </row>
    <row r="14" spans="1:13" ht="15" customHeight="1">
      <c r="A14" s="36">
        <v>31</v>
      </c>
      <c r="B14" s="36" t="str">
        <f>IF(A14="","",VLOOKUP(A14,Entrants!$B$4:$D$105,3))</f>
        <v>HT</v>
      </c>
      <c r="C14" s="36">
        <v>10</v>
      </c>
      <c r="D14" s="95" t="str">
        <f>IF(A14="","",VLOOKUP(A14,Entrants!$B$4:$D$105,2))</f>
        <v>Freeman, Lewis</v>
      </c>
      <c r="E14" s="37">
        <v>0.019386574074074073</v>
      </c>
      <c r="F14" s="37">
        <f>IF(A14="","",VLOOKUP(A14,Entrants!$B$4:$M$105,9))</f>
        <v>0.006979166666666667</v>
      </c>
      <c r="G14" s="37">
        <f t="shared" si="0"/>
        <v>0.012407407407407405</v>
      </c>
      <c r="H14" s="7"/>
      <c r="I14" s="5">
        <v>10</v>
      </c>
      <c r="J14" s="35" t="s">
        <v>55</v>
      </c>
      <c r="K14" s="37">
        <v>0.019560185185185184</v>
      </c>
      <c r="L14" s="37">
        <v>0.007986111111111112</v>
      </c>
      <c r="M14" s="37">
        <v>0.011574074074074072</v>
      </c>
    </row>
    <row r="15" spans="1:13" ht="15" customHeight="1">
      <c r="A15" s="36">
        <v>23</v>
      </c>
      <c r="B15" s="36" t="str">
        <f>IF(A15="","",VLOOKUP(A15,Entrants!$B$4:$D$105,3))</f>
        <v>CC</v>
      </c>
      <c r="C15" s="36">
        <v>11</v>
      </c>
      <c r="D15" s="95" t="str">
        <f>IF(A15="","",VLOOKUP(A15,Entrants!$B$4:$D$105,2))</f>
        <v>Dunn, Tony</v>
      </c>
      <c r="E15" s="37">
        <v>0.019444444444444445</v>
      </c>
      <c r="F15" s="37">
        <f>IF(A15="","",VLOOKUP(A15,Entrants!$B$4:$M$105,9))</f>
        <v>0.007986111111111112</v>
      </c>
      <c r="G15" s="37">
        <f t="shared" si="0"/>
        <v>0.011458333333333333</v>
      </c>
      <c r="H15" s="7"/>
      <c r="I15" s="5">
        <v>11</v>
      </c>
      <c r="J15" s="35" t="s">
        <v>61</v>
      </c>
      <c r="K15" s="37">
        <v>0.01972222222222222</v>
      </c>
      <c r="L15" s="37">
        <v>0.007986111111111112</v>
      </c>
      <c r="M15" s="37">
        <v>0.011736111111111109</v>
      </c>
    </row>
    <row r="16" spans="1:13" ht="15" customHeight="1">
      <c r="A16" s="36">
        <v>46</v>
      </c>
      <c r="B16" s="36" t="str">
        <f>IF(A16="","",VLOOKUP(A16,Entrants!$B$4:$D$105,3))</f>
        <v>RR</v>
      </c>
      <c r="C16" s="36">
        <v>12</v>
      </c>
      <c r="D16" s="95" t="str">
        <f>IF(A16="","",VLOOKUP(A16,Entrants!$B$4:$D$105,2))</f>
        <v>Ingram, Ron</v>
      </c>
      <c r="E16" s="37">
        <v>0.01945601851851852</v>
      </c>
      <c r="F16" s="37">
        <f>IF(A16="","",VLOOKUP(A16,Entrants!$B$4:$M$105,9))</f>
        <v>0.0046875</v>
      </c>
      <c r="G16" s="37">
        <f t="shared" si="0"/>
        <v>0.014768518518518518</v>
      </c>
      <c r="H16" s="7"/>
      <c r="I16" s="5">
        <v>12</v>
      </c>
      <c r="J16" s="35" t="s">
        <v>186</v>
      </c>
      <c r="K16" s="37">
        <v>0.019490740740740743</v>
      </c>
      <c r="L16" s="37">
        <v>0.007326388888888889</v>
      </c>
      <c r="M16" s="37">
        <v>0.012164351851851853</v>
      </c>
    </row>
    <row r="17" spans="1:13" ht="15" customHeight="1">
      <c r="A17" s="36">
        <v>1</v>
      </c>
      <c r="B17" s="36" t="str">
        <f>IF(A17="","",VLOOKUP(A17,Entrants!$B$4:$D$105,3))</f>
        <v>AD</v>
      </c>
      <c r="C17" s="36">
        <v>13</v>
      </c>
      <c r="D17" s="95" t="str">
        <f>IF(A17="","",VLOOKUP(A17,Entrants!$B$4:$D$105,2))</f>
        <v>Ashby, Michael</v>
      </c>
      <c r="E17" s="37">
        <v>0.01947916666666667</v>
      </c>
      <c r="F17" s="37">
        <f>IF(A17="","",VLOOKUP(A17,Entrants!$B$4:$M$105,9))</f>
        <v>0.005555555555555556</v>
      </c>
      <c r="G17" s="37">
        <f t="shared" si="0"/>
        <v>0.013923611111111112</v>
      </c>
      <c r="H17" s="7"/>
      <c r="I17" s="5">
        <v>13</v>
      </c>
      <c r="J17" s="39" t="s">
        <v>234</v>
      </c>
      <c r="K17" s="6">
        <v>0.01960648148148148</v>
      </c>
      <c r="L17" s="6">
        <v>0.007326388888888889</v>
      </c>
      <c r="M17" s="6">
        <v>0.012280092592592592</v>
      </c>
    </row>
    <row r="18" spans="1:13" ht="15" customHeight="1">
      <c r="A18" s="36">
        <v>82</v>
      </c>
      <c r="B18" s="36">
        <f>IF(A18="","",VLOOKUP(A18,Entrants!$B$4:$D$105,3))</f>
        <v>0</v>
      </c>
      <c r="C18" s="36">
        <v>14</v>
      </c>
      <c r="D18" s="95" t="str">
        <f>IF(A18="","",VLOOKUP(A18,Entrants!$B$4:$D$105,2))</f>
        <v>Walbank, Mark</v>
      </c>
      <c r="E18" s="37">
        <v>0.019490740740740743</v>
      </c>
      <c r="F18" s="37">
        <f>IF(A18="","",VLOOKUP(A18,Entrants!$B$4:$M$105,9))</f>
        <v>0.007326388888888889</v>
      </c>
      <c r="G18" s="37">
        <f t="shared" si="0"/>
        <v>0.012164351851851853</v>
      </c>
      <c r="H18" s="7"/>
      <c r="I18" s="5">
        <v>14</v>
      </c>
      <c r="J18" s="35" t="s">
        <v>138</v>
      </c>
      <c r="K18" s="37">
        <v>0.019386574074074073</v>
      </c>
      <c r="L18" s="37">
        <v>0.006979166666666667</v>
      </c>
      <c r="M18" s="37">
        <v>0.012407407407407405</v>
      </c>
    </row>
    <row r="19" spans="1:13" ht="15" customHeight="1">
      <c r="A19" s="36">
        <v>58</v>
      </c>
      <c r="B19" s="36" t="str">
        <f>IF(A19="","",VLOOKUP(A19,Entrants!$B$4:$D$105,3))</f>
        <v>GAL</v>
      </c>
      <c r="C19" s="36">
        <v>15</v>
      </c>
      <c r="D19" s="95" t="str">
        <f>IF(A19="","",VLOOKUP(A19,Entrants!$B$4:$D$105,2))</f>
        <v>Mason, Claire</v>
      </c>
      <c r="E19" s="37">
        <v>0.019490740740740743</v>
      </c>
      <c r="F19" s="37">
        <f>IF(A19="","",VLOOKUP(A19,Entrants!$B$4:$M$105,9))</f>
        <v>0.005902777777777778</v>
      </c>
      <c r="G19" s="37">
        <f t="shared" si="0"/>
        <v>0.013587962962962965</v>
      </c>
      <c r="H19" s="7"/>
      <c r="I19" s="5">
        <v>15</v>
      </c>
      <c r="J19" s="35" t="s">
        <v>183</v>
      </c>
      <c r="K19" s="37">
        <v>0.018414351851851852</v>
      </c>
      <c r="L19" s="37">
        <v>0.005729166666666667</v>
      </c>
      <c r="M19" s="37">
        <v>0.012685185185185185</v>
      </c>
    </row>
    <row r="20" spans="1:13" ht="15" customHeight="1">
      <c r="A20" s="36">
        <v>90</v>
      </c>
      <c r="B20" s="36" t="str">
        <f>IF(A20="","",VLOOKUP(A20,Entrants!$B$4:$D$105,3))</f>
        <v>RD</v>
      </c>
      <c r="C20" s="36">
        <v>16</v>
      </c>
      <c r="D20" s="95" t="str">
        <f>IF(A20="","",VLOOKUP(A20,Entrants!$B$4:$D$105,2))</f>
        <v>Wood, Graham</v>
      </c>
      <c r="E20" s="37">
        <v>0.019502314814814816</v>
      </c>
      <c r="F20" s="37">
        <f>IF(A20="","",VLOOKUP(A20,Entrants!$B$4:$M$105,9))</f>
        <v>0.008854166666666666</v>
      </c>
      <c r="G20" s="37">
        <f t="shared" si="0"/>
        <v>0.01064814814814815</v>
      </c>
      <c r="H20" s="7"/>
      <c r="I20" s="5">
        <v>16</v>
      </c>
      <c r="J20" s="35" t="s">
        <v>74</v>
      </c>
      <c r="K20" s="37">
        <v>0.019930555555555556</v>
      </c>
      <c r="L20" s="37">
        <v>0.007175925925925926</v>
      </c>
      <c r="M20" s="37">
        <v>0.01275462962962963</v>
      </c>
    </row>
    <row r="21" spans="1:13" ht="15" customHeight="1">
      <c r="A21" s="36">
        <v>45</v>
      </c>
      <c r="B21" s="36" t="str">
        <f>IF(A21="","",VLOOKUP(A21,Entrants!$B$4:$D$105,3))</f>
        <v>SW</v>
      </c>
      <c r="C21" s="36">
        <v>17</v>
      </c>
      <c r="D21" s="95" t="str">
        <f>IF(A21="","",VLOOKUP(A21,Entrants!$B$4:$D$105,2))</f>
        <v>Hetherington, Ellis</v>
      </c>
      <c r="E21" s="37">
        <v>0.01954861111111111</v>
      </c>
      <c r="F21" s="37">
        <f>IF(A21="","",VLOOKUP(A21,Entrants!$B$4:$M$105,9))</f>
        <v>0.010416666666666666</v>
      </c>
      <c r="G21" s="37">
        <f t="shared" si="0"/>
        <v>0.009131944444444444</v>
      </c>
      <c r="H21" s="7"/>
      <c r="I21" s="5">
        <v>17</v>
      </c>
      <c r="J21" s="39" t="s">
        <v>37</v>
      </c>
      <c r="K21" s="6">
        <v>0.020092592592592592</v>
      </c>
      <c r="L21" s="6">
        <v>0.007326388888888889</v>
      </c>
      <c r="M21" s="6">
        <v>0.012766203703703703</v>
      </c>
    </row>
    <row r="22" spans="1:13" ht="15" customHeight="1">
      <c r="A22" s="36">
        <v>24</v>
      </c>
      <c r="B22" s="36" t="str">
        <f>IF(A22="","",VLOOKUP(A22,Entrants!$B$4:$D$105,3))</f>
        <v>CC</v>
      </c>
      <c r="C22" s="36">
        <v>18</v>
      </c>
      <c r="D22" s="95" t="str">
        <f>IF(A22="","",VLOOKUP(A22,Entrants!$B$4:$D$105,2))</f>
        <v>Falkous, David</v>
      </c>
      <c r="E22" s="37">
        <v>0.01954861111111111</v>
      </c>
      <c r="F22" s="37">
        <f>IF(A22="","",VLOOKUP(A22,Entrants!$B$4:$M$105,9))</f>
        <v>0.006597222222222222</v>
      </c>
      <c r="G22" s="37">
        <f t="shared" si="0"/>
        <v>0.012951388888888887</v>
      </c>
      <c r="H22" s="7"/>
      <c r="I22" s="5">
        <v>18</v>
      </c>
      <c r="J22" s="7" t="s">
        <v>78</v>
      </c>
      <c r="K22" s="6">
        <v>0.019247685185185184</v>
      </c>
      <c r="L22" s="6">
        <v>0.006423611111111112</v>
      </c>
      <c r="M22" s="6">
        <v>0.012824074074074071</v>
      </c>
    </row>
    <row r="23" spans="1:13" ht="15" customHeight="1">
      <c r="A23" s="36">
        <v>75</v>
      </c>
      <c r="B23" s="36" t="str">
        <f>IF(A23="","",VLOOKUP(A23,Entrants!$B$4:$D$105,3))</f>
        <v>RR</v>
      </c>
      <c r="C23" s="36">
        <v>19</v>
      </c>
      <c r="D23" s="95" t="str">
        <f>IF(A23="","",VLOOKUP(A23,Entrants!$B$4:$D$105,2))</f>
        <v>Shillinglaw, Richard</v>
      </c>
      <c r="E23" s="37">
        <v>0.019560185185185184</v>
      </c>
      <c r="F23" s="37">
        <f>IF(A23="","",VLOOKUP(A23,Entrants!$B$4:$M$105,9))</f>
        <v>0.007986111111111112</v>
      </c>
      <c r="G23" s="37">
        <f t="shared" si="0"/>
        <v>0.011574074074074072</v>
      </c>
      <c r="H23" s="7"/>
      <c r="I23" s="5">
        <v>19</v>
      </c>
      <c r="J23" s="35" t="s">
        <v>153</v>
      </c>
      <c r="K23" s="37">
        <v>0.019837962962962963</v>
      </c>
      <c r="L23" s="37">
        <v>0.006979166666666667</v>
      </c>
      <c r="M23" s="37">
        <v>0.012858796296296295</v>
      </c>
    </row>
    <row r="24" spans="1:16" ht="15" customHeight="1">
      <c r="A24" s="36">
        <v>69</v>
      </c>
      <c r="B24" s="36">
        <f>IF(A24="","",VLOOKUP(A24,Entrants!$B$4:$D$105,3))</f>
        <v>0</v>
      </c>
      <c r="C24" s="36">
        <v>20</v>
      </c>
      <c r="D24" s="95" t="str">
        <f>IF(A24="","",VLOOKUP(A24,Entrants!$B$4:$D$105,2))</f>
        <v>Roberts, Warwick</v>
      </c>
      <c r="E24" s="37">
        <v>0.01960648148148148</v>
      </c>
      <c r="F24" s="37">
        <f>IF(A24="","",VLOOKUP(A24,Entrants!$B$4:$M$105,9))</f>
        <v>0.007326388888888889</v>
      </c>
      <c r="G24" s="37">
        <f t="shared" si="0"/>
        <v>0.012280092592592592</v>
      </c>
      <c r="H24" s="7"/>
      <c r="I24" s="5">
        <v>20</v>
      </c>
      <c r="J24" s="35" t="s">
        <v>36</v>
      </c>
      <c r="K24" s="37">
        <v>0.019710648148148147</v>
      </c>
      <c r="L24" s="37">
        <v>0.0067708333333333336</v>
      </c>
      <c r="M24" s="37">
        <v>0.012939814814814814</v>
      </c>
      <c r="O24" s="102"/>
      <c r="P24" s="101"/>
    </row>
    <row r="25" spans="1:13" ht="15" customHeight="1">
      <c r="A25" s="36">
        <v>8</v>
      </c>
      <c r="B25" s="36" t="str">
        <f>IF(A25="","",VLOOKUP(A25,Entrants!$B$4:$D$105,3))</f>
        <v>AD</v>
      </c>
      <c r="C25" s="36">
        <v>21</v>
      </c>
      <c r="D25" s="95" t="str">
        <f>IF(A25="","",VLOOKUP(A25,Entrants!$B$4:$D$105,2))</f>
        <v>Bradley, Dave</v>
      </c>
      <c r="E25" s="37">
        <v>0.019710648148148147</v>
      </c>
      <c r="F25" s="37">
        <f>IF(A25="","",VLOOKUP(A25,Entrants!$B$4:$M$105,9))</f>
        <v>0.0067708333333333336</v>
      </c>
      <c r="G25" s="37">
        <f t="shared" si="0"/>
        <v>0.012939814814814814</v>
      </c>
      <c r="H25" s="7"/>
      <c r="I25" s="5">
        <v>21</v>
      </c>
      <c r="J25" s="39" t="s">
        <v>142</v>
      </c>
      <c r="K25" s="6">
        <v>0.01954861111111111</v>
      </c>
      <c r="L25" s="6">
        <v>0.006597222222222222</v>
      </c>
      <c r="M25" s="6">
        <v>0.012951388888888887</v>
      </c>
    </row>
    <row r="26" spans="1:13" ht="15" customHeight="1">
      <c r="A26" s="36">
        <v>5</v>
      </c>
      <c r="B26" s="36" t="str">
        <f>IF(A26="","",VLOOKUP(A26,Entrants!$B$4:$D$105,3))</f>
        <v>RR</v>
      </c>
      <c r="C26" s="36">
        <v>22</v>
      </c>
      <c r="D26" s="95" t="str">
        <f>IF(A26="","",VLOOKUP(A26,Entrants!$B$4:$D$105,2))</f>
        <v>Baxter, Ian</v>
      </c>
      <c r="E26" s="37">
        <v>0.019710648148148147</v>
      </c>
      <c r="F26" s="37">
        <f>IF(A26="","",VLOOKUP(A26,Entrants!$B$4:$M$105,9))</f>
        <v>0.008680555555555556</v>
      </c>
      <c r="G26" s="37">
        <f t="shared" si="0"/>
        <v>0.011030092592592591</v>
      </c>
      <c r="H26" s="7"/>
      <c r="I26" s="5">
        <v>22</v>
      </c>
      <c r="J26" s="35" t="s">
        <v>83</v>
      </c>
      <c r="K26" s="37">
        <v>0.01888888888888889</v>
      </c>
      <c r="L26" s="37">
        <v>0.005902777777777778</v>
      </c>
      <c r="M26" s="37">
        <v>0.012986111111111111</v>
      </c>
    </row>
    <row r="27" spans="1:13" ht="15" customHeight="1">
      <c r="A27" s="36">
        <v>12</v>
      </c>
      <c r="B27" s="36" t="str">
        <f>IF(A27="","",VLOOKUP(A27,Entrants!$B$4:$D$105,3))</f>
        <v>WS</v>
      </c>
      <c r="C27" s="36">
        <v>23</v>
      </c>
      <c r="D27" s="95" t="str">
        <f>IF(A27="","",VLOOKUP(A27,Entrants!$B$4:$D$105,2))</f>
        <v>Calverley, Claire</v>
      </c>
      <c r="E27" s="37">
        <v>0.01972222222222222</v>
      </c>
      <c r="F27" s="37">
        <f>IF(A27="","",VLOOKUP(A27,Entrants!$B$4:$M$105,9))</f>
        <v>0.007986111111111112</v>
      </c>
      <c r="G27" s="37">
        <f t="shared" si="0"/>
        <v>0.011736111111111109</v>
      </c>
      <c r="H27" s="7"/>
      <c r="I27" s="5">
        <v>23</v>
      </c>
      <c r="J27" s="35" t="s">
        <v>143</v>
      </c>
      <c r="K27" s="37">
        <v>0.02017361111111111</v>
      </c>
      <c r="L27" s="37">
        <v>0.006979166666666667</v>
      </c>
      <c r="M27" s="37">
        <v>0.013194444444444443</v>
      </c>
    </row>
    <row r="28" spans="1:13" ht="15" customHeight="1">
      <c r="A28" s="36">
        <v>59</v>
      </c>
      <c r="B28" s="36" t="str">
        <f>IF(A28="","",VLOOKUP(A28,Entrants!$B$4:$D$105,3))</f>
        <v>SW</v>
      </c>
      <c r="C28" s="36">
        <v>24</v>
      </c>
      <c r="D28" s="95" t="str">
        <f>IF(A28="","",VLOOKUP(A28,Entrants!$B$4:$D$105,2))</f>
        <v>Masterman, Jake</v>
      </c>
      <c r="E28" s="37">
        <v>0.019733796296296298</v>
      </c>
      <c r="F28" s="37">
        <f>IF(A28="","",VLOOKUP(A28,Entrants!$B$4:$M$105,9))</f>
        <v>0.010416666666666666</v>
      </c>
      <c r="G28" s="37">
        <f t="shared" si="0"/>
        <v>0.009317129629629632</v>
      </c>
      <c r="H28" s="7"/>
      <c r="I28" s="5">
        <v>24</v>
      </c>
      <c r="J28" s="35" t="s">
        <v>54</v>
      </c>
      <c r="K28" s="37">
        <v>0.02070601851851852</v>
      </c>
      <c r="L28" s="37">
        <v>0.007465277777777778</v>
      </c>
      <c r="M28" s="37">
        <v>0.01324074074074074</v>
      </c>
    </row>
    <row r="29" spans="1:13" ht="15" customHeight="1">
      <c r="A29" s="36">
        <v>71</v>
      </c>
      <c r="B29" s="36" t="str">
        <f>IF(A29="","",VLOOKUP(A29,Entrants!$B$4:$D$105,3))</f>
        <v>WS</v>
      </c>
      <c r="C29" s="36">
        <v>25</v>
      </c>
      <c r="D29" s="95" t="str">
        <f>IF(A29="","",VLOOKUP(A29,Entrants!$B$4:$D$105,2))</f>
        <v>Scott, Martin</v>
      </c>
      <c r="E29" s="37">
        <v>0.01974537037037037</v>
      </c>
      <c r="F29" s="37">
        <f>IF(A29="","",VLOOKUP(A29,Entrants!$B$4:$M$105,9))</f>
        <v>0.008680555555555556</v>
      </c>
      <c r="G29" s="37">
        <f t="shared" si="0"/>
        <v>0.011064814814814816</v>
      </c>
      <c r="H29" s="7"/>
      <c r="I29" s="5">
        <v>25</v>
      </c>
      <c r="J29" s="35" t="s">
        <v>76</v>
      </c>
      <c r="K29" s="37">
        <v>0.01989583333333333</v>
      </c>
      <c r="L29" s="37">
        <v>0.006597222222222222</v>
      </c>
      <c r="M29" s="37">
        <v>0.013298611111111108</v>
      </c>
    </row>
    <row r="30" spans="1:13" ht="15" customHeight="1">
      <c r="A30" s="36">
        <v>78</v>
      </c>
      <c r="B30" s="36" t="str">
        <f>IF(A30="","",VLOOKUP(A30,Entrants!$B$4:$D$105,3))</f>
        <v>GAL</v>
      </c>
      <c r="C30" s="36">
        <v>26</v>
      </c>
      <c r="D30" s="95" t="str">
        <f>IF(A30="","",VLOOKUP(A30,Entrants!$B$4:$D$105,2))</f>
        <v>Stobbart, Joanne</v>
      </c>
      <c r="E30" s="37">
        <v>0.019791666666666666</v>
      </c>
      <c r="F30" s="37">
        <f>IF(A30="","",VLOOKUP(A30,Entrants!$B$4:$M$105,9))</f>
        <v>0.0031249999999999997</v>
      </c>
      <c r="G30" s="37">
        <f t="shared" si="0"/>
        <v>0.016666666666666666</v>
      </c>
      <c r="H30" s="7"/>
      <c r="I30" s="5">
        <v>26</v>
      </c>
      <c r="J30" s="39" t="s">
        <v>69</v>
      </c>
      <c r="K30" s="6">
        <v>0.019386574074074073</v>
      </c>
      <c r="L30" s="6">
        <v>0.006076388888888889</v>
      </c>
      <c r="M30" s="6">
        <v>0.013310185185185185</v>
      </c>
    </row>
    <row r="31" spans="1:13" ht="15" customHeight="1">
      <c r="A31" s="36">
        <v>11</v>
      </c>
      <c r="B31" s="36" t="str">
        <f>IF(A31="","",VLOOKUP(A31,Entrants!$B$4:$D$105,3))</f>
        <v>AA</v>
      </c>
      <c r="C31" s="36">
        <v>27</v>
      </c>
      <c r="D31" s="95" t="str">
        <f>IF(A31="","",VLOOKUP(A31,Entrants!$B$4:$D$105,2))</f>
        <v>Browning, Sue</v>
      </c>
      <c r="E31" s="37">
        <v>0.019814814814814816</v>
      </c>
      <c r="F31" s="37">
        <f>IF(A31="","",VLOOKUP(A31,Entrants!$B$4:$M$105,9))</f>
        <v>0.006076388888888889</v>
      </c>
      <c r="G31" s="37">
        <f t="shared" si="0"/>
        <v>0.013738425925925928</v>
      </c>
      <c r="H31" s="7"/>
      <c r="I31" s="5">
        <v>27</v>
      </c>
      <c r="J31" s="35" t="s">
        <v>68</v>
      </c>
      <c r="K31" s="37">
        <v>0.019490740740740743</v>
      </c>
      <c r="L31" s="37">
        <v>0.005902777777777778</v>
      </c>
      <c r="M31" s="37">
        <v>0.013587962962962965</v>
      </c>
    </row>
    <row r="32" spans="1:13" ht="15" customHeight="1">
      <c r="A32" s="36">
        <v>74</v>
      </c>
      <c r="B32" s="36" t="str">
        <f>IF(A32="","",VLOOKUP(A32,Entrants!$B$4:$D$105,3))</f>
        <v>DB</v>
      </c>
      <c r="C32" s="36">
        <v>28</v>
      </c>
      <c r="D32" s="95" t="str">
        <f>IF(A32="","",VLOOKUP(A32,Entrants!$B$4:$D$105,2))</f>
        <v>Shaw, Billy</v>
      </c>
      <c r="E32" s="37">
        <v>0.019837962962962963</v>
      </c>
      <c r="F32" s="37">
        <f>IF(A32="","",VLOOKUP(A32,Entrants!$B$4:$M$105,9))</f>
        <v>0.006979166666666667</v>
      </c>
      <c r="G32" s="37">
        <f t="shared" si="0"/>
        <v>0.012858796296296295</v>
      </c>
      <c r="H32" s="7"/>
      <c r="I32" s="5">
        <v>28</v>
      </c>
      <c r="J32" s="35" t="s">
        <v>154</v>
      </c>
      <c r="K32" s="37">
        <v>0.02056712962962963</v>
      </c>
      <c r="L32" s="37">
        <v>0.006944444444444444</v>
      </c>
      <c r="M32" s="37">
        <v>0.013622685185185186</v>
      </c>
    </row>
    <row r="33" spans="1:13" ht="15" customHeight="1">
      <c r="A33" s="36">
        <v>53</v>
      </c>
      <c r="B33" s="36" t="str">
        <f>IF(A33="","",VLOOKUP(A33,Entrants!$B$4:$D$105,3))</f>
        <v>RR</v>
      </c>
      <c r="C33" s="36">
        <v>29</v>
      </c>
      <c r="D33" s="95" t="str">
        <f>IF(A33="","",VLOOKUP(A33,Entrants!$B$4:$D$105,2))</f>
        <v>Lonsdale, Davina</v>
      </c>
      <c r="E33" s="37">
        <v>0.019872685185185184</v>
      </c>
      <c r="F33" s="37">
        <f>IF(A33="","",VLOOKUP(A33,Entrants!$B$4:$M$105,9))</f>
        <v>0.005555555555555556</v>
      </c>
      <c r="G33" s="37">
        <f t="shared" si="0"/>
        <v>0.014317129629629628</v>
      </c>
      <c r="H33" s="7"/>
      <c r="I33" s="5">
        <v>29</v>
      </c>
      <c r="J33" s="35" t="s">
        <v>62</v>
      </c>
      <c r="K33" s="37">
        <v>0.019814814814814816</v>
      </c>
      <c r="L33" s="37">
        <v>0.006076388888888889</v>
      </c>
      <c r="M33" s="37">
        <v>0.013738425925925928</v>
      </c>
    </row>
    <row r="34" spans="1:13" ht="15" customHeight="1">
      <c r="A34" s="36">
        <v>42</v>
      </c>
      <c r="B34" s="36" t="str">
        <f>IF(A34="","",VLOOKUP(A34,Entrants!$B$4:$D$105,3))</f>
        <v>CM</v>
      </c>
      <c r="C34" s="36">
        <v>30</v>
      </c>
      <c r="D34" s="95" t="str">
        <f>IF(A34="","",VLOOKUP(A34,Entrants!$B$4:$D$105,2))</f>
        <v>Harmon, Gemma</v>
      </c>
      <c r="E34" s="37">
        <v>0.01989583333333333</v>
      </c>
      <c r="F34" s="37">
        <f>IF(A34="","",VLOOKUP(A34,Entrants!$B$4:$M$105,9))</f>
        <v>0.006597222222222222</v>
      </c>
      <c r="G34" s="37">
        <f t="shared" si="0"/>
        <v>0.013298611111111108</v>
      </c>
      <c r="H34" s="7"/>
      <c r="I34" s="5">
        <v>30</v>
      </c>
      <c r="J34" s="35" t="s">
        <v>58</v>
      </c>
      <c r="K34" s="37">
        <v>0.019988425925925927</v>
      </c>
      <c r="L34" s="37">
        <v>0.006076388888888889</v>
      </c>
      <c r="M34" s="37">
        <v>0.013912037037037039</v>
      </c>
    </row>
    <row r="35" spans="1:13" ht="15" customHeight="1">
      <c r="A35" s="36">
        <v>9</v>
      </c>
      <c r="B35" s="36" t="str">
        <f>IF(A35="","",VLOOKUP(A35,Entrants!$B$4:$D$105,3))</f>
        <v>CC</v>
      </c>
      <c r="C35" s="36">
        <v>31</v>
      </c>
      <c r="D35" s="95" t="str">
        <f>IF(A35="","",VLOOKUP(A35,Entrants!$B$4:$D$105,2))</f>
        <v>Brown, Colin</v>
      </c>
      <c r="E35" s="37">
        <v>0.01990740740740741</v>
      </c>
      <c r="F35" s="37">
        <f>IF(A35="","",VLOOKUP(A35,Entrants!$B$4:$M$105,9))</f>
        <v>0.004861111111111111</v>
      </c>
      <c r="G35" s="37">
        <f t="shared" si="0"/>
        <v>0.015046296296296297</v>
      </c>
      <c r="H35" s="7"/>
      <c r="I35" s="5">
        <v>31</v>
      </c>
      <c r="J35" s="35" t="s">
        <v>133</v>
      </c>
      <c r="K35" s="37">
        <v>0.01947916666666667</v>
      </c>
      <c r="L35" s="37">
        <v>0.005555555555555556</v>
      </c>
      <c r="M35" s="37">
        <v>0.013923611111111112</v>
      </c>
    </row>
    <row r="36" spans="1:13" ht="15" customHeight="1">
      <c r="A36" s="36">
        <v>29</v>
      </c>
      <c r="B36" s="36" t="str">
        <f>IF(A36="","",VLOOKUP(A36,Entrants!$B$4:$D$105,3))</f>
        <v>CM</v>
      </c>
      <c r="C36" s="36">
        <v>32</v>
      </c>
      <c r="D36" s="95" t="str">
        <f>IF(A36="","",VLOOKUP(A36,Entrants!$B$4:$D$105,2))</f>
        <v>Forster, Gwen</v>
      </c>
      <c r="E36" s="37">
        <v>0.019930555555555556</v>
      </c>
      <c r="F36" s="37">
        <f>IF(A36="","",VLOOKUP(A36,Entrants!$B$4:$M$105,9))</f>
        <v>0.007175925925925926</v>
      </c>
      <c r="G36" s="37">
        <f t="shared" si="0"/>
        <v>0.01275462962962963</v>
      </c>
      <c r="H36" s="7"/>
      <c r="I36" s="5">
        <v>32</v>
      </c>
      <c r="J36" s="39" t="s">
        <v>199</v>
      </c>
      <c r="K36" s="6">
        <v>0.020023148148148148</v>
      </c>
      <c r="L36" s="6">
        <v>0.005902777777777778</v>
      </c>
      <c r="M36" s="6">
        <v>0.01412037037037037</v>
      </c>
    </row>
    <row r="37" spans="1:13" ht="15" customHeight="1">
      <c r="A37" s="36">
        <v>91</v>
      </c>
      <c r="B37" s="36" t="str">
        <f>IF(A37="","",VLOOKUP(A37,Entrants!$B$4:$D$105,3))</f>
        <v>AD</v>
      </c>
      <c r="C37" s="36">
        <v>33</v>
      </c>
      <c r="D37" s="95" t="str">
        <f>IF(A37="","",VLOOKUP(A37,Entrants!$B$4:$D$105,2))</f>
        <v>Young, Cath</v>
      </c>
      <c r="E37" s="37">
        <v>0.019988425925925927</v>
      </c>
      <c r="F37" s="37">
        <f>IF(A37="","",VLOOKUP(A37,Entrants!$B$4:$M$105,9))</f>
        <v>0.006076388888888889</v>
      </c>
      <c r="G37" s="37">
        <f t="shared" si="0"/>
        <v>0.013912037037037039</v>
      </c>
      <c r="H37" s="7"/>
      <c r="I37" s="5">
        <v>33</v>
      </c>
      <c r="J37" s="35" t="s">
        <v>48</v>
      </c>
      <c r="K37" s="37">
        <v>0.019872685185185184</v>
      </c>
      <c r="L37" s="37">
        <v>0.005555555555555556</v>
      </c>
      <c r="M37" s="37">
        <v>0.014317129629629628</v>
      </c>
    </row>
    <row r="38" spans="1:13" ht="15" customHeight="1">
      <c r="A38" s="36">
        <v>84</v>
      </c>
      <c r="B38" s="36" t="str">
        <f>IF(A38="","",VLOOKUP(A38,Entrants!$B$4:$D$105,3))</f>
        <v>RD</v>
      </c>
      <c r="C38" s="36">
        <v>34</v>
      </c>
      <c r="D38" s="95" t="str">
        <f>IF(A38="","",VLOOKUP(A38,Entrants!$B$4:$D$105,2))</f>
        <v>Wallace, Diane</v>
      </c>
      <c r="E38" s="37">
        <v>0.02</v>
      </c>
      <c r="F38" s="37">
        <f>IF(A38="","",VLOOKUP(A38,Entrants!$B$4:$M$105,9))</f>
        <v>0.003472222222222222</v>
      </c>
      <c r="G38" s="37">
        <f t="shared" si="0"/>
        <v>0.01652777777777778</v>
      </c>
      <c r="H38" s="7"/>
      <c r="I38" s="5">
        <v>34</v>
      </c>
      <c r="J38" s="35" t="s">
        <v>67</v>
      </c>
      <c r="K38" s="37">
        <v>0.019363425925925926</v>
      </c>
      <c r="L38" s="37">
        <v>0.004861111111111111</v>
      </c>
      <c r="M38" s="37">
        <v>0.014502314814814815</v>
      </c>
    </row>
    <row r="39" spans="1:13" ht="15" customHeight="1">
      <c r="A39" s="36">
        <v>38</v>
      </c>
      <c r="B39" s="36" t="str">
        <f>IF(A39="","",VLOOKUP(A39,Entrants!$B$4:$D$105,3))</f>
        <v>CC</v>
      </c>
      <c r="C39" s="36">
        <v>35</v>
      </c>
      <c r="D39" s="95" t="str">
        <f>IF(A39="","",VLOOKUP(A39,Entrants!$B$4:$D$105,2))</f>
        <v>Gillie, Elaine</v>
      </c>
      <c r="E39" s="37">
        <v>0.020023148148148148</v>
      </c>
      <c r="F39" s="37">
        <f>IF(A39="","",VLOOKUP(A39,Entrants!$B$4:$M$105,9))</f>
        <v>0.003645833333333333</v>
      </c>
      <c r="G39" s="37">
        <f t="shared" si="0"/>
        <v>0.016377314814814813</v>
      </c>
      <c r="H39" s="7"/>
      <c r="I39" s="5">
        <v>35</v>
      </c>
      <c r="J39" s="35" t="s">
        <v>70</v>
      </c>
      <c r="K39" s="37">
        <v>0.019085648148148147</v>
      </c>
      <c r="L39" s="37">
        <v>0.004340277777777778</v>
      </c>
      <c r="M39" s="37">
        <v>0.014745370370370369</v>
      </c>
    </row>
    <row r="40" spans="1:13" ht="15" customHeight="1">
      <c r="A40" s="36">
        <v>61</v>
      </c>
      <c r="B40" s="36" t="str">
        <f>IF(A40="","",VLOOKUP(A40,Entrants!$B$4:$D$105,3))</f>
        <v>DB</v>
      </c>
      <c r="C40" s="36">
        <v>36</v>
      </c>
      <c r="D40" s="95" t="str">
        <f>IF(A40="","",VLOOKUP(A40,Entrants!$B$4:$D$105,2))</f>
        <v>McGarry, David</v>
      </c>
      <c r="E40" s="37">
        <v>0.020023148148148148</v>
      </c>
      <c r="F40" s="37">
        <f>IF(A40="","",VLOOKUP(A40,Entrants!$B$4:$M$105,9))</f>
        <v>0.005902777777777778</v>
      </c>
      <c r="G40" s="37">
        <f t="shared" si="0"/>
        <v>0.01412037037037037</v>
      </c>
      <c r="H40" s="7"/>
      <c r="I40" s="5">
        <v>36</v>
      </c>
      <c r="J40" s="35" t="s">
        <v>44</v>
      </c>
      <c r="K40" s="37">
        <v>0.01945601851851852</v>
      </c>
      <c r="L40" s="37">
        <v>0.0046875</v>
      </c>
      <c r="M40" s="37">
        <v>0.014768518518518518</v>
      </c>
    </row>
    <row r="41" spans="1:13" ht="15" customHeight="1">
      <c r="A41" s="36">
        <v>49</v>
      </c>
      <c r="B41" s="36" t="str">
        <f>IF(A41="","",VLOOKUP(A41,Entrants!$B$4:$D$105,3))</f>
        <v>GAL</v>
      </c>
      <c r="C41" s="36">
        <v>37</v>
      </c>
      <c r="D41" s="95" t="str">
        <f>IF(A41="","",VLOOKUP(A41,Entrants!$B$4:$D$105,2))</f>
        <v>Johnson, Ewa</v>
      </c>
      <c r="E41" s="37">
        <v>0.020046296296296295</v>
      </c>
      <c r="F41" s="37">
        <f>IF(A41="","",VLOOKUP(A41,Entrants!$B$4:$M$105,9))</f>
        <v>0.004861111111111111</v>
      </c>
      <c r="G41" s="37">
        <f t="shared" si="0"/>
        <v>0.015185185185185184</v>
      </c>
      <c r="H41" s="7"/>
      <c r="I41" s="5">
        <v>37</v>
      </c>
      <c r="J41" s="39" t="s">
        <v>204</v>
      </c>
      <c r="K41" s="6">
        <v>0.020104166666666666</v>
      </c>
      <c r="L41" s="6">
        <v>0.005208333333333333</v>
      </c>
      <c r="M41" s="6">
        <v>0.014895833333333334</v>
      </c>
    </row>
    <row r="42" spans="1:13" ht="15" customHeight="1">
      <c r="A42" s="36">
        <v>15</v>
      </c>
      <c r="B42" s="36" t="str">
        <f>IF(A42="","",VLOOKUP(A42,Entrants!$B$4:$D$105,3))</f>
        <v>RR</v>
      </c>
      <c r="C42" s="36">
        <v>38</v>
      </c>
      <c r="D42" s="95" t="str">
        <f>IF(A42="","",VLOOKUP(A42,Entrants!$B$4:$D$105,2))</f>
        <v>Christopher, Heather</v>
      </c>
      <c r="E42" s="37">
        <v>0.020092592592592592</v>
      </c>
      <c r="F42" s="37">
        <f>IF(A42="","",VLOOKUP(A42,Entrants!$B$4:$M$105,9))</f>
        <v>0.007326388888888889</v>
      </c>
      <c r="G42" s="37">
        <f t="shared" si="0"/>
        <v>0.012766203703703703</v>
      </c>
      <c r="H42" s="7"/>
      <c r="I42" s="5">
        <v>38</v>
      </c>
      <c r="J42" s="39" t="s">
        <v>136</v>
      </c>
      <c r="K42" s="6">
        <v>0.01990740740740741</v>
      </c>
      <c r="L42" s="6">
        <v>0.004861111111111111</v>
      </c>
      <c r="M42" s="6">
        <v>0.015046296296296297</v>
      </c>
    </row>
    <row r="43" spans="1:13" ht="15" customHeight="1">
      <c r="A43" s="36">
        <v>39</v>
      </c>
      <c r="B43" s="36" t="str">
        <f>IF(A43="","",VLOOKUP(A43,Entrants!$B$4:$D$105,3))</f>
        <v>CC</v>
      </c>
      <c r="C43" s="36">
        <v>39</v>
      </c>
      <c r="D43" s="95" t="str">
        <f>IF(A43="","",VLOOKUP(A43,Entrants!$B$4:$D$105,2))</f>
        <v>Gillie, Kathryn</v>
      </c>
      <c r="E43" s="37">
        <v>0.020104166666666666</v>
      </c>
      <c r="F43" s="37">
        <f>IF(A43="","",VLOOKUP(A43,Entrants!$B$4:$M$105,9))</f>
        <v>0.005208333333333333</v>
      </c>
      <c r="G43" s="37">
        <f t="shared" si="0"/>
        <v>0.014895833333333334</v>
      </c>
      <c r="H43" s="7"/>
      <c r="I43" s="5">
        <v>39</v>
      </c>
      <c r="J43" s="35" t="s">
        <v>46</v>
      </c>
      <c r="K43" s="37">
        <v>0.020046296296296295</v>
      </c>
      <c r="L43" s="37">
        <v>0.004861111111111111</v>
      </c>
      <c r="M43" s="37">
        <v>0.015185185185185184</v>
      </c>
    </row>
    <row r="44" spans="1:13" ht="15" customHeight="1">
      <c r="A44" s="36">
        <v>86</v>
      </c>
      <c r="B44" s="36" t="str">
        <f>IF(A44="","",VLOOKUP(A44,Entrants!$B$4:$D$105,3))</f>
        <v>HT</v>
      </c>
      <c r="C44" s="36">
        <v>40</v>
      </c>
      <c r="D44" s="95" t="str">
        <f>IF(A44="","",VLOOKUP(A44,Entrants!$B$4:$D$105,2))</f>
        <v>Watson, Sandra</v>
      </c>
      <c r="E44" s="37">
        <v>0.02017361111111111</v>
      </c>
      <c r="F44" s="37">
        <f>IF(A44="","",VLOOKUP(A44,Entrants!$B$4:$M$105,9))</f>
        <v>0.006979166666666667</v>
      </c>
      <c r="G44" s="37">
        <f t="shared" si="0"/>
        <v>0.013194444444444443</v>
      </c>
      <c r="H44" s="7"/>
      <c r="I44" s="5">
        <v>40</v>
      </c>
      <c r="J44" s="35" t="s">
        <v>75</v>
      </c>
      <c r="K44" s="37">
        <v>0.020405092592592593</v>
      </c>
      <c r="L44" s="37">
        <v>0.005208333333333333</v>
      </c>
      <c r="M44" s="37">
        <v>0.01519675925925926</v>
      </c>
    </row>
    <row r="45" spans="1:13" ht="15" customHeight="1">
      <c r="A45" s="36">
        <v>87</v>
      </c>
      <c r="B45" s="36">
        <f>IF(A45="","",VLOOKUP(A45,Entrants!$B$4:$D$105,3))</f>
        <v>0</v>
      </c>
      <c r="C45" s="36">
        <v>41</v>
      </c>
      <c r="D45" s="95" t="str">
        <f>IF(A45="","",VLOOKUP(A45,Entrants!$B$4:$D$105,2))</f>
        <v>Whalley, Paul</v>
      </c>
      <c r="E45" s="37">
        <v>0.020185185185185184</v>
      </c>
      <c r="F45" s="37">
        <f>IF(A45="","",VLOOKUP(A45,Entrants!$B$4:$M$105,9))</f>
        <v>0.009722222222222222</v>
      </c>
      <c r="G45" s="37">
        <f t="shared" si="0"/>
        <v>0.010462962962962962</v>
      </c>
      <c r="H45" s="7"/>
      <c r="I45" s="5">
        <v>41</v>
      </c>
      <c r="J45" s="39" t="s">
        <v>227</v>
      </c>
      <c r="K45" s="6">
        <v>0.018622685185185183</v>
      </c>
      <c r="L45" s="6">
        <v>0.003298611111111111</v>
      </c>
      <c r="M45" s="6">
        <v>0.015324074074074072</v>
      </c>
    </row>
    <row r="46" spans="1:13" ht="15" customHeight="1">
      <c r="A46" s="36">
        <v>63</v>
      </c>
      <c r="B46" s="36" t="str">
        <f>IF(A46="","",VLOOKUP(A46,Entrants!$B$4:$D$105,3))</f>
        <v>AA</v>
      </c>
      <c r="C46" s="36">
        <v>42</v>
      </c>
      <c r="D46" s="95" t="str">
        <f>IF(A46="","",VLOOKUP(A46,Entrants!$B$4:$D$105,2))</f>
        <v>Munro, Lynn</v>
      </c>
      <c r="E46" s="37">
        <v>0.02025462962962963</v>
      </c>
      <c r="F46" s="37">
        <f>IF(A46="","",VLOOKUP(A46,Entrants!$B$4:$M$105,9))</f>
        <v>0.0020833333333333333</v>
      </c>
      <c r="G46" s="37">
        <f t="shared" si="0"/>
        <v>0.018171296296296297</v>
      </c>
      <c r="H46" s="7"/>
      <c r="I46" s="5">
        <v>42</v>
      </c>
      <c r="J46" s="35" t="s">
        <v>77</v>
      </c>
      <c r="K46" s="37">
        <v>0.02071759259259259</v>
      </c>
      <c r="L46" s="37">
        <v>0.004513888888888889</v>
      </c>
      <c r="M46" s="37">
        <v>0.0162037037037037</v>
      </c>
    </row>
    <row r="47" spans="1:13" ht="15" customHeight="1">
      <c r="A47" s="36">
        <v>85</v>
      </c>
      <c r="B47" s="36" t="str">
        <f>IF(A47="","",VLOOKUP(A47,Entrants!$B$4:$D$105,3))</f>
        <v>GAL</v>
      </c>
      <c r="C47" s="36">
        <v>43</v>
      </c>
      <c r="D47" s="95" t="str">
        <f>IF(A47="","",VLOOKUP(A47,Entrants!$B$4:$D$105,2))</f>
        <v>Warnes, Alison</v>
      </c>
      <c r="E47" s="37">
        <v>0.020324074074074074</v>
      </c>
      <c r="F47" s="37">
        <f>IF(A47="","",VLOOKUP(A47,Entrants!$B$4:$M$105,9))</f>
        <v>0.0024305555555555556</v>
      </c>
      <c r="G47" s="37">
        <f t="shared" si="0"/>
        <v>0.017893518518518517</v>
      </c>
      <c r="H47" s="7"/>
      <c r="I47" s="5">
        <v>43</v>
      </c>
      <c r="J47" s="39" t="s">
        <v>230</v>
      </c>
      <c r="K47" s="6">
        <v>0.020023148148148148</v>
      </c>
      <c r="L47" s="6">
        <v>0.003645833333333333</v>
      </c>
      <c r="M47" s="6">
        <v>0.016377314814814813</v>
      </c>
    </row>
    <row r="48" spans="1:13" ht="15" customHeight="1">
      <c r="A48" s="36">
        <v>25</v>
      </c>
      <c r="B48" s="36" t="str">
        <f>IF(A48="","",VLOOKUP(A48,Entrants!$B$4:$D$105,3))</f>
        <v>CM</v>
      </c>
      <c r="C48" s="36">
        <v>44</v>
      </c>
      <c r="D48" s="95" t="str">
        <f>IF(A48="","",VLOOKUP(A48,Entrants!$B$4:$D$105,2))</f>
        <v>Falkous, Lesley</v>
      </c>
      <c r="E48" s="37">
        <v>0.020405092592592593</v>
      </c>
      <c r="F48" s="37">
        <f>IF(A48="","",VLOOKUP(A48,Entrants!$B$4:$M$105,9))</f>
        <v>0.005208333333333333</v>
      </c>
      <c r="G48" s="37">
        <f t="shared" si="0"/>
        <v>0.01519675925925926</v>
      </c>
      <c r="H48" s="7"/>
      <c r="I48" s="5">
        <v>44</v>
      </c>
      <c r="J48" s="35" t="s">
        <v>140</v>
      </c>
      <c r="K48" s="37">
        <v>0.02</v>
      </c>
      <c r="L48" s="37">
        <v>0.003472222222222222</v>
      </c>
      <c r="M48" s="37">
        <v>0.01652777777777778</v>
      </c>
    </row>
    <row r="49" spans="1:13" ht="15" customHeight="1">
      <c r="A49" s="36">
        <v>13</v>
      </c>
      <c r="B49" s="36" t="str">
        <f>IF(A49="","",VLOOKUP(A49,Entrants!$B$4:$D$105,3))</f>
        <v>DB</v>
      </c>
      <c r="C49" s="36">
        <v>45</v>
      </c>
      <c r="D49" s="95" t="str">
        <f>IF(A49="","",VLOOKUP(A49,Entrants!$B$4:$D$105,2))</f>
        <v>Carmody, Ray</v>
      </c>
      <c r="E49" s="37">
        <v>0.02056712962962963</v>
      </c>
      <c r="F49" s="37">
        <f>IF(A49="","",VLOOKUP(A49,Entrants!$B$4:$M$105,9))</f>
        <v>0.006944444444444444</v>
      </c>
      <c r="G49" s="37">
        <f t="shared" si="0"/>
        <v>0.013622685185185186</v>
      </c>
      <c r="H49" s="7"/>
      <c r="I49" s="5">
        <v>45</v>
      </c>
      <c r="J49" s="35" t="s">
        <v>123</v>
      </c>
      <c r="K49" s="37">
        <v>0.019791666666666666</v>
      </c>
      <c r="L49" s="37">
        <v>0.0031249999999999997</v>
      </c>
      <c r="M49" s="37">
        <v>0.016666666666666666</v>
      </c>
    </row>
    <row r="50" spans="1:13" ht="15" customHeight="1">
      <c r="A50" s="36">
        <v>68</v>
      </c>
      <c r="B50" s="36" t="str">
        <f>IF(A50="","",VLOOKUP(A50,Entrants!$B$4:$D$105,3))</f>
        <v>WS</v>
      </c>
      <c r="C50" s="36">
        <v>46</v>
      </c>
      <c r="D50" s="95" t="str">
        <f>IF(A50="","",VLOOKUP(A50,Entrants!$B$4:$D$105,2))</f>
        <v>Roberts, Dave</v>
      </c>
      <c r="E50" s="37">
        <v>0.02070601851851852</v>
      </c>
      <c r="F50" s="37">
        <f>IF(A50="","",VLOOKUP(A50,Entrants!$B$4:$M$105,9))</f>
        <v>0.007465277777777778</v>
      </c>
      <c r="G50" s="37">
        <f t="shared" si="0"/>
        <v>0.01324074074074074</v>
      </c>
      <c r="H50" s="7"/>
      <c r="I50" s="5">
        <v>46</v>
      </c>
      <c r="J50" s="35" t="s">
        <v>229</v>
      </c>
      <c r="K50" s="37">
        <v>0.02111111111111111</v>
      </c>
      <c r="L50" s="37">
        <v>0.003993055555555556</v>
      </c>
      <c r="M50" s="37">
        <v>0.017118055555555553</v>
      </c>
    </row>
    <row r="51" spans="1:13" ht="15" customHeight="1">
      <c r="A51" s="36">
        <v>88</v>
      </c>
      <c r="B51" s="36" t="str">
        <f>IF(A51="","",VLOOKUP(A51,Entrants!$B$4:$D$105,3))</f>
        <v>CM</v>
      </c>
      <c r="C51" s="36">
        <v>47</v>
      </c>
      <c r="D51" s="95" t="str">
        <f>IF(A51="","",VLOOKUP(A51,Entrants!$B$4:$D$105,2))</f>
        <v>Wilson, Andrea</v>
      </c>
      <c r="E51" s="37">
        <v>0.02071759259259259</v>
      </c>
      <c r="F51" s="37">
        <f>IF(A51="","",VLOOKUP(A51,Entrants!$B$4:$M$105,9))</f>
        <v>0.004513888888888889</v>
      </c>
      <c r="G51" s="37">
        <f t="shared" si="0"/>
        <v>0.0162037037037037</v>
      </c>
      <c r="H51" s="7"/>
      <c r="I51" s="5">
        <v>47</v>
      </c>
      <c r="J51" s="35" t="s">
        <v>120</v>
      </c>
      <c r="K51" s="37">
        <v>0.020324074074074074</v>
      </c>
      <c r="L51" s="37">
        <v>0.0024305555555555556</v>
      </c>
      <c r="M51" s="37">
        <v>0.017893518518518517</v>
      </c>
    </row>
    <row r="52" spans="1:13" ht="15" customHeight="1">
      <c r="A52" s="36">
        <v>76</v>
      </c>
      <c r="B52" s="36">
        <f>IF(A52="","",VLOOKUP(A52,Entrants!$B$4:$D$105,3))</f>
        <v>0</v>
      </c>
      <c r="C52" s="36">
        <v>48</v>
      </c>
      <c r="D52" s="95" t="str">
        <f>IF(A52="","",VLOOKUP(A52,Entrants!$B$4:$D$105,2))</f>
        <v>Stamp, David</v>
      </c>
      <c r="E52" s="37">
        <v>0.02111111111111111</v>
      </c>
      <c r="F52" s="37">
        <f>IF(A52="","",VLOOKUP(A52,Entrants!$B$4:$M$105,9))</f>
        <v>0.003993055555555556</v>
      </c>
      <c r="G52" s="37">
        <f t="shared" si="0"/>
        <v>0.017118055555555553</v>
      </c>
      <c r="I52" s="5">
        <v>48</v>
      </c>
      <c r="J52" s="7" t="s">
        <v>64</v>
      </c>
      <c r="K52" s="6">
        <v>0.02025462962962963</v>
      </c>
      <c r="L52" s="6">
        <v>0.0020833333333333333</v>
      </c>
      <c r="M52" s="6">
        <v>0.018171296296296297</v>
      </c>
    </row>
    <row r="53" spans="1:13" ht="15" customHeight="1">
      <c r="A53" s="36"/>
      <c r="B53" s="36">
        <f>IF(A53="","",VLOOKUP(A53,Entrants!$B$4:$D$105,3))</f>
      </c>
      <c r="C53" s="36">
        <v>49</v>
      </c>
      <c r="D53" s="95">
        <f>IF(A53="","",VLOOKUP(A53,Entrants!$B$4:$D$105,2))</f>
      </c>
      <c r="E53" s="37"/>
      <c r="F53" s="37">
        <f>IF(A53="","",VLOOKUP(A53,Entrants!$B$4:$M$105,9))</f>
      </c>
      <c r="G53" s="37">
        <f t="shared" si="0"/>
      </c>
      <c r="I53" s="5">
        <v>49</v>
      </c>
      <c r="J53" s="35" t="s">
        <v>14</v>
      </c>
      <c r="K53" s="37"/>
      <c r="L53" s="37" t="s">
        <v>14</v>
      </c>
      <c r="M53" s="37" t="s">
        <v>14</v>
      </c>
    </row>
    <row r="54" spans="1:13" ht="15" customHeight="1">
      <c r="A54" s="36"/>
      <c r="B54" s="36">
        <f>IF(A54="","",VLOOKUP(A54,Entrants!$B$4:$D$105,3))</f>
      </c>
      <c r="C54" s="36">
        <v>50</v>
      </c>
      <c r="D54" s="95">
        <f>IF(A54="","",VLOOKUP(A54,Entrants!$B$4:$D$105,2))</f>
      </c>
      <c r="E54" s="37"/>
      <c r="F54" s="37">
        <f>IF(A54="","",VLOOKUP(A54,Entrants!$B$4:$M$105,9))</f>
      </c>
      <c r="G54" s="37">
        <f t="shared" si="0"/>
      </c>
      <c r="I54" s="5">
        <v>50</v>
      </c>
      <c r="J54" s="35" t="s">
        <v>14</v>
      </c>
      <c r="K54" s="37"/>
      <c r="L54" s="37" t="s">
        <v>14</v>
      </c>
      <c r="M54" s="37" t="s">
        <v>14</v>
      </c>
    </row>
    <row r="55" spans="1:13" ht="15" customHeight="1">
      <c r="A55" s="36"/>
      <c r="B55" s="36">
        <f>IF(A55="","",VLOOKUP(A55,Entrants!$B$4:$D$105,3))</f>
      </c>
      <c r="C55" s="36">
        <v>51</v>
      </c>
      <c r="D55" s="95">
        <f>IF(A55="","",VLOOKUP(A55,Entrants!$B$4:$D$105,2))</f>
      </c>
      <c r="E55" s="37"/>
      <c r="F55" s="37">
        <f>IF(A55="","",VLOOKUP(A55,Entrants!$B$4:$M$105,9))</f>
      </c>
      <c r="G55" s="37">
        <f t="shared" si="0"/>
      </c>
      <c r="I55" s="5">
        <v>51</v>
      </c>
      <c r="J55" s="39" t="s">
        <v>14</v>
      </c>
      <c r="K55" s="6"/>
      <c r="L55" s="6" t="s">
        <v>14</v>
      </c>
      <c r="M55" s="6" t="s">
        <v>14</v>
      </c>
    </row>
    <row r="56" spans="1:13" ht="15" customHeight="1">
      <c r="A56" s="36"/>
      <c r="B56" s="36">
        <f>IF(A56="","",VLOOKUP(A56,Entrants!$B$4:$D$105,3))</f>
      </c>
      <c r="C56" s="36">
        <v>52</v>
      </c>
      <c r="D56" s="95">
        <f>IF(A56="","",VLOOKUP(A56,Entrants!$B$4:$D$105,2))</f>
      </c>
      <c r="E56" s="37"/>
      <c r="F56" s="37">
        <f>IF(A56="","",VLOOKUP(A56,Entrants!$B$4:$M$105,9))</f>
      </c>
      <c r="G56" s="37">
        <f t="shared" si="0"/>
      </c>
      <c r="I56" s="5">
        <v>52</v>
      </c>
      <c r="J56" s="35" t="s">
        <v>14</v>
      </c>
      <c r="K56" s="37"/>
      <c r="L56" s="37" t="s">
        <v>14</v>
      </c>
      <c r="M56" s="37" t="s">
        <v>14</v>
      </c>
    </row>
    <row r="57" spans="1:13" ht="15" customHeight="1">
      <c r="A57" s="36"/>
      <c r="B57" s="36">
        <f>IF(A57="","",VLOOKUP(A57,Entrants!$B$4:$D$105,3))</f>
      </c>
      <c r="C57" s="36">
        <v>53</v>
      </c>
      <c r="D57" s="95">
        <f>IF(A57="","",VLOOKUP(A57,Entrants!$B$4:$D$105,2))</f>
      </c>
      <c r="E57" s="37"/>
      <c r="F57" s="37">
        <f>IF(A57="","",VLOOKUP(A57,Entrants!$B$4:$M$105,9))</f>
      </c>
      <c r="G57" s="37">
        <f t="shared" si="0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36"/>
      <c r="B58" s="36">
        <f>IF(A58="","",VLOOKUP(A58,Entrants!$B$4:$D$105,3))</f>
      </c>
      <c r="C58" s="36">
        <v>54</v>
      </c>
      <c r="D58" s="95">
        <f>IF(A58="","",VLOOKUP(A58,Entrants!$B$4:$D$105,2))</f>
      </c>
      <c r="E58" s="37"/>
      <c r="F58" s="37">
        <f>IF(A58="","",VLOOKUP(A58,Entrants!$B$4:$M$105,9))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IF(A59="","",VLOOKUP(A59,Entrants!$B$4:$D$105,3))</f>
      </c>
      <c r="C59" s="36">
        <v>55</v>
      </c>
      <c r="D59" s="95">
        <f>IF(A59="","",VLOOKUP(A59,Entrants!$B$4:$D$105,2))</f>
      </c>
      <c r="E59" s="37"/>
      <c r="F59" s="37">
        <f>IF(A59="","",VLOOKUP(A59,Entrants!$B$4:$M$105,9))</f>
      </c>
      <c r="G59" s="37">
        <f t="shared" si="0"/>
      </c>
      <c r="I59" s="5">
        <v>55</v>
      </c>
      <c r="J59" s="35" t="s">
        <v>14</v>
      </c>
      <c r="K59" s="37"/>
      <c r="L59" s="37" t="s">
        <v>14</v>
      </c>
      <c r="M59" s="37" t="s">
        <v>14</v>
      </c>
    </row>
    <row r="60" spans="1:13" ht="15">
      <c r="A60" s="36"/>
      <c r="B60" s="36">
        <f>IF(A60="","",VLOOKUP(A60,Entrants!$B$4:$D$105,3))</f>
      </c>
      <c r="C60" s="36">
        <v>56</v>
      </c>
      <c r="D60" s="95">
        <f>IF(A60="","",VLOOKUP(A60,Entrants!$B$4:$D$105,2))</f>
      </c>
      <c r="E60" s="37"/>
      <c r="F60" s="37">
        <f>IF(A60="","",VLOOKUP(A60,Entrants!$B$4:$M$105,9))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IF(A61="","",VLOOKUP(A61,Entrants!$B$4:$D$105,3))</f>
      </c>
      <c r="C61" s="36">
        <v>57</v>
      </c>
      <c r="D61" s="95">
        <f>IF(A61="","",VLOOKUP(A61,Entrants!$B$4:$D$105,2))</f>
      </c>
      <c r="E61" s="37"/>
      <c r="F61" s="37">
        <f>IF(A61="","",VLOOKUP(A61,Entrants!$B$4:$M$105,9))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IF(A62="","",VLOOKUP(A62,Entrants!$B$4:$D$105,3))</f>
      </c>
      <c r="C62" s="36">
        <v>58</v>
      </c>
      <c r="D62" s="95">
        <f>IF(A62="","",VLOOKUP(A62,Entrants!$B$4:$D$105,2))</f>
      </c>
      <c r="E62" s="37"/>
      <c r="F62" s="37">
        <f>IF(A62="","",VLOOKUP(A62,Entrants!$B$4:$M$105,9))</f>
      </c>
      <c r="G62" s="37">
        <f t="shared" si="0"/>
      </c>
      <c r="I62" s="5">
        <v>58</v>
      </c>
      <c r="J62" s="39" t="s">
        <v>14</v>
      </c>
      <c r="K62" s="6"/>
      <c r="L62" s="6" t="s">
        <v>14</v>
      </c>
      <c r="M62" s="6" t="s">
        <v>14</v>
      </c>
    </row>
    <row r="63" spans="1:13" ht="15">
      <c r="A63" s="36"/>
      <c r="B63" s="36">
        <f>IF(A63="","",VLOOKUP(A63,Entrants!$B$4:$D$105,3))</f>
      </c>
      <c r="C63" s="36">
        <v>59</v>
      </c>
      <c r="D63" s="95">
        <f>IF(A63="","",VLOOKUP(A63,Entrants!$B$4:$D$105,2))</f>
      </c>
      <c r="E63" s="37"/>
      <c r="F63" s="37">
        <f>IF(A63="","",VLOOKUP(A63,Entrants!$B$4:$M$105,9))</f>
      </c>
      <c r="G63" s="37">
        <f t="shared" si="0"/>
      </c>
      <c r="I63" s="5">
        <v>59</v>
      </c>
      <c r="J63" s="39" t="s">
        <v>14</v>
      </c>
      <c r="K63" s="6"/>
      <c r="L63" s="6" t="s">
        <v>14</v>
      </c>
      <c r="M63" s="6" t="s">
        <v>14</v>
      </c>
    </row>
    <row r="64" spans="1:13" ht="15">
      <c r="A64" s="36"/>
      <c r="B64" s="36">
        <f>IF(A64="","",VLOOKUP(A64,Entrants!$B$4:$D$105,3))</f>
      </c>
      <c r="C64" s="36">
        <v>60</v>
      </c>
      <c r="D64" s="95">
        <f>IF(A64="","",VLOOKUP(A64,Entrants!$B$4:$D$105,2))</f>
      </c>
      <c r="E64" s="37"/>
      <c r="F64" s="37">
        <f>IF(A64="","",VLOOKUP(A64,Entrants!$B$4:$M$105,9))</f>
      </c>
      <c r="G64" s="37">
        <f t="shared" si="0"/>
      </c>
      <c r="I64" s="5">
        <v>60</v>
      </c>
      <c r="J64" s="39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IF(A65="","",VLOOKUP(A65,Entrants!$B$4:$D$105,3))</f>
      </c>
      <c r="C65" s="36">
        <v>61</v>
      </c>
      <c r="D65" s="95">
        <f>IF(A65="","",VLOOKUP(A65,Entrants!$B$4:$D$105,2))</f>
      </c>
      <c r="E65" s="37"/>
      <c r="F65" s="37">
        <f>IF(A65="","",VLOOKUP(A65,Entrants!$B$4:$M$105,9))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IF(A66="","",VLOOKUP(A66,Entrants!$B$4:$D$105,3))</f>
      </c>
      <c r="C66" s="36">
        <v>62</v>
      </c>
      <c r="D66" s="95">
        <f>IF(A66="","",VLOOKUP(A66,Entrants!$B$4:$D$105,2))</f>
      </c>
      <c r="E66" s="37"/>
      <c r="F66" s="37">
        <f>IF(A66="","",VLOOKUP(A66,Entrants!$B$4:$M$105,9))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IF(A67="","",VLOOKUP(A67,Entrants!$B$4:$D$105,3))</f>
      </c>
      <c r="C67" s="36">
        <v>63</v>
      </c>
      <c r="D67" s="35">
        <f>IF(A67="","",VLOOKUP(A67,Entrants!$B$4:$D$105,2))</f>
      </c>
      <c r="E67" s="37"/>
      <c r="F67" s="37">
        <f>IF(A67="","",VLOOKUP(A67,Entrants!$B$4:$M$105,9))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IF(A68="","",VLOOKUP(A68,Entrants!$B$4:$D$105,3))</f>
      </c>
      <c r="C68" s="36">
        <v>64</v>
      </c>
      <c r="D68" s="35">
        <f>IF(A68="","",VLOOKUP(A68,Entrants!$B$4:$D$105,2))</f>
      </c>
      <c r="E68" s="38"/>
      <c r="F68" s="38"/>
      <c r="G68" s="37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36"/>
      <c r="B69" s="36">
        <f>IF(A69="","",VLOOKUP(A69,Entrants!$B$4:$D$105,3))</f>
      </c>
      <c r="C69" s="36">
        <v>65</v>
      </c>
      <c r="D69" s="35">
        <f>IF(A69="","",VLOOKUP(A69,Entrants!$B$4:$D$105,2))</f>
      </c>
      <c r="E69" s="38"/>
      <c r="F69" s="38"/>
      <c r="G69" s="37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36"/>
      <c r="B70" s="36">
        <f>IF(A70="","",VLOOKUP(A70,Entrants!$B$4:$D$105,3))</f>
      </c>
      <c r="C70" s="36">
        <v>66</v>
      </c>
      <c r="D70" s="35">
        <f>IF(A70="","",VLOOKUP(A70,Entrants!$B$4:$D$105,2))</f>
      </c>
      <c r="E70" s="38"/>
      <c r="F70" s="38"/>
      <c r="G70" s="37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36"/>
      <c r="B71" s="36">
        <f>IF(A71="","",VLOOKUP(A71,Entrants!$B$4:$D$105,3))</f>
      </c>
      <c r="C71" s="36">
        <v>67</v>
      </c>
      <c r="D71" s="35">
        <f>IF(A71="","",VLOOKUP(A71,Entrants!$B$4:$D$105,2))</f>
      </c>
      <c r="E71" s="38"/>
      <c r="F71" s="38"/>
      <c r="G71" s="37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36"/>
      <c r="B72" s="36">
        <f>IF(A72="","",VLOOKUP(A72,Entrants!$B$4:$D$105,3))</f>
      </c>
      <c r="C72" s="36">
        <v>68</v>
      </c>
      <c r="D72" s="35">
        <f>IF(A72="","",VLOOKUP(A72,Entrants!$B$4:$D$105,2))</f>
      </c>
      <c r="E72" s="38"/>
      <c r="F72" s="38"/>
      <c r="G72" s="37">
        <f t="shared" si="1"/>
      </c>
      <c r="I72" s="5">
        <v>68</v>
      </c>
      <c r="J72" s="39" t="s">
        <v>14</v>
      </c>
      <c r="K72" s="6"/>
      <c r="L72" s="6"/>
      <c r="M72" s="6" t="s">
        <v>14</v>
      </c>
    </row>
    <row r="73" spans="1:13" ht="15">
      <c r="A73" s="36"/>
      <c r="B73" s="36">
        <f>IF(A73="","",VLOOKUP(A73,Entrants!$B$4:$D$105,3))</f>
      </c>
      <c r="C73" s="36">
        <v>69</v>
      </c>
      <c r="D73" s="35">
        <f>IF(A73="","",VLOOKUP(A73,Entrants!$B$4:$D$105,2))</f>
      </c>
      <c r="E73" s="38"/>
      <c r="F73" s="38"/>
      <c r="G73" s="37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36"/>
      <c r="B74" s="36">
        <f>IF(A74="","",VLOOKUP(A74,Entrants!$B$4:$D$105,3))</f>
      </c>
      <c r="C74" s="36">
        <v>70</v>
      </c>
      <c r="D74" s="35">
        <f>IF(A74="","",VLOOKUP(A74,Entrants!$B$4:$D$105,2))</f>
      </c>
      <c r="E74" s="38"/>
      <c r="F74" s="38"/>
      <c r="G74" s="37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36"/>
      <c r="B75" s="36">
        <f>IF(A75="","",VLOOKUP(A75,Entrants!$B$4:$D$105,3))</f>
      </c>
      <c r="C75" s="36">
        <v>71</v>
      </c>
      <c r="D75" s="35">
        <f>IF(A75="","",VLOOKUP(A75,Entrants!$B$4:$D$105,2))</f>
      </c>
      <c r="E75" s="38"/>
      <c r="F75" s="38"/>
      <c r="G75" s="37">
        <f t="shared" si="1"/>
      </c>
      <c r="I75" s="5">
        <v>71</v>
      </c>
      <c r="J75" s="39" t="s">
        <v>14</v>
      </c>
      <c r="K75" s="6"/>
      <c r="L75" s="6"/>
      <c r="M75" s="6" t="s">
        <v>14</v>
      </c>
    </row>
    <row r="76" spans="1:13" ht="15">
      <c r="A76" s="36"/>
      <c r="B76" s="36">
        <f>IF(A76="","",VLOOKUP(A76,Entrants!$B$4:$D$105,3))</f>
      </c>
      <c r="C76" s="36">
        <v>72</v>
      </c>
      <c r="D76" s="35">
        <f>IF(A76="","",VLOOKUP(A76,Entrants!$B$4:$D$105,2))</f>
      </c>
      <c r="E76" s="38"/>
      <c r="F76" s="38"/>
      <c r="G76" s="37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36"/>
      <c r="B77" s="36">
        <f>IF(A77="","",VLOOKUP(A77,Entrants!$B$4:$D$105,3))</f>
      </c>
      <c r="C77" s="36">
        <v>73</v>
      </c>
      <c r="D77" s="35">
        <f>IF(A77="","",VLOOKUP(A77,Entrants!$B$4:$D$105,2))</f>
      </c>
      <c r="E77" s="38"/>
      <c r="F77" s="38"/>
      <c r="G77" s="37">
        <f t="shared" si="1"/>
      </c>
      <c r="I77" s="5">
        <v>73</v>
      </c>
      <c r="J77" s="39" t="s">
        <v>14</v>
      </c>
      <c r="K77" s="6"/>
      <c r="L77" s="6"/>
      <c r="M77" s="6" t="s">
        <v>14</v>
      </c>
    </row>
    <row r="78" spans="1:13" ht="15">
      <c r="A78" s="36"/>
      <c r="B78" s="36">
        <f>IF(A78="","",VLOOKUP(A78,Entrants!$B$4:$D$105,3))</f>
      </c>
      <c r="C78" s="36">
        <v>74</v>
      </c>
      <c r="D78" s="35">
        <f>IF(A78="","",VLOOKUP(A78,Entrants!$B$4:$D$105,2))</f>
      </c>
      <c r="E78" s="38"/>
      <c r="F78" s="38"/>
      <c r="G78" s="37">
        <f t="shared" si="1"/>
      </c>
      <c r="I78" s="5">
        <v>74</v>
      </c>
      <c r="J78" s="39" t="s">
        <v>14</v>
      </c>
      <c r="K78" s="6"/>
      <c r="L78" s="6"/>
      <c r="M78" s="6" t="s">
        <v>14</v>
      </c>
    </row>
    <row r="79" spans="1:13" ht="15">
      <c r="A79" s="36"/>
      <c r="B79" s="36">
        <f>IF(A79="","",VLOOKUP(A79,Entrants!$B$4:$D$105,3))</f>
      </c>
      <c r="C79" s="36">
        <v>75</v>
      </c>
      <c r="D79" s="35">
        <f>IF(A79="","",VLOOKUP(A79,Entrants!$B$4:$D$105,2))</f>
      </c>
      <c r="E79" s="38"/>
      <c r="F79" s="38"/>
      <c r="G79" s="37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36">
        <f>IF(A80="","",VLOOKUP(A80,Entrants!$B$4:$D$105,3))</f>
      </c>
      <c r="C80" s="36">
        <v>76</v>
      </c>
      <c r="D80" s="35">
        <f>IF(A80="","",VLOOKUP(A80,Entrants!$B$4:$D$105,2))</f>
      </c>
      <c r="I80" s="5">
        <v>76</v>
      </c>
    </row>
    <row r="81" spans="2:10" ht="15">
      <c r="B81" s="36">
        <f>IF(A81="","",VLOOKUP(A81,Entrants!$B$4:$D$105,3))</f>
      </c>
      <c r="C81" s="36">
        <v>77</v>
      </c>
      <c r="D81" s="35">
        <f>IF(A81="","",VLOOKUP(A81,Entrants!$B$4:$D$105,2))</f>
      </c>
      <c r="I81" s="5">
        <v>77</v>
      </c>
    </row>
    <row r="82" spans="2:10" ht="15">
      <c r="B82" s="36">
        <f>IF(A82="","",VLOOKUP(A82,Entrants!$B$4:$D$105,3))</f>
      </c>
      <c r="C82" s="36">
        <v>78</v>
      </c>
      <c r="D82" s="35">
        <f>IF(A82="","",VLOOKUP(A82,Entrants!$B$4:$D$105,2))</f>
      </c>
      <c r="I82" s="5">
        <v>78</v>
      </c>
    </row>
    <row r="83" spans="2:10" ht="15">
      <c r="B83" s="36">
        <f>IF(A83="","",VLOOKUP(A83,Entrants!$B$4:$D$105,3))</f>
      </c>
      <c r="C83" s="36">
        <v>79</v>
      </c>
      <c r="D83" s="35">
        <f>IF(A83="","",VLOOKUP(A83,Entrants!$B$4:$D$105,2))</f>
      </c>
      <c r="I83" s="5">
        <v>79</v>
      </c>
    </row>
    <row r="84" spans="2:10" ht="15">
      <c r="B84" s="36">
        <f>IF(A84="","",VLOOKUP(A84,Entrants!$B$4:$D$105,3))</f>
      </c>
      <c r="C84" s="36">
        <v>80</v>
      </c>
      <c r="D84" s="35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19">
      <selection activeCell="E53" sqref="E5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193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36" t="s">
        <v>30</v>
      </c>
      <c r="K2" s="136"/>
      <c r="L2" s="136"/>
    </row>
    <row r="3" spans="1:13" ht="15" customHeight="1">
      <c r="A3" s="40" t="s">
        <v>7</v>
      </c>
      <c r="B3" s="40" t="s">
        <v>27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28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1</v>
      </c>
      <c r="B5" s="36" t="str">
        <f>IF(A5="","",VLOOKUP(A5,Entrants!$B$4:$D$105,3))</f>
        <v>AD</v>
      </c>
      <c r="C5" s="36">
        <v>1</v>
      </c>
      <c r="D5" s="95" t="str">
        <f>IF(A5="","",VLOOKUP(A5,Entrants!$B$4:$D$105,2))</f>
        <v>Ashby, Michael</v>
      </c>
      <c r="E5" s="37">
        <v>0.01877314814814815</v>
      </c>
      <c r="F5" s="37">
        <f>IF(A5="","",VLOOKUP(A5,Entrants!$B$4:$M$105,10))</f>
        <v>0.005555555555555556</v>
      </c>
      <c r="G5" s="37">
        <f aca="true" t="shared" si="0" ref="G5:G66">IF(D5="","",E5-F5)</f>
        <v>0.013217592592592593</v>
      </c>
      <c r="H5" s="7"/>
      <c r="I5" s="5">
        <v>1</v>
      </c>
      <c r="J5" s="39" t="s">
        <v>139</v>
      </c>
      <c r="K5" s="6">
        <v>0.01947916666666667</v>
      </c>
      <c r="L5" s="6">
        <v>0.009375</v>
      </c>
      <c r="M5" s="6">
        <v>0.01010416666666667</v>
      </c>
    </row>
    <row r="6" spans="1:13" ht="15" customHeight="1">
      <c r="A6" s="36">
        <v>46</v>
      </c>
      <c r="B6" s="36" t="str">
        <f>IF(A6="","",VLOOKUP(A6,Entrants!$B$4:$D$105,3))</f>
        <v>RR</v>
      </c>
      <c r="C6" s="36">
        <v>2</v>
      </c>
      <c r="D6" s="95" t="str">
        <f>IF(A6="","",VLOOKUP(A6,Entrants!$B$4:$D$105,2))</f>
        <v>Ingram, Ron</v>
      </c>
      <c r="E6" s="37">
        <v>0.0190625</v>
      </c>
      <c r="F6" s="37">
        <f>IF(A6="","",VLOOKUP(A6,Entrants!$B$4:$M$105,10))</f>
        <v>0.0046875</v>
      </c>
      <c r="G6" s="37">
        <f t="shared" si="0"/>
        <v>0.014374999999999999</v>
      </c>
      <c r="H6" s="7"/>
      <c r="I6" s="5">
        <v>2</v>
      </c>
      <c r="J6" s="39" t="s">
        <v>84</v>
      </c>
      <c r="K6" s="6">
        <v>0.019490740740740743</v>
      </c>
      <c r="L6" s="6">
        <v>0.009375</v>
      </c>
      <c r="M6" s="6">
        <v>0.010115740740740743</v>
      </c>
    </row>
    <row r="7" spans="1:13" ht="15" customHeight="1">
      <c r="A7" s="36">
        <v>85</v>
      </c>
      <c r="B7" s="36" t="str">
        <f>IF(A7="","",VLOOKUP(A7,Entrants!$B$4:$D$105,3))</f>
        <v>GAL</v>
      </c>
      <c r="C7" s="36">
        <v>3</v>
      </c>
      <c r="D7" s="95" t="str">
        <f>IF(A7="","",VLOOKUP(A7,Entrants!$B$4:$D$105,2))</f>
        <v>Warnes, Alison</v>
      </c>
      <c r="E7" s="37">
        <v>0.01909722222222222</v>
      </c>
      <c r="F7" s="37">
        <f>IF(A7="","",VLOOKUP(A7,Entrants!$B$4:$M$105,10))</f>
        <v>0.0019097222222222222</v>
      </c>
      <c r="G7" s="37">
        <f>IF(D7="","",E7-F7)</f>
        <v>0.017187499999999998</v>
      </c>
      <c r="H7" s="7"/>
      <c r="I7" s="5">
        <v>3</v>
      </c>
      <c r="J7" s="35" t="s">
        <v>232</v>
      </c>
      <c r="K7" s="37">
        <v>0.01943287037037037</v>
      </c>
      <c r="L7" s="37">
        <v>0.00920138888888889</v>
      </c>
      <c r="M7" s="37">
        <v>0.010231481481481482</v>
      </c>
    </row>
    <row r="8" spans="1:13" ht="15" customHeight="1">
      <c r="A8" s="36">
        <v>23</v>
      </c>
      <c r="B8" s="36" t="str">
        <f>IF(A8="","",VLOOKUP(A8,Entrants!$B$4:$D$105,3))</f>
        <v>CC</v>
      </c>
      <c r="C8" s="36">
        <v>4</v>
      </c>
      <c r="D8" s="95" t="str">
        <f>IF(A8="","",VLOOKUP(A8,Entrants!$B$4:$D$105,2))</f>
        <v>Dunn, Tony</v>
      </c>
      <c r="E8" s="37">
        <v>0.01912037037037037</v>
      </c>
      <c r="F8" s="37">
        <f>IF(A8="","",VLOOKUP(A8,Entrants!$B$4:$M$105,10))</f>
        <v>0.007986111111111112</v>
      </c>
      <c r="G8" s="37">
        <f t="shared" si="0"/>
        <v>0.011134259259259259</v>
      </c>
      <c r="H8" s="7"/>
      <c r="I8" s="5">
        <v>4</v>
      </c>
      <c r="J8" s="35" t="s">
        <v>35</v>
      </c>
      <c r="K8" s="37">
        <v>0.019351851851851853</v>
      </c>
      <c r="L8" s="37">
        <v>0.008680555555555556</v>
      </c>
      <c r="M8" s="37">
        <v>0.010671296296296297</v>
      </c>
    </row>
    <row r="9" spans="1:13" ht="15" customHeight="1">
      <c r="A9" s="36">
        <v>20</v>
      </c>
      <c r="B9" s="36" t="str">
        <f>IF(A9="","",VLOOKUP(A9,Entrants!$B$4:$D$105,3))</f>
        <v>HT</v>
      </c>
      <c r="C9" s="36">
        <v>5</v>
      </c>
      <c r="D9" s="95" t="str">
        <f>IF(A9="","",VLOOKUP(A9,Entrants!$B$4:$D$105,2))</f>
        <v>Dickinson, Ralph</v>
      </c>
      <c r="E9" s="37">
        <v>0.019189814814814816</v>
      </c>
      <c r="F9" s="37">
        <f>IF(A9="","",VLOOKUP(A9,Entrants!$B$4:$M$105,10))</f>
        <v>0.005555555555555556</v>
      </c>
      <c r="G9" s="37">
        <f t="shared" si="0"/>
        <v>0.01363425925925926</v>
      </c>
      <c r="H9" s="7"/>
      <c r="I9" s="5">
        <v>5</v>
      </c>
      <c r="J9" s="39" t="s">
        <v>184</v>
      </c>
      <c r="K9" s="6">
        <v>0.019710648148148147</v>
      </c>
      <c r="L9" s="37">
        <v>0.008854166666666666</v>
      </c>
      <c r="M9" s="6">
        <v>0.01085648148148148</v>
      </c>
    </row>
    <row r="10" spans="1:13" ht="15" customHeight="1">
      <c r="A10" s="36">
        <v>18</v>
      </c>
      <c r="B10" s="36" t="str">
        <f>IF(A10="","",VLOOKUP(A10,Entrants!$B$4:$D$105,3))</f>
        <v>RD</v>
      </c>
      <c r="C10" s="36">
        <v>6</v>
      </c>
      <c r="D10" s="95" t="str">
        <f>IF(A10="","",VLOOKUP(A10,Entrants!$B$4:$D$105,2))</f>
        <v>Craddock, Anne</v>
      </c>
      <c r="E10" s="37">
        <v>0.019224537037037037</v>
      </c>
      <c r="F10" s="37">
        <f>IF(A10="","",VLOOKUP(A10,Entrants!$B$4:$M$105,10))</f>
        <v>0.0046875</v>
      </c>
      <c r="G10" s="37">
        <f t="shared" si="0"/>
        <v>0.014537037037037036</v>
      </c>
      <c r="H10" s="7"/>
      <c r="I10" s="5">
        <v>6</v>
      </c>
      <c r="J10" s="35" t="s">
        <v>56</v>
      </c>
      <c r="K10" s="37">
        <v>0.019930555555555556</v>
      </c>
      <c r="L10" s="37">
        <v>0.008854166666666666</v>
      </c>
      <c r="M10" s="37">
        <v>0.011076388888888889</v>
      </c>
    </row>
    <row r="11" spans="1:13" ht="15" customHeight="1">
      <c r="A11" s="36">
        <v>9</v>
      </c>
      <c r="B11" s="36" t="str">
        <f>IF(A11="","",VLOOKUP(A11,Entrants!$B$4:$D$105,3))</f>
        <v>CC</v>
      </c>
      <c r="C11" s="36">
        <v>7</v>
      </c>
      <c r="D11" s="95" t="str">
        <f>IF(A11="","",VLOOKUP(A11,Entrants!$B$4:$D$105,2))</f>
        <v>Brown, Colin</v>
      </c>
      <c r="E11" s="37">
        <v>0.019293981481481485</v>
      </c>
      <c r="F11" s="37">
        <f>IF(A11="","",VLOOKUP(A11,Entrants!$B$4:$M$105,10))</f>
        <v>0.0046875</v>
      </c>
      <c r="G11" s="37">
        <f t="shared" si="0"/>
        <v>0.014606481481481484</v>
      </c>
      <c r="H11" s="7"/>
      <c r="I11" s="5">
        <v>7</v>
      </c>
      <c r="J11" s="35" t="s">
        <v>238</v>
      </c>
      <c r="K11" s="37">
        <v>0.01912037037037037</v>
      </c>
      <c r="L11" s="37">
        <v>0.007986111111111112</v>
      </c>
      <c r="M11" s="37">
        <v>0.011134259259259259</v>
      </c>
    </row>
    <row r="12" spans="1:13" ht="15" customHeight="1">
      <c r="A12" s="36">
        <v>31</v>
      </c>
      <c r="B12" s="36" t="str">
        <f>IF(A12="","",VLOOKUP(A12,Entrants!$B$4:$D$105,3))</f>
        <v>HT</v>
      </c>
      <c r="C12" s="36">
        <v>8</v>
      </c>
      <c r="D12" s="95" t="str">
        <f>IF(A12="","",VLOOKUP(A12,Entrants!$B$4:$D$105,2))</f>
        <v>Freeman, Lewis</v>
      </c>
      <c r="E12" s="37">
        <v>0.019305555555555555</v>
      </c>
      <c r="F12" s="37">
        <f>IF(A12="","",VLOOKUP(A12,Entrants!$B$4:$M$105,10))</f>
        <v>0.006944444444444444</v>
      </c>
      <c r="G12" s="37">
        <f>IF(D12="","",E12-F12)</f>
        <v>0.012361111111111111</v>
      </c>
      <c r="H12" s="7"/>
      <c r="I12" s="5">
        <v>8</v>
      </c>
      <c r="J12" s="35" t="s">
        <v>85</v>
      </c>
      <c r="K12" s="37">
        <v>0.01990740740740741</v>
      </c>
      <c r="L12" s="37">
        <v>0.008680555555555556</v>
      </c>
      <c r="M12" s="37">
        <v>0.011226851851851852</v>
      </c>
    </row>
    <row r="13" spans="1:13" ht="15" customHeight="1">
      <c r="A13" s="36">
        <v>38</v>
      </c>
      <c r="B13" s="36" t="str">
        <f>IF(A13="","",VLOOKUP(A13,Entrants!$B$4:$D$105,3))</f>
        <v>CC</v>
      </c>
      <c r="C13" s="36">
        <v>9</v>
      </c>
      <c r="D13" s="95" t="str">
        <f>IF(A13="","",VLOOKUP(A13,Entrants!$B$4:$D$105,2))</f>
        <v>Gillie, Elaine</v>
      </c>
      <c r="E13" s="37">
        <v>0.01931712962962963</v>
      </c>
      <c r="F13" s="37">
        <f>IF(A13="","",VLOOKUP(A13,Entrants!$B$4:$M$105,10))</f>
        <v>0.003472222222222222</v>
      </c>
      <c r="G13" s="37">
        <f t="shared" si="0"/>
        <v>0.015844907407407405</v>
      </c>
      <c r="H13" s="7"/>
      <c r="I13" s="5">
        <v>9</v>
      </c>
      <c r="J13" s="35" t="s">
        <v>61</v>
      </c>
      <c r="K13" s="37">
        <v>0.019351851851851853</v>
      </c>
      <c r="L13" s="37">
        <v>0.007986111111111112</v>
      </c>
      <c r="M13" s="37">
        <v>0.01136574074074074</v>
      </c>
    </row>
    <row r="14" spans="1:13" ht="15" customHeight="1">
      <c r="A14" s="36">
        <v>5</v>
      </c>
      <c r="B14" s="36" t="str">
        <f>IF(A14="","",VLOOKUP(A14,Entrants!$B$4:$D$105,3))</f>
        <v>RR</v>
      </c>
      <c r="C14" s="36">
        <v>10</v>
      </c>
      <c r="D14" s="95" t="str">
        <f>IF(A14="","",VLOOKUP(A14,Entrants!$B$4:$D$105,2))</f>
        <v>Baxter, Ian</v>
      </c>
      <c r="E14" s="37">
        <v>0.019351851851851853</v>
      </c>
      <c r="F14" s="37">
        <f>IF(A14="","",VLOOKUP(A14,Entrants!$B$4:$M$105,10))</f>
        <v>0.008680555555555556</v>
      </c>
      <c r="G14" s="37">
        <f t="shared" si="0"/>
        <v>0.010671296296296297</v>
      </c>
      <c r="H14" s="7"/>
      <c r="I14" s="5">
        <v>10</v>
      </c>
      <c r="J14" s="35" t="s">
        <v>55</v>
      </c>
      <c r="K14" s="37">
        <v>0.019814814814814816</v>
      </c>
      <c r="L14" s="37">
        <v>0.007986111111111112</v>
      </c>
      <c r="M14" s="37">
        <v>0.011828703703703704</v>
      </c>
    </row>
    <row r="15" spans="1:13" ht="15" customHeight="1">
      <c r="A15" s="36">
        <v>12</v>
      </c>
      <c r="B15" s="36" t="str">
        <f>IF(A15="","",VLOOKUP(A15,Entrants!$B$4:$D$105,3))</f>
        <v>WS</v>
      </c>
      <c r="C15" s="36">
        <v>11</v>
      </c>
      <c r="D15" s="95" t="str">
        <f>IF(A15="","",VLOOKUP(A15,Entrants!$B$4:$D$105,2))</f>
        <v>Calverley, Claire</v>
      </c>
      <c r="E15" s="37">
        <v>0.019351851851851853</v>
      </c>
      <c r="F15" s="37">
        <f>IF(A15="","",VLOOKUP(A15,Entrants!$B$4:$M$105,10))</f>
        <v>0.007986111111111112</v>
      </c>
      <c r="G15" s="37">
        <f t="shared" si="0"/>
        <v>0.01136574074074074</v>
      </c>
      <c r="H15" s="7"/>
      <c r="I15" s="5">
        <v>11</v>
      </c>
      <c r="J15" s="35" t="s">
        <v>41</v>
      </c>
      <c r="K15" s="37">
        <v>0.02119212962962963</v>
      </c>
      <c r="L15" s="37">
        <v>0.00920138888888889</v>
      </c>
      <c r="M15" s="37">
        <v>0.011990740740740741</v>
      </c>
    </row>
    <row r="16" spans="1:13" ht="15" customHeight="1">
      <c r="A16" s="36">
        <v>15</v>
      </c>
      <c r="B16" s="36" t="str">
        <f>IF(A16="","",VLOOKUP(A16,Entrants!$B$4:$D$105,3))</f>
        <v>RR</v>
      </c>
      <c r="C16" s="36">
        <v>12</v>
      </c>
      <c r="D16" s="95" t="str">
        <f>IF(A16="","",VLOOKUP(A16,Entrants!$B$4:$D$105,2))</f>
        <v>Christopher, Heather</v>
      </c>
      <c r="E16" s="37">
        <v>0.01943287037037037</v>
      </c>
      <c r="F16" s="37">
        <f>IF(A16="","",VLOOKUP(A16,Entrants!$B$4:$M$105,10))</f>
        <v>0.007118055555555555</v>
      </c>
      <c r="G16" s="37">
        <f t="shared" si="0"/>
        <v>0.012314814814814817</v>
      </c>
      <c r="H16" s="7"/>
      <c r="I16" s="5">
        <v>12</v>
      </c>
      <c r="J16" s="35" t="s">
        <v>186</v>
      </c>
      <c r="K16" s="37">
        <v>0.019444444444444445</v>
      </c>
      <c r="L16" s="37">
        <v>0.007291666666666666</v>
      </c>
      <c r="M16" s="37">
        <v>0.01215277777777778</v>
      </c>
    </row>
    <row r="17" spans="1:13" ht="15" customHeight="1">
      <c r="A17" s="36">
        <v>55</v>
      </c>
      <c r="B17" s="36">
        <f>IF(A17="","",VLOOKUP(A17,Entrants!$B$4:$D$105,3))</f>
        <v>0</v>
      </c>
      <c r="C17" s="36">
        <v>13</v>
      </c>
      <c r="D17" s="95" t="str">
        <f>IF(A17="","",VLOOKUP(A17,Entrants!$B$4:$D$105,2))</f>
        <v>MacDonald, Rob</v>
      </c>
      <c r="E17" s="37">
        <v>0.01943287037037037</v>
      </c>
      <c r="F17" s="37">
        <f>IF(A17="","",VLOOKUP(A17,Entrants!$B$4:$M$105,10))</f>
        <v>0.00920138888888889</v>
      </c>
      <c r="G17" s="37">
        <f t="shared" si="0"/>
        <v>0.010231481481481482</v>
      </c>
      <c r="H17" s="7"/>
      <c r="I17" s="5">
        <v>13</v>
      </c>
      <c r="J17" s="35" t="s">
        <v>37</v>
      </c>
      <c r="K17" s="37">
        <v>0.01943287037037037</v>
      </c>
      <c r="L17" s="37">
        <v>0.007118055555555555</v>
      </c>
      <c r="M17" s="37">
        <v>0.012314814814814817</v>
      </c>
    </row>
    <row r="18" spans="1:13" ht="15" customHeight="1">
      <c r="A18" s="36">
        <v>82</v>
      </c>
      <c r="B18" s="36">
        <f>IF(A18="","",VLOOKUP(A18,Entrants!$B$4:$D$105,3))</f>
        <v>0</v>
      </c>
      <c r="C18" s="36">
        <v>14</v>
      </c>
      <c r="D18" s="95" t="str">
        <f>IF(A18="","",VLOOKUP(A18,Entrants!$B$4:$D$105,2))</f>
        <v>Walbank, Mark</v>
      </c>
      <c r="E18" s="37">
        <v>0.019444444444444445</v>
      </c>
      <c r="F18" s="37">
        <f>IF(A18="","",VLOOKUP(A18,Entrants!$B$4:$M$105,10))</f>
        <v>0.007291666666666666</v>
      </c>
      <c r="G18" s="37">
        <f t="shared" si="0"/>
        <v>0.01215277777777778</v>
      </c>
      <c r="H18" s="7"/>
      <c r="I18" s="5">
        <v>14</v>
      </c>
      <c r="J18" s="39" t="s">
        <v>138</v>
      </c>
      <c r="K18" s="6">
        <v>0.019305555555555555</v>
      </c>
      <c r="L18" s="6">
        <v>0.006944444444444444</v>
      </c>
      <c r="M18" s="6">
        <v>0.012361111111111111</v>
      </c>
    </row>
    <row r="19" spans="1:13" ht="15" customHeight="1">
      <c r="A19" s="36">
        <v>68</v>
      </c>
      <c r="B19" s="36" t="str">
        <f>IF(A19="","",VLOOKUP(A19,Entrants!$B$4:$D$105,3))</f>
        <v>WS</v>
      </c>
      <c r="C19" s="36">
        <v>15</v>
      </c>
      <c r="D19" s="95" t="str">
        <f>IF(A19="","",VLOOKUP(A19,Entrants!$B$4:$D$105,2))</f>
        <v>Roberts, Dave</v>
      </c>
      <c r="E19" s="37">
        <v>0.01947916666666667</v>
      </c>
      <c r="F19" s="37">
        <f>IF(A19="","",VLOOKUP(A19,Entrants!$B$4:$M$105,10))</f>
        <v>0.006944444444444444</v>
      </c>
      <c r="G19" s="37">
        <f t="shared" si="0"/>
        <v>0.012534722222222225</v>
      </c>
      <c r="H19" s="7"/>
      <c r="I19" s="5">
        <v>15</v>
      </c>
      <c r="J19" s="35" t="s">
        <v>52</v>
      </c>
      <c r="K19" s="37">
        <v>0.0196875</v>
      </c>
      <c r="L19" s="37">
        <v>0.007291666666666666</v>
      </c>
      <c r="M19" s="37">
        <v>0.012395833333333335</v>
      </c>
    </row>
    <row r="20" spans="1:13" ht="15" customHeight="1">
      <c r="A20" s="36">
        <v>39</v>
      </c>
      <c r="B20" s="36" t="str">
        <f>IF(A20="","",VLOOKUP(A20,Entrants!$B$4:$D$105,3))</f>
        <v>CC</v>
      </c>
      <c r="C20" s="36">
        <v>16</v>
      </c>
      <c r="D20" s="95" t="str">
        <f>IF(A20="","",VLOOKUP(A20,Entrants!$B$4:$D$105,2))</f>
        <v>Gillie, Kathryn</v>
      </c>
      <c r="E20" s="37">
        <v>0.01947916666666667</v>
      </c>
      <c r="F20" s="37">
        <f>IF(A20="","",VLOOKUP(A20,Entrants!$B$4:$M$105,10))</f>
        <v>0.0050347222222222225</v>
      </c>
      <c r="G20" s="37">
        <f t="shared" si="0"/>
        <v>0.014444444444444447</v>
      </c>
      <c r="H20" s="7"/>
      <c r="I20" s="5">
        <v>16</v>
      </c>
      <c r="J20" s="35" t="s">
        <v>54</v>
      </c>
      <c r="K20" s="37">
        <v>0.01947916666666667</v>
      </c>
      <c r="L20" s="37">
        <v>0.006944444444444444</v>
      </c>
      <c r="M20" s="37">
        <v>0.012534722222222225</v>
      </c>
    </row>
    <row r="21" spans="1:13" ht="15" customHeight="1">
      <c r="A21" s="36">
        <v>87</v>
      </c>
      <c r="B21" s="36">
        <f>IF(A21="","",VLOOKUP(A21,Entrants!$B$4:$D$105,3))</f>
        <v>0</v>
      </c>
      <c r="C21" s="36">
        <v>17</v>
      </c>
      <c r="D21" s="95" t="str">
        <f>IF(A21="","",VLOOKUP(A21,Entrants!$B$4:$D$105,2))</f>
        <v>Whalley, Paul</v>
      </c>
      <c r="E21" s="37">
        <v>0.01947916666666667</v>
      </c>
      <c r="F21" s="37">
        <f>IF(A21="","",VLOOKUP(A21,Entrants!$B$4:$M$105,10))</f>
        <v>0.009375</v>
      </c>
      <c r="G21" s="37">
        <f t="shared" si="0"/>
        <v>0.01010416666666667</v>
      </c>
      <c r="H21" s="7"/>
      <c r="I21" s="5">
        <v>17</v>
      </c>
      <c r="J21" s="39" t="s">
        <v>53</v>
      </c>
      <c r="K21" s="6">
        <v>0.019699074074074074</v>
      </c>
      <c r="L21" s="6">
        <v>0.007118055555555555</v>
      </c>
      <c r="M21" s="6">
        <v>0.01258101851851852</v>
      </c>
    </row>
    <row r="22" spans="1:13" ht="15" customHeight="1">
      <c r="A22" s="36">
        <v>10</v>
      </c>
      <c r="B22" s="36" t="str">
        <f>IF(A22="","",VLOOKUP(A22,Entrants!$B$4:$D$105,3))</f>
        <v>MM</v>
      </c>
      <c r="C22" s="36">
        <v>18</v>
      </c>
      <c r="D22" s="95" t="str">
        <f>IF(A22="","",VLOOKUP(A22,Entrants!$B$4:$D$105,2))</f>
        <v>Brown, Pete</v>
      </c>
      <c r="E22" s="37">
        <v>0.019490740740740743</v>
      </c>
      <c r="F22" s="37">
        <f>IF(A22="","",VLOOKUP(A22,Entrants!$B$4:$M$105,10))</f>
        <v>0.009375</v>
      </c>
      <c r="G22" s="37">
        <f t="shared" si="0"/>
        <v>0.010115740740740743</v>
      </c>
      <c r="H22" s="7"/>
      <c r="I22" s="5">
        <v>18</v>
      </c>
      <c r="J22" s="35" t="s">
        <v>183</v>
      </c>
      <c r="K22" s="37">
        <v>0.019525462962962963</v>
      </c>
      <c r="L22" s="37">
        <v>0.006944444444444444</v>
      </c>
      <c r="M22" s="37">
        <v>0.01258101851851852</v>
      </c>
    </row>
    <row r="23" spans="1:13" ht="15" customHeight="1">
      <c r="A23" s="36">
        <v>8</v>
      </c>
      <c r="B23" s="36" t="str">
        <f>IF(A23="","",VLOOKUP(A23,Entrants!$B$4:$D$105,3))</f>
        <v>AD</v>
      </c>
      <c r="C23" s="36">
        <v>19</v>
      </c>
      <c r="D23" s="95" t="str">
        <f>IF(A23="","",VLOOKUP(A23,Entrants!$B$4:$D$105,2))</f>
        <v>Bradley, Dave</v>
      </c>
      <c r="E23" s="37">
        <v>0.019502314814814816</v>
      </c>
      <c r="F23" s="37">
        <f>IF(A23="","",VLOOKUP(A23,Entrants!$B$4:$M$105,10))</f>
        <v>0.0067708333333333336</v>
      </c>
      <c r="G23" s="37">
        <f t="shared" si="0"/>
        <v>0.012731481481481483</v>
      </c>
      <c r="H23" s="7"/>
      <c r="I23" s="5">
        <v>19</v>
      </c>
      <c r="J23" s="39" t="s">
        <v>36</v>
      </c>
      <c r="K23" s="6">
        <v>0.019502314814814816</v>
      </c>
      <c r="L23" s="6">
        <v>0.0067708333333333336</v>
      </c>
      <c r="M23" s="6">
        <v>0.012731481481481483</v>
      </c>
    </row>
    <row r="24" spans="1:13" ht="15" customHeight="1">
      <c r="A24" s="36">
        <v>91</v>
      </c>
      <c r="B24" s="36" t="str">
        <f>IF(A24="","",VLOOKUP(A24,Entrants!$B$4:$D$105,3))</f>
        <v>AD</v>
      </c>
      <c r="C24" s="36">
        <v>20</v>
      </c>
      <c r="D24" s="95" t="str">
        <f>IF(A24="","",VLOOKUP(A24,Entrants!$B$4:$D$105,2))</f>
        <v>Young, Cath</v>
      </c>
      <c r="E24" s="37">
        <v>0.01951388888888889</v>
      </c>
      <c r="F24" s="37">
        <f>IF(A24="","",VLOOKUP(A24,Entrants!$B$4:$M$105,10))</f>
        <v>0.005902777777777778</v>
      </c>
      <c r="G24" s="37">
        <f t="shared" si="0"/>
        <v>0.013611111111111112</v>
      </c>
      <c r="H24" s="7"/>
      <c r="I24" s="5">
        <v>20</v>
      </c>
      <c r="J24" s="35" t="s">
        <v>153</v>
      </c>
      <c r="K24" s="37">
        <v>0.019884259259259258</v>
      </c>
      <c r="L24" s="37">
        <v>0.006944444444444444</v>
      </c>
      <c r="M24" s="37">
        <v>0.012939814814814814</v>
      </c>
    </row>
    <row r="25" spans="1:13" ht="15" customHeight="1">
      <c r="A25" s="36">
        <v>4</v>
      </c>
      <c r="B25" s="36" t="str">
        <f>IF(A25="","",VLOOKUP(A25,Entrants!$B$4:$D$105,3))</f>
        <v>HT</v>
      </c>
      <c r="C25" s="36">
        <v>21</v>
      </c>
      <c r="D25" s="95" t="str">
        <f>IF(A25="","",VLOOKUP(A25,Entrants!$B$4:$D$105,2))</f>
        <v>Barrett, Lauren</v>
      </c>
      <c r="E25" s="37">
        <v>0.019525462962962963</v>
      </c>
      <c r="F25" s="37">
        <f>IF(A25="","",VLOOKUP(A25,Entrants!$B$4:$M$105,10))</f>
        <v>0.006944444444444444</v>
      </c>
      <c r="G25" s="37">
        <f t="shared" si="0"/>
        <v>0.01258101851851852</v>
      </c>
      <c r="H25" s="7"/>
      <c r="I25" s="5">
        <v>21</v>
      </c>
      <c r="J25" s="39" t="s">
        <v>142</v>
      </c>
      <c r="K25" s="6">
        <v>0.019560185185185184</v>
      </c>
      <c r="L25" s="6">
        <v>0.006597222222222222</v>
      </c>
      <c r="M25" s="6">
        <v>0.01296296296296296</v>
      </c>
    </row>
    <row r="26" spans="1:13" ht="15" customHeight="1">
      <c r="A26" s="36">
        <v>24</v>
      </c>
      <c r="B26" s="36" t="str">
        <f>IF(A26="","",VLOOKUP(A26,Entrants!$B$4:$D$105,3))</f>
        <v>CC</v>
      </c>
      <c r="C26" s="36">
        <v>22</v>
      </c>
      <c r="D26" s="95" t="str">
        <f>IF(A26="","",VLOOKUP(A26,Entrants!$B$4:$D$105,2))</f>
        <v>Falkous, David</v>
      </c>
      <c r="E26" s="37">
        <v>0.019560185185185184</v>
      </c>
      <c r="F26" s="37">
        <f>IF(A26="","",VLOOKUP(A26,Entrants!$B$4:$M$105,10))</f>
        <v>0.006597222222222222</v>
      </c>
      <c r="G26" s="37">
        <f t="shared" si="0"/>
        <v>0.01296296296296296</v>
      </c>
      <c r="H26" s="7"/>
      <c r="I26" s="5">
        <v>22</v>
      </c>
      <c r="J26" s="35" t="s">
        <v>143</v>
      </c>
      <c r="K26" s="37">
        <v>0.019768518518518515</v>
      </c>
      <c r="L26" s="37">
        <v>0.0067708333333333336</v>
      </c>
      <c r="M26" s="37">
        <v>0.012997685185185182</v>
      </c>
    </row>
    <row r="27" spans="1:13" ht="15" customHeight="1">
      <c r="A27" s="36">
        <v>78</v>
      </c>
      <c r="B27" s="36" t="str">
        <f>IF(A27="","",VLOOKUP(A27,Entrants!$B$4:$D$105,3))</f>
        <v>GAL</v>
      </c>
      <c r="C27" s="36">
        <v>23</v>
      </c>
      <c r="D27" s="95" t="str">
        <f>IF(A27="","",VLOOKUP(A27,Entrants!$B$4:$D$105,2))</f>
        <v>Stobbart, Joanne</v>
      </c>
      <c r="E27" s="37">
        <v>0.019571759259259257</v>
      </c>
      <c r="F27" s="37">
        <f>IF(A27="","",VLOOKUP(A27,Entrants!$B$4:$M$105,10))</f>
        <v>0.0031249999999999997</v>
      </c>
      <c r="G27" s="37">
        <f t="shared" si="0"/>
        <v>0.016446759259259258</v>
      </c>
      <c r="H27" s="7"/>
      <c r="I27" s="5">
        <v>23</v>
      </c>
      <c r="J27" s="39" t="s">
        <v>78</v>
      </c>
      <c r="K27" s="6">
        <v>0.01962962962962963</v>
      </c>
      <c r="L27" s="6">
        <v>0.006597222222222222</v>
      </c>
      <c r="M27" s="6">
        <v>0.013032407407407406</v>
      </c>
    </row>
    <row r="28" spans="1:13" ht="15" customHeight="1">
      <c r="A28" s="36">
        <v>32</v>
      </c>
      <c r="B28" s="36" t="str">
        <f>IF(A28="","",VLOOKUP(A28,Entrants!$B$4:$D$105,3))</f>
        <v>HT</v>
      </c>
      <c r="C28" s="36">
        <v>24</v>
      </c>
      <c r="D28" s="95" t="str">
        <f>IF(A28="","",VLOOKUP(A28,Entrants!$B$4:$D$105,2))</f>
        <v>Freeman, Emma</v>
      </c>
      <c r="E28" s="37">
        <v>0.01960648148148148</v>
      </c>
      <c r="F28" s="37">
        <f>IF(A28="","",VLOOKUP(A28,Entrants!$B$4:$M$105,10))</f>
        <v>0.004340277777777778</v>
      </c>
      <c r="G28" s="37">
        <f t="shared" si="0"/>
        <v>0.015266203703703704</v>
      </c>
      <c r="H28" s="7"/>
      <c r="I28" s="5">
        <v>24</v>
      </c>
      <c r="J28" s="39" t="s">
        <v>59</v>
      </c>
      <c r="K28" s="6">
        <v>0.021412037037037035</v>
      </c>
      <c r="L28" s="6">
        <v>0.008333333333333333</v>
      </c>
      <c r="M28" s="6">
        <v>0.013078703703703702</v>
      </c>
    </row>
    <row r="29" spans="1:13" ht="15" customHeight="1">
      <c r="A29" s="36">
        <v>70</v>
      </c>
      <c r="B29" s="36" t="str">
        <f>IF(A29="","",VLOOKUP(A29,Entrants!$B$4:$D$105,3))</f>
        <v>CM</v>
      </c>
      <c r="C29" s="36">
        <v>25</v>
      </c>
      <c r="D29" s="95" t="str">
        <f>IF(A29="","",VLOOKUP(A29,Entrants!$B$4:$D$105,2))</f>
        <v>Scorer, Lisa</v>
      </c>
      <c r="E29" s="37">
        <v>0.01962962962962963</v>
      </c>
      <c r="F29" s="37">
        <f>IF(A29="","",VLOOKUP(A29,Entrants!$B$4:$M$105,10))</f>
        <v>0.006597222222222222</v>
      </c>
      <c r="G29" s="37">
        <f t="shared" si="0"/>
        <v>0.013032407407407406</v>
      </c>
      <c r="H29" s="7"/>
      <c r="I29" s="5">
        <v>25</v>
      </c>
      <c r="J29" s="35" t="s">
        <v>133</v>
      </c>
      <c r="K29" s="37">
        <v>0.01877314814814815</v>
      </c>
      <c r="L29" s="37">
        <v>0.005555555555555556</v>
      </c>
      <c r="M29" s="37">
        <v>0.013217592592592593</v>
      </c>
    </row>
    <row r="30" spans="1:13" ht="15" customHeight="1">
      <c r="A30" s="36">
        <v>64</v>
      </c>
      <c r="B30" s="36" t="str">
        <f>IF(A30="","",VLOOKUP(A30,Entrants!$B$4:$D$105,3))</f>
        <v>SW</v>
      </c>
      <c r="C30" s="36">
        <v>26</v>
      </c>
      <c r="D30" s="95" t="str">
        <f>IF(A30="","",VLOOKUP(A30,Entrants!$B$4:$D$105,2))</f>
        <v>Nicholson, Mark</v>
      </c>
      <c r="E30" s="37">
        <v>0.0196875</v>
      </c>
      <c r="F30" s="37">
        <f>IF(A30="","",VLOOKUP(A30,Entrants!$B$4:$M$105,10))</f>
        <v>0.007291666666666666</v>
      </c>
      <c r="G30" s="37">
        <f t="shared" si="0"/>
        <v>0.012395833333333335</v>
      </c>
      <c r="H30" s="7"/>
      <c r="I30" s="5">
        <v>26</v>
      </c>
      <c r="J30" s="35" t="s">
        <v>76</v>
      </c>
      <c r="K30" s="37">
        <v>0.0196875</v>
      </c>
      <c r="L30" s="37">
        <v>0.006423611111111112</v>
      </c>
      <c r="M30" s="37">
        <v>0.013263888888888888</v>
      </c>
    </row>
    <row r="31" spans="1:13" ht="15" customHeight="1">
      <c r="A31" s="36">
        <v>42</v>
      </c>
      <c r="B31" s="36" t="str">
        <f>IF(A31="","",VLOOKUP(A31,Entrants!$B$4:$D$105,3))</f>
        <v>CM</v>
      </c>
      <c r="C31" s="36">
        <v>27</v>
      </c>
      <c r="D31" s="95" t="str">
        <f>IF(A31="","",VLOOKUP(A31,Entrants!$B$4:$D$105,2))</f>
        <v>Harmon, Gemma</v>
      </c>
      <c r="E31" s="37">
        <v>0.0196875</v>
      </c>
      <c r="F31" s="37">
        <f>IF(A31="","",VLOOKUP(A31,Entrants!$B$4:$M$105,10))</f>
        <v>0.006423611111111112</v>
      </c>
      <c r="G31" s="37">
        <f t="shared" si="0"/>
        <v>0.013263888888888888</v>
      </c>
      <c r="H31" s="7"/>
      <c r="I31" s="5">
        <v>27</v>
      </c>
      <c r="J31" s="35" t="s">
        <v>47</v>
      </c>
      <c r="K31" s="37">
        <v>0.020196759259259258</v>
      </c>
      <c r="L31" s="37">
        <v>0.0067708333333333336</v>
      </c>
      <c r="M31" s="37">
        <v>0.013425925925925924</v>
      </c>
    </row>
    <row r="32" spans="1:13" ht="15" customHeight="1">
      <c r="A32" s="36">
        <v>65</v>
      </c>
      <c r="B32" s="36" t="str">
        <f>IF(A32="","",VLOOKUP(A32,Entrants!$B$4:$D$105,3))</f>
        <v>AD</v>
      </c>
      <c r="C32" s="36">
        <v>28</v>
      </c>
      <c r="D32" s="95" t="str">
        <f>IF(A32="","",VLOOKUP(A32,Entrants!$B$4:$D$105,2))</f>
        <v>Ponton, Mark</v>
      </c>
      <c r="E32" s="37">
        <v>0.019699074074074074</v>
      </c>
      <c r="F32" s="37">
        <f>IF(A32="","",VLOOKUP(A32,Entrants!$B$4:$M$105,10))</f>
        <v>0.007118055555555555</v>
      </c>
      <c r="G32" s="37">
        <f t="shared" si="0"/>
        <v>0.01258101851851852</v>
      </c>
      <c r="H32" s="7"/>
      <c r="I32" s="5">
        <v>28</v>
      </c>
      <c r="J32" s="35" t="s">
        <v>58</v>
      </c>
      <c r="K32" s="37">
        <v>0.01951388888888889</v>
      </c>
      <c r="L32" s="37">
        <v>0.005902777777777778</v>
      </c>
      <c r="M32" s="37">
        <v>0.013611111111111112</v>
      </c>
    </row>
    <row r="33" spans="1:13" ht="15" customHeight="1">
      <c r="A33" s="36">
        <v>90</v>
      </c>
      <c r="B33" s="36" t="str">
        <f>IF(A33="","",VLOOKUP(A33,Entrants!$B$4:$D$105,3))</f>
        <v>RD</v>
      </c>
      <c r="C33" s="36">
        <v>29</v>
      </c>
      <c r="D33" s="95" t="str">
        <f>IF(A33="","",VLOOKUP(A33,Entrants!$B$4:$D$105,2))</f>
        <v>Wood, Graham</v>
      </c>
      <c r="E33" s="37">
        <v>0.019710648148148147</v>
      </c>
      <c r="F33" s="37">
        <f>IF(A33="","",VLOOKUP(A33,Entrants!$B$4:$M$105,10))</f>
        <v>0.008854166666666666</v>
      </c>
      <c r="G33" s="37">
        <f t="shared" si="0"/>
        <v>0.01085648148148148</v>
      </c>
      <c r="H33" s="7"/>
      <c r="I33" s="5">
        <v>29</v>
      </c>
      <c r="J33" s="35" t="s">
        <v>38</v>
      </c>
      <c r="K33" s="37">
        <v>0.019189814814814816</v>
      </c>
      <c r="L33" s="37">
        <v>0.005555555555555556</v>
      </c>
      <c r="M33" s="37">
        <v>0.01363425925925926</v>
      </c>
    </row>
    <row r="34" spans="1:13" ht="15" customHeight="1">
      <c r="A34" s="36">
        <v>88</v>
      </c>
      <c r="B34" s="36" t="str">
        <f>IF(A34="","",VLOOKUP(A34,Entrants!$B$4:$D$105,3))</f>
        <v>CM</v>
      </c>
      <c r="C34" s="36">
        <v>30</v>
      </c>
      <c r="D34" s="95" t="str">
        <f>IF(A34="","",VLOOKUP(A34,Entrants!$B$4:$D$105,2))</f>
        <v>Wilson, Andrea</v>
      </c>
      <c r="E34" s="37">
        <v>0.019710648148148147</v>
      </c>
      <c r="F34" s="37">
        <f>IF(A34="","",VLOOKUP(A34,Entrants!$B$4:$M$105,10))</f>
        <v>0.004166666666666667</v>
      </c>
      <c r="G34" s="37">
        <f t="shared" si="0"/>
        <v>0.015543981481481482</v>
      </c>
      <c r="H34" s="7"/>
      <c r="I34" s="5">
        <v>30</v>
      </c>
      <c r="J34" s="35" t="s">
        <v>50</v>
      </c>
      <c r="K34" s="37">
        <v>0.020428240740740743</v>
      </c>
      <c r="L34" s="37">
        <v>0.0067708333333333336</v>
      </c>
      <c r="M34" s="37">
        <v>0.01365740740740741</v>
      </c>
    </row>
    <row r="35" spans="1:13" ht="15" customHeight="1">
      <c r="A35" s="36">
        <v>54</v>
      </c>
      <c r="B35" s="36" t="str">
        <f>IF(A35="","",VLOOKUP(A35,Entrants!$B$4:$D$105,3))</f>
        <v>AA</v>
      </c>
      <c r="C35" s="36">
        <v>31</v>
      </c>
      <c r="D35" s="95" t="str">
        <f>IF(A35="","",VLOOKUP(A35,Entrants!$B$4:$D$105,2))</f>
        <v>Lowes, Alison</v>
      </c>
      <c r="E35" s="37">
        <v>0.01972222222222222</v>
      </c>
      <c r="F35" s="37">
        <f>IF(A35="","",VLOOKUP(A35,Entrants!$B$4:$M$105,10))</f>
        <v>0.0026041666666666665</v>
      </c>
      <c r="G35" s="37">
        <f t="shared" si="0"/>
        <v>0.017118055555555553</v>
      </c>
      <c r="H35" s="7"/>
      <c r="I35" s="5">
        <v>31</v>
      </c>
      <c r="J35" s="35" t="s">
        <v>69</v>
      </c>
      <c r="K35" s="37">
        <v>0.01982638888888889</v>
      </c>
      <c r="L35" s="37">
        <v>0.006076388888888889</v>
      </c>
      <c r="M35" s="37">
        <v>0.013750000000000002</v>
      </c>
    </row>
    <row r="36" spans="1:13" ht="15" customHeight="1">
      <c r="A36" s="36">
        <v>86</v>
      </c>
      <c r="B36" s="36" t="str">
        <f>IF(A36="","",VLOOKUP(A36,Entrants!$B$4:$D$105,3))</f>
        <v>HT</v>
      </c>
      <c r="C36" s="36">
        <v>32</v>
      </c>
      <c r="D36" s="95" t="str">
        <f>IF(A36="","",VLOOKUP(A36,Entrants!$B$4:$D$105,2))</f>
        <v>Watson, Sandra</v>
      </c>
      <c r="E36" s="37">
        <v>0.019768518518518515</v>
      </c>
      <c r="F36" s="37">
        <f>IF(A36="","",VLOOKUP(A36,Entrants!$B$4:$M$105,10))</f>
        <v>0.0067708333333333336</v>
      </c>
      <c r="G36" s="37">
        <f t="shared" si="0"/>
        <v>0.012997685185185182</v>
      </c>
      <c r="H36" s="7"/>
      <c r="I36" s="5">
        <v>32</v>
      </c>
      <c r="J36" s="35" t="s">
        <v>199</v>
      </c>
      <c r="K36" s="37">
        <v>0.020104166666666666</v>
      </c>
      <c r="L36" s="37">
        <v>0.005729166666666667</v>
      </c>
      <c r="M36" s="37">
        <v>0.014374999999999999</v>
      </c>
    </row>
    <row r="37" spans="1:13" ht="15" customHeight="1">
      <c r="A37" s="36">
        <v>75</v>
      </c>
      <c r="B37" s="36" t="str">
        <f>IF(A37="","",VLOOKUP(A37,Entrants!$B$4:$D$105,3))</f>
        <v>RR</v>
      </c>
      <c r="C37" s="36">
        <v>33</v>
      </c>
      <c r="D37" s="95" t="str">
        <f>IF(A37="","",VLOOKUP(A37,Entrants!$B$4:$D$105,2))</f>
        <v>Shillinglaw, Richard</v>
      </c>
      <c r="E37" s="37">
        <v>0.019814814814814816</v>
      </c>
      <c r="F37" s="37">
        <f>IF(A37="","",VLOOKUP(A37,Entrants!$B$4:$M$105,10))</f>
        <v>0.007986111111111112</v>
      </c>
      <c r="G37" s="37">
        <f t="shared" si="0"/>
        <v>0.011828703703703704</v>
      </c>
      <c r="H37" s="7"/>
      <c r="I37" s="5">
        <v>33</v>
      </c>
      <c r="J37" s="7" t="s">
        <v>44</v>
      </c>
      <c r="K37" s="6">
        <v>0.0190625</v>
      </c>
      <c r="L37" s="6">
        <v>0.0046875</v>
      </c>
      <c r="M37" s="6">
        <v>0.014374999999999999</v>
      </c>
    </row>
    <row r="38" spans="1:13" ht="15" customHeight="1">
      <c r="A38" s="36">
        <v>30</v>
      </c>
      <c r="B38" s="36">
        <f>IF(A38="","",VLOOKUP(A38,Entrants!$B$4:$D$105,3))</f>
        <v>0</v>
      </c>
      <c r="C38" s="36">
        <v>34</v>
      </c>
      <c r="D38" s="95" t="str">
        <f>IF(A38="","",VLOOKUP(A38,Entrants!$B$4:$D$105,2))</f>
        <v>Frazer, Joe</v>
      </c>
      <c r="E38" s="37">
        <v>0.01982638888888889</v>
      </c>
      <c r="F38" s="37">
        <f>IF(A38="","",VLOOKUP(A38,Entrants!$B$4:$M$105,10))</f>
        <v>0.006076388888888889</v>
      </c>
      <c r="G38" s="37">
        <f t="shared" si="0"/>
        <v>0.013750000000000002</v>
      </c>
      <c r="H38" s="7"/>
      <c r="I38" s="5">
        <v>34</v>
      </c>
      <c r="J38" s="39" t="s">
        <v>48</v>
      </c>
      <c r="K38" s="6">
        <v>0.01996527777777778</v>
      </c>
      <c r="L38" s="6">
        <v>0.005555555555555556</v>
      </c>
      <c r="M38" s="6">
        <v>0.014409722222222223</v>
      </c>
    </row>
    <row r="39" spans="1:13" ht="15" customHeight="1">
      <c r="A39" s="36">
        <v>74</v>
      </c>
      <c r="B39" s="36" t="str">
        <f>IF(A39="","",VLOOKUP(A39,Entrants!$B$4:$D$105,3))</f>
        <v>DB</v>
      </c>
      <c r="C39" s="36">
        <v>35</v>
      </c>
      <c r="D39" s="95" t="str">
        <f>IF(A39="","",VLOOKUP(A39,Entrants!$B$4:$D$105,2))</f>
        <v>Shaw, Billy</v>
      </c>
      <c r="E39" s="37">
        <v>0.019884259259259258</v>
      </c>
      <c r="F39" s="37">
        <f>IF(A39="","",VLOOKUP(A39,Entrants!$B$4:$M$105,10))</f>
        <v>0.006944444444444444</v>
      </c>
      <c r="G39" s="37">
        <f t="shared" si="0"/>
        <v>0.012939814814814814</v>
      </c>
      <c r="H39" s="7"/>
      <c r="I39" s="5">
        <v>35</v>
      </c>
      <c r="J39" s="35" t="s">
        <v>204</v>
      </c>
      <c r="K39" s="37">
        <v>0.01947916666666667</v>
      </c>
      <c r="L39" s="37">
        <v>0.0050347222222222225</v>
      </c>
      <c r="M39" s="37">
        <v>0.014444444444444447</v>
      </c>
    </row>
    <row r="40" spans="1:13" ht="15" customHeight="1">
      <c r="A40" s="36">
        <v>89</v>
      </c>
      <c r="B40" s="36" t="str">
        <f>IF(A40="","",VLOOKUP(A40,Entrants!$B$4:$D$105,3))</f>
        <v>HT</v>
      </c>
      <c r="C40" s="36">
        <v>36</v>
      </c>
      <c r="D40" s="95" t="str">
        <f>IF(A40="","",VLOOKUP(A40,Entrants!$B$4:$D$105,2))</f>
        <v>Wright, Deborah</v>
      </c>
      <c r="E40" s="37">
        <v>0.01989583333333333</v>
      </c>
      <c r="F40" s="37">
        <f>IF(A40="","",VLOOKUP(A40,Entrants!$B$4:$M$105,10))</f>
        <v>0.004861111111111111</v>
      </c>
      <c r="G40" s="37">
        <f t="shared" si="0"/>
        <v>0.01503472222222222</v>
      </c>
      <c r="H40" s="7"/>
      <c r="I40" s="5">
        <v>36</v>
      </c>
      <c r="J40" s="35" t="s">
        <v>70</v>
      </c>
      <c r="K40" s="37">
        <v>0.019224537037037037</v>
      </c>
      <c r="L40" s="37">
        <v>0.0046875</v>
      </c>
      <c r="M40" s="37">
        <v>0.014537037037037036</v>
      </c>
    </row>
    <row r="41" spans="1:13" ht="15" customHeight="1">
      <c r="A41" s="36">
        <v>71</v>
      </c>
      <c r="B41" s="36" t="str">
        <f>IF(A41="","",VLOOKUP(A41,Entrants!$B$4:$D$105,3))</f>
        <v>WS</v>
      </c>
      <c r="C41" s="36">
        <v>37</v>
      </c>
      <c r="D41" s="95" t="str">
        <f>IF(A41="","",VLOOKUP(A41,Entrants!$B$4:$D$105,2))</f>
        <v>Scott, Martin</v>
      </c>
      <c r="E41" s="37">
        <v>0.01990740740740741</v>
      </c>
      <c r="F41" s="37">
        <f>IF(A41="","",VLOOKUP(A41,Entrants!$B$4:$M$105,10))</f>
        <v>0.008680555555555556</v>
      </c>
      <c r="G41" s="37">
        <f t="shared" si="0"/>
        <v>0.011226851851851852</v>
      </c>
      <c r="H41" s="7"/>
      <c r="I41" s="5">
        <v>37</v>
      </c>
      <c r="J41" s="39" t="s">
        <v>136</v>
      </c>
      <c r="K41" s="6">
        <v>0.019293981481481485</v>
      </c>
      <c r="L41" s="6">
        <v>0.0046875</v>
      </c>
      <c r="M41" s="6">
        <v>0.014606481481481484</v>
      </c>
    </row>
    <row r="42" spans="1:13" ht="15" customHeight="1">
      <c r="A42" s="36">
        <v>77</v>
      </c>
      <c r="B42" s="36" t="str">
        <f>IF(A42="","",VLOOKUP(A42,Entrants!$B$4:$D$105,3))</f>
        <v>RD</v>
      </c>
      <c r="C42" s="36">
        <v>38</v>
      </c>
      <c r="D42" s="95" t="str">
        <f>IF(A42="","",VLOOKUP(A42,Entrants!$B$4:$D$105,2))</f>
        <v>Stewart, Graeme</v>
      </c>
      <c r="E42" s="37">
        <v>0.019930555555555556</v>
      </c>
      <c r="F42" s="37">
        <f>IF(A42="","",VLOOKUP(A42,Entrants!$B$4:$M$105,10))</f>
        <v>0.008854166666666666</v>
      </c>
      <c r="G42" s="37">
        <f t="shared" si="0"/>
        <v>0.011076388888888889</v>
      </c>
      <c r="H42" s="7"/>
      <c r="I42" s="5">
        <v>38</v>
      </c>
      <c r="J42" s="35" t="s">
        <v>68</v>
      </c>
      <c r="K42" s="37">
        <v>0.02054398148148148</v>
      </c>
      <c r="L42" s="37">
        <v>0.005902777777777778</v>
      </c>
      <c r="M42" s="37">
        <v>0.014641203703703701</v>
      </c>
    </row>
    <row r="43" spans="1:13" ht="15" customHeight="1">
      <c r="A43" s="36">
        <v>53</v>
      </c>
      <c r="B43" s="36" t="str">
        <f>IF(A43="","",VLOOKUP(A43,Entrants!$B$4:$D$105,3))</f>
        <v>RR</v>
      </c>
      <c r="C43" s="36">
        <v>39</v>
      </c>
      <c r="D43" s="95" t="str">
        <f>IF(A43="","",VLOOKUP(A43,Entrants!$B$4:$D$105,2))</f>
        <v>Lonsdale, Davina</v>
      </c>
      <c r="E43" s="37">
        <v>0.01996527777777778</v>
      </c>
      <c r="F43" s="37">
        <f>IF(A43="","",VLOOKUP(A43,Entrants!$B$4:$M$105,10))</f>
        <v>0.005555555555555556</v>
      </c>
      <c r="G43" s="37">
        <f t="shared" si="0"/>
        <v>0.014409722222222223</v>
      </c>
      <c r="H43" s="7"/>
      <c r="I43" s="5">
        <v>39</v>
      </c>
      <c r="J43" s="39" t="s">
        <v>198</v>
      </c>
      <c r="K43" s="6">
        <v>0.01989583333333333</v>
      </c>
      <c r="L43" s="6">
        <v>0.004861111111111111</v>
      </c>
      <c r="M43" s="6">
        <v>0.01503472222222222</v>
      </c>
    </row>
    <row r="44" spans="1:13" ht="15" customHeight="1">
      <c r="A44" s="36">
        <v>61</v>
      </c>
      <c r="B44" s="36" t="str">
        <f>IF(A44="","",VLOOKUP(A44,Entrants!$B$4:$D$105,3))</f>
        <v>DB</v>
      </c>
      <c r="C44" s="36">
        <v>40</v>
      </c>
      <c r="D44" s="95" t="str">
        <f>IF(A44="","",VLOOKUP(A44,Entrants!$B$4:$D$105,2))</f>
        <v>McGarry, David</v>
      </c>
      <c r="E44" s="37">
        <v>0.020104166666666666</v>
      </c>
      <c r="F44" s="37">
        <f>IF(A44="","",VLOOKUP(A44,Entrants!$B$4:$M$105,10))</f>
        <v>0.005729166666666667</v>
      </c>
      <c r="G44" s="37">
        <f t="shared" si="0"/>
        <v>0.014374999999999999</v>
      </c>
      <c r="H44" s="7"/>
      <c r="I44" s="5">
        <v>40</v>
      </c>
      <c r="J44" s="39" t="s">
        <v>227</v>
      </c>
      <c r="K44" s="6">
        <v>0.01960648148148148</v>
      </c>
      <c r="L44" s="6">
        <v>0.004340277777777778</v>
      </c>
      <c r="M44" s="6">
        <v>0.015266203703703704</v>
      </c>
    </row>
    <row r="45" spans="1:13" ht="15" customHeight="1">
      <c r="A45" s="36">
        <v>52</v>
      </c>
      <c r="B45" s="36" t="str">
        <f>IF(A45="","",VLOOKUP(A45,Entrants!$B$4:$D$105,3))</f>
        <v>GAL</v>
      </c>
      <c r="C45" s="36">
        <v>41</v>
      </c>
      <c r="D45" s="95" t="str">
        <f>IF(A45="","",VLOOKUP(A45,Entrants!$B$4:$D$105,2))</f>
        <v>Lemin, Julie</v>
      </c>
      <c r="E45" s="37">
        <v>0.020196759259259258</v>
      </c>
      <c r="F45" s="37">
        <f>IF(A45="","",VLOOKUP(A45,Entrants!$B$4:$M$105,10))</f>
        <v>0.0067708333333333336</v>
      </c>
      <c r="G45" s="37">
        <f t="shared" si="0"/>
        <v>0.013425925925925924</v>
      </c>
      <c r="H45" s="7"/>
      <c r="I45" s="5">
        <v>41</v>
      </c>
      <c r="J45" s="35" t="s">
        <v>75</v>
      </c>
      <c r="K45" s="37">
        <v>0.020208333333333335</v>
      </c>
      <c r="L45" s="37">
        <v>0.004861111111111111</v>
      </c>
      <c r="M45" s="37">
        <v>0.015347222222222224</v>
      </c>
    </row>
    <row r="46" spans="1:13" ht="15" customHeight="1">
      <c r="A46" s="36">
        <v>2</v>
      </c>
      <c r="B46" s="36" t="str">
        <f>IF(A46="","",VLOOKUP(A46,Entrants!$B$4:$D$105,3))</f>
        <v>AD</v>
      </c>
      <c r="C46" s="36">
        <v>42</v>
      </c>
      <c r="D46" s="95" t="str">
        <f>IF(A46="","",VLOOKUP(A46,Entrants!$B$4:$D$105,2))</f>
        <v>Barrass, Chloe</v>
      </c>
      <c r="E46" s="37">
        <v>0.020196759259259258</v>
      </c>
      <c r="F46" s="37">
        <f>IF(A46="","",VLOOKUP(A46,Entrants!$B$4:$M$105,10))</f>
        <v>0.003298611111111111</v>
      </c>
      <c r="G46" s="37">
        <f t="shared" si="0"/>
        <v>0.016898148148148148</v>
      </c>
      <c r="H46" s="7"/>
      <c r="I46" s="5">
        <v>42</v>
      </c>
      <c r="J46" s="35" t="s">
        <v>77</v>
      </c>
      <c r="K46" s="37">
        <v>0.019710648148148147</v>
      </c>
      <c r="L46" s="37">
        <v>0.004166666666666667</v>
      </c>
      <c r="M46" s="37">
        <v>0.015543981481481482</v>
      </c>
    </row>
    <row r="47" spans="1:13" ht="15" customHeight="1">
      <c r="A47" s="36">
        <v>25</v>
      </c>
      <c r="B47" s="36" t="str">
        <f>IF(A47="","",VLOOKUP(A47,Entrants!$B$4:$D$105,3))</f>
        <v>CM</v>
      </c>
      <c r="C47" s="36">
        <v>43</v>
      </c>
      <c r="D47" s="95" t="str">
        <f>IF(A47="","",VLOOKUP(A47,Entrants!$B$4:$D$105,2))</f>
        <v>Falkous, Lesley</v>
      </c>
      <c r="E47" s="37">
        <v>0.020208333333333335</v>
      </c>
      <c r="F47" s="37">
        <f>IF(A47="","",VLOOKUP(A47,Entrants!$B$4:$M$105,10))</f>
        <v>0.004861111111111111</v>
      </c>
      <c r="G47" s="37">
        <f t="shared" si="0"/>
        <v>0.015347222222222224</v>
      </c>
      <c r="H47" s="7"/>
      <c r="I47" s="5">
        <v>43</v>
      </c>
      <c r="J47" s="35" t="s">
        <v>230</v>
      </c>
      <c r="K47" s="37">
        <v>0.01931712962962963</v>
      </c>
      <c r="L47" s="37">
        <v>0.003472222222222222</v>
      </c>
      <c r="M47" s="37">
        <v>0.015844907407407405</v>
      </c>
    </row>
    <row r="48" spans="1:13" ht="15" customHeight="1">
      <c r="A48" s="36">
        <v>60</v>
      </c>
      <c r="B48" s="36" t="str">
        <f>IF(A48="","",VLOOKUP(A48,Entrants!$B$4:$D$105,3))</f>
        <v>MM</v>
      </c>
      <c r="C48" s="36">
        <v>44</v>
      </c>
      <c r="D48" s="95" t="str">
        <f>IF(A48="","",VLOOKUP(A48,Entrants!$B$4:$D$105,2))</f>
        <v>McCabe, Terry</v>
      </c>
      <c r="E48" s="37">
        <v>0.020428240740740743</v>
      </c>
      <c r="F48" s="37">
        <f>IF(A48="","",VLOOKUP(A48,Entrants!$B$4:$M$105,10))</f>
        <v>0.0067708333333333336</v>
      </c>
      <c r="G48" s="37">
        <f t="shared" si="0"/>
        <v>0.01365740740740741</v>
      </c>
      <c r="H48" s="7"/>
      <c r="I48" s="5">
        <v>44</v>
      </c>
      <c r="J48" s="35" t="s">
        <v>147</v>
      </c>
      <c r="K48" s="37">
        <v>0.021574074074074075</v>
      </c>
      <c r="L48" s="37">
        <v>0.005555555555555556</v>
      </c>
      <c r="M48" s="37">
        <v>0.01601851851851852</v>
      </c>
    </row>
    <row r="49" spans="1:13" ht="15" customHeight="1">
      <c r="A49" s="36">
        <v>58</v>
      </c>
      <c r="B49" s="36" t="str">
        <f>IF(A49="","",VLOOKUP(A49,Entrants!$B$4:$D$105,3))</f>
        <v>GAL</v>
      </c>
      <c r="C49" s="36">
        <v>45</v>
      </c>
      <c r="D49" s="95" t="str">
        <f>IF(A49="","",VLOOKUP(A49,Entrants!$B$4:$D$105,2))</f>
        <v>Mason, Claire</v>
      </c>
      <c r="E49" s="37">
        <v>0.02054398148148148</v>
      </c>
      <c r="F49" s="37">
        <f>IF(A49="","",VLOOKUP(A49,Entrants!$B$4:$M$105,10))</f>
        <v>0.005902777777777778</v>
      </c>
      <c r="G49" s="37">
        <f t="shared" si="0"/>
        <v>0.014641203703703701</v>
      </c>
      <c r="H49" s="7"/>
      <c r="I49" s="5">
        <v>45</v>
      </c>
      <c r="J49" s="35" t="s">
        <v>123</v>
      </c>
      <c r="K49" s="37">
        <v>0.019571759259259257</v>
      </c>
      <c r="L49" s="37">
        <v>0.0031249999999999997</v>
      </c>
      <c r="M49" s="37">
        <v>0.016446759259259258</v>
      </c>
    </row>
    <row r="50" spans="1:13" ht="15" customHeight="1">
      <c r="A50" s="36">
        <v>63</v>
      </c>
      <c r="B50" s="36" t="str">
        <f>IF(A50="","",VLOOKUP(A50,Entrants!$B$4:$D$105,3))</f>
        <v>AA</v>
      </c>
      <c r="C50" s="36">
        <v>46</v>
      </c>
      <c r="D50" s="95" t="str">
        <f>IF(A50="","",VLOOKUP(A50,Entrants!$B$4:$D$105,2))</f>
        <v>Munro, Lynn</v>
      </c>
      <c r="E50" s="37">
        <v>0.02108796296296296</v>
      </c>
      <c r="F50" s="37">
        <f>IF(A50="","",VLOOKUP(A50,Entrants!$B$4:$M$105,10))</f>
        <v>0.0019097222222222222</v>
      </c>
      <c r="G50" s="37">
        <f t="shared" si="0"/>
        <v>0.01917824074074074</v>
      </c>
      <c r="H50" s="7"/>
      <c r="I50" s="5">
        <v>46</v>
      </c>
      <c r="J50" s="35" t="s">
        <v>175</v>
      </c>
      <c r="K50" s="37">
        <v>0.020196759259259258</v>
      </c>
      <c r="L50" s="37">
        <v>0.003298611111111111</v>
      </c>
      <c r="M50" s="37">
        <v>0.016898148148148148</v>
      </c>
    </row>
    <row r="51" spans="1:13" ht="15" customHeight="1">
      <c r="A51" s="36">
        <v>34</v>
      </c>
      <c r="B51" s="36" t="str">
        <f>IF(A51="","",VLOOKUP(A51,Entrants!$B$4:$D$105,3))</f>
        <v>WS</v>
      </c>
      <c r="C51" s="36">
        <v>47</v>
      </c>
      <c r="D51" s="95" t="str">
        <f>IF(A51="","",VLOOKUP(A51,Entrants!$B$4:$D$105,2))</f>
        <v>French, Steven</v>
      </c>
      <c r="E51" s="37">
        <v>0.02119212962962963</v>
      </c>
      <c r="F51" s="37">
        <f>IF(A51="","",VLOOKUP(A51,Entrants!$B$4:$M$105,10))</f>
        <v>0.00920138888888889</v>
      </c>
      <c r="G51" s="37">
        <f t="shared" si="0"/>
        <v>0.011990740740740741</v>
      </c>
      <c r="H51" s="7"/>
      <c r="I51" s="5">
        <v>47</v>
      </c>
      <c r="J51" s="35" t="s">
        <v>49</v>
      </c>
      <c r="K51" s="37">
        <v>0.01972222222222222</v>
      </c>
      <c r="L51" s="37">
        <v>0.0026041666666666665</v>
      </c>
      <c r="M51" s="37">
        <v>0.017118055555555553</v>
      </c>
    </row>
    <row r="52" spans="1:13" ht="15" customHeight="1">
      <c r="A52" s="36">
        <v>44</v>
      </c>
      <c r="B52" s="36" t="str">
        <f>IF(A52="","",VLOOKUP(A52,Entrants!$B$4:$D$105,3))</f>
        <v>MM</v>
      </c>
      <c r="C52" s="36">
        <v>48</v>
      </c>
      <c r="D52" s="95" t="str">
        <f>IF(A52="","",VLOOKUP(A52,Entrants!$B$4:$D$105,2))</f>
        <v>Herron, Leanne</v>
      </c>
      <c r="E52" s="37">
        <v>0.021412037037037035</v>
      </c>
      <c r="F52" s="37">
        <f>IF(A52="","",VLOOKUP(A52,Entrants!$B$4:$M$105,10))</f>
        <v>0.008333333333333333</v>
      </c>
      <c r="G52" s="37">
        <f t="shared" si="0"/>
        <v>0.013078703703703702</v>
      </c>
      <c r="I52" s="5">
        <v>48</v>
      </c>
      <c r="J52" s="7" t="s">
        <v>120</v>
      </c>
      <c r="K52" s="6">
        <v>0.01909722222222222</v>
      </c>
      <c r="L52" s="6">
        <v>0.0019097222222222222</v>
      </c>
      <c r="M52" s="6">
        <v>0.017187499999999998</v>
      </c>
    </row>
    <row r="53" spans="1:13" ht="15" customHeight="1">
      <c r="A53" s="36">
        <v>3</v>
      </c>
      <c r="B53" s="36" t="str">
        <f>IF(A53="","",VLOOKUP(A53,Entrants!$B$4:$D$105,3))</f>
        <v>DB</v>
      </c>
      <c r="C53" s="36">
        <v>49</v>
      </c>
      <c r="D53" s="95" t="str">
        <f>IF(A53="","",VLOOKUP(A53,Entrants!$B$4:$D$105,2))</f>
        <v>Barrass, Heather</v>
      </c>
      <c r="E53" s="6">
        <v>0.021574074074074075</v>
      </c>
      <c r="F53" s="37">
        <f>IF(A53="","",VLOOKUP(A53,Entrants!$B$4:$M$105,10))</f>
        <v>0.005555555555555556</v>
      </c>
      <c r="G53" s="37">
        <f t="shared" si="0"/>
        <v>0.01601851851851852</v>
      </c>
      <c r="I53" s="5">
        <v>49</v>
      </c>
      <c r="J53" s="35" t="s">
        <v>64</v>
      </c>
      <c r="K53" s="37">
        <v>0.02108796296296296</v>
      </c>
      <c r="L53" s="37">
        <v>0.0019097222222222222</v>
      </c>
      <c r="M53" s="37">
        <v>0.01917824074074074</v>
      </c>
    </row>
    <row r="54" spans="1:13" ht="15" customHeight="1">
      <c r="A54" s="36"/>
      <c r="B54" s="36">
        <f>IF(A54="","",VLOOKUP(A54,Entrants!$B$4:$D$105,3))</f>
      </c>
      <c r="C54" s="36">
        <v>50</v>
      </c>
      <c r="D54" s="95">
        <f>IF(A54="","",VLOOKUP(A54,Entrants!$B$4:$D$105,2))</f>
      </c>
      <c r="E54" s="37"/>
      <c r="F54" s="37">
        <f>IF(A54="","",VLOOKUP(A54,Entrants!$B$4:$M$105,10))</f>
      </c>
      <c r="G54" s="37">
        <f t="shared" si="0"/>
      </c>
      <c r="I54" s="5">
        <v>50</v>
      </c>
      <c r="J54" s="35" t="s">
        <v>14</v>
      </c>
      <c r="K54" s="37"/>
      <c r="L54" s="37" t="s">
        <v>14</v>
      </c>
      <c r="M54" s="37" t="s">
        <v>14</v>
      </c>
    </row>
    <row r="55" spans="1:13" ht="15" customHeight="1">
      <c r="A55" s="36"/>
      <c r="B55" s="36">
        <f>IF(A55="","",VLOOKUP(A55,Entrants!$B$4:$D$105,3))</f>
      </c>
      <c r="C55" s="36">
        <v>51</v>
      </c>
      <c r="D55" s="95">
        <f>IF(A55="","",VLOOKUP(A55,Entrants!$B$4:$D$105,2))</f>
      </c>
      <c r="E55" s="37"/>
      <c r="F55" s="37">
        <f>IF(A55="","",VLOOKUP(A55,Entrants!$B$4:$M$105,10))</f>
      </c>
      <c r="G55" s="37">
        <f t="shared" si="0"/>
      </c>
      <c r="I55" s="5">
        <v>51</v>
      </c>
      <c r="J55" s="39" t="s">
        <v>14</v>
      </c>
      <c r="K55" s="6"/>
      <c r="L55" s="6" t="s">
        <v>14</v>
      </c>
      <c r="M55" s="6" t="s">
        <v>14</v>
      </c>
    </row>
    <row r="56" spans="1:13" ht="15" customHeight="1">
      <c r="A56" s="36"/>
      <c r="B56" s="36">
        <f>IF(A56="","",VLOOKUP(A56,Entrants!$B$4:$D$105,3))</f>
      </c>
      <c r="C56" s="36">
        <v>52</v>
      </c>
      <c r="D56" s="95">
        <f>IF(A56="","",VLOOKUP(A56,Entrants!$B$4:$D$105,2))</f>
      </c>
      <c r="E56" s="37"/>
      <c r="F56" s="37">
        <f>IF(A56="","",VLOOKUP(A56,Entrants!$B$4:$M$105,10))</f>
      </c>
      <c r="G56" s="37">
        <f t="shared" si="0"/>
      </c>
      <c r="I56" s="5">
        <v>52</v>
      </c>
      <c r="J56" s="35" t="s">
        <v>14</v>
      </c>
      <c r="K56" s="37"/>
      <c r="L56" s="37" t="s">
        <v>14</v>
      </c>
      <c r="M56" s="37" t="s">
        <v>14</v>
      </c>
    </row>
    <row r="57" spans="1:13" ht="15" customHeight="1">
      <c r="A57" s="36"/>
      <c r="B57" s="36">
        <f>IF(A57="","",VLOOKUP(A57,Entrants!$B$4:$D$105,3))</f>
      </c>
      <c r="C57" s="36">
        <v>53</v>
      </c>
      <c r="D57" s="95">
        <f>IF(A57="","",VLOOKUP(A57,Entrants!$B$4:$D$105,2))</f>
      </c>
      <c r="E57" s="37"/>
      <c r="F57" s="37">
        <f>IF(A57="","",VLOOKUP(A57,Entrants!$B$4:$M$105,10))</f>
      </c>
      <c r="G57" s="37">
        <f t="shared" si="0"/>
      </c>
      <c r="I57" s="5">
        <v>53</v>
      </c>
      <c r="J57" s="35" t="s">
        <v>14</v>
      </c>
      <c r="K57" s="37"/>
      <c r="L57" s="104" t="s">
        <v>14</v>
      </c>
      <c r="M57" s="37" t="s">
        <v>14</v>
      </c>
    </row>
    <row r="58" spans="1:13" ht="15" customHeight="1">
      <c r="A58" s="36"/>
      <c r="B58" s="36">
        <f>IF(A58="","",VLOOKUP(A58,Entrants!$B$4:$D$105,3))</f>
      </c>
      <c r="C58" s="36">
        <v>54</v>
      </c>
      <c r="D58" s="95">
        <f>IF(A58="","",VLOOKUP(A58,Entrants!$B$4:$D$105,2))</f>
      </c>
      <c r="E58" s="37"/>
      <c r="F58" s="37">
        <f>IF(A58="","",VLOOKUP(A58,Entrants!$B$4:$M$105,10))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IF(A59="","",VLOOKUP(A59,Entrants!$B$4:$D$105,3))</f>
      </c>
      <c r="C59" s="36">
        <v>55</v>
      </c>
      <c r="D59" s="95">
        <f>IF(A59="","",VLOOKUP(A59,Entrants!$B$4:$D$105,2))</f>
      </c>
      <c r="E59" s="37"/>
      <c r="F59" s="37">
        <f>IF(A59="","",VLOOKUP(A59,Entrants!$B$4:$M$105,10))</f>
      </c>
      <c r="G59" s="37">
        <f t="shared" si="0"/>
      </c>
      <c r="I59" s="5">
        <v>55</v>
      </c>
      <c r="J59" s="35" t="s">
        <v>14</v>
      </c>
      <c r="K59" s="37"/>
      <c r="L59" s="37" t="s">
        <v>14</v>
      </c>
      <c r="M59" s="37" t="s">
        <v>14</v>
      </c>
    </row>
    <row r="60" spans="1:13" ht="15">
      <c r="A60" s="36"/>
      <c r="B60" s="36">
        <f>IF(A60="","",VLOOKUP(A60,Entrants!$B$4:$D$105,3))</f>
      </c>
      <c r="C60" s="36">
        <v>56</v>
      </c>
      <c r="D60" s="95">
        <f>IF(A60="","",VLOOKUP(A60,Entrants!$B$4:$D$105,2))</f>
      </c>
      <c r="E60" s="37"/>
      <c r="F60" s="37">
        <f>IF(A60="","",VLOOKUP(A60,Entrants!$B$4:$M$105,10))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IF(A61="","",VLOOKUP(A61,Entrants!$B$4:$D$105,3))</f>
      </c>
      <c r="C61" s="36">
        <v>57</v>
      </c>
      <c r="D61" s="95">
        <f>IF(A61="","",VLOOKUP(A61,Entrants!$B$4:$D$105,2))</f>
      </c>
      <c r="E61" s="37"/>
      <c r="F61" s="37">
        <f>IF(A61="","",VLOOKUP(A61,Entrants!$B$4:$M$105,10))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IF(A62="","",VLOOKUP(A62,Entrants!$B$4:$D$105,3))</f>
      </c>
      <c r="C62" s="36">
        <v>58</v>
      </c>
      <c r="D62" s="95">
        <f>IF(A62="","",VLOOKUP(A62,Entrants!$B$4:$D$105,2))</f>
      </c>
      <c r="E62" s="37"/>
      <c r="F62" s="37">
        <f>IF(A62="","",VLOOKUP(A62,Entrants!$B$4:$M$105,10))</f>
      </c>
      <c r="G62" s="37">
        <f t="shared" si="0"/>
      </c>
      <c r="I62" s="5">
        <v>58</v>
      </c>
      <c r="J62" s="35" t="s">
        <v>14</v>
      </c>
      <c r="K62" s="37"/>
      <c r="L62" s="37" t="s">
        <v>14</v>
      </c>
      <c r="M62" s="37" t="s">
        <v>14</v>
      </c>
    </row>
    <row r="63" spans="1:13" ht="15">
      <c r="A63" s="36"/>
      <c r="B63" s="36">
        <f>IF(A63="","",VLOOKUP(A63,Entrants!$B$4:$D$105,3))</f>
      </c>
      <c r="C63" s="36">
        <v>59</v>
      </c>
      <c r="D63" s="95">
        <f>IF(A63="","",VLOOKUP(A63,Entrants!$B$4:$D$105,2))</f>
      </c>
      <c r="E63" s="37"/>
      <c r="F63" s="37">
        <f>IF(A63="","",VLOOKUP(A63,Entrants!$B$4:$M$105,10))</f>
      </c>
      <c r="G63" s="37">
        <f t="shared" si="0"/>
      </c>
      <c r="I63" s="5">
        <v>59</v>
      </c>
      <c r="J63" s="35" t="s">
        <v>14</v>
      </c>
      <c r="K63" s="37"/>
      <c r="L63" s="37" t="s">
        <v>14</v>
      </c>
      <c r="M63" s="37" t="s">
        <v>14</v>
      </c>
    </row>
    <row r="64" spans="1:13" ht="15">
      <c r="A64" s="36"/>
      <c r="B64" s="36">
        <f>IF(A64="","",VLOOKUP(A64,Entrants!$B$4:$D$105,3))</f>
      </c>
      <c r="C64" s="36">
        <v>60</v>
      </c>
      <c r="D64" s="95">
        <f>IF(A64="","",VLOOKUP(A64,Entrants!$B$4:$D$105,2))</f>
      </c>
      <c r="E64" s="37"/>
      <c r="F64" s="37">
        <f>IF(A64="","",VLOOKUP(A64,Entrants!$B$4:$M$105,10))</f>
      </c>
      <c r="G64" s="37">
        <f t="shared" si="0"/>
      </c>
      <c r="I64" s="5">
        <v>60</v>
      </c>
      <c r="J64" s="35" t="s">
        <v>14</v>
      </c>
      <c r="K64" s="37"/>
      <c r="L64" s="37" t="s">
        <v>14</v>
      </c>
      <c r="M64" s="37" t="s">
        <v>14</v>
      </c>
    </row>
    <row r="65" spans="1:13" ht="15">
      <c r="A65" s="36"/>
      <c r="B65" s="36">
        <f>IF(A65="","",VLOOKUP(A65,Entrants!$B$4:$D$105,3))</f>
      </c>
      <c r="C65" s="36">
        <v>61</v>
      </c>
      <c r="D65" s="95">
        <f>IF(A65="","",VLOOKUP(A65,Entrants!$B$4:$D$105,2))</f>
      </c>
      <c r="E65" s="37"/>
      <c r="F65" s="37">
        <f>IF(A65="","",VLOOKUP(A65,Entrants!$B$4:$M$105,10))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IF(A66="","",VLOOKUP(A66,Entrants!$B$4:$D$105,3))</f>
      </c>
      <c r="C66" s="36">
        <v>62</v>
      </c>
      <c r="D66" s="95">
        <f>IF(A66="","",VLOOKUP(A66,Entrants!$B$4:$D$105,2))</f>
      </c>
      <c r="E66" s="37"/>
      <c r="F66" s="37">
        <f>IF(A66="","",VLOOKUP(A66,Entrants!$B$4:$M$105,10))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IF(A67="","",VLOOKUP(A67,Entrants!$B$4:$D$105,3))</f>
      </c>
      <c r="C67" s="36">
        <v>63</v>
      </c>
      <c r="D67" s="35">
        <f>IF(A67="","",VLOOKUP(A67,Entrants!$B$4:$D$105,2))</f>
      </c>
      <c r="E67" s="37"/>
      <c r="F67" s="37">
        <f>IF(A67="","",VLOOKUP(A67,Entrants!$B$4:$M$105,10))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IF(A68="","",VLOOKUP(A68,Entrants!$B$4:$D$105,3))</f>
      </c>
      <c r="C68" s="36">
        <v>64</v>
      </c>
      <c r="D68" s="35">
        <f>IF(A68="","",VLOOKUP(A68,Entrants!$B$4:$D$105,2))</f>
      </c>
      <c r="E68" s="38"/>
      <c r="F68" s="37">
        <f>IF(A68="","",VLOOKUP(A68,Entrants!$B$4:$M$105,10))</f>
      </c>
      <c r="G68" s="37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IF(A69="","",VLOOKUP(A69,Entrants!$B$4:$D$105,3))</f>
      </c>
      <c r="C69" s="36">
        <v>65</v>
      </c>
      <c r="D69" s="35">
        <f>IF(A69="","",VLOOKUP(A69,Entrants!$B$4:$D$105,2))</f>
      </c>
      <c r="E69" s="38"/>
      <c r="F69" s="37">
        <f>IF(A69="","",VLOOKUP(A69,Entrants!$B$4:$M$105,10))</f>
      </c>
      <c r="G69" s="37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IF(A70="","",VLOOKUP(A70,Entrants!$B$4:$D$105,3))</f>
      </c>
      <c r="C70" s="36">
        <v>66</v>
      </c>
      <c r="D70" s="35">
        <f>IF(A70="","",VLOOKUP(A70,Entrants!$B$4:$D$105,2))</f>
      </c>
      <c r="E70" s="38"/>
      <c r="F70" s="37">
        <f>IF(A70="","",VLOOKUP(A70,Entrants!$B$4:$M$105,10))</f>
      </c>
      <c r="G70" s="37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IF(A71="","",VLOOKUP(A71,Entrants!$B$4:$D$105,3))</f>
      </c>
      <c r="C71" s="36">
        <v>67</v>
      </c>
      <c r="D71" s="35">
        <f>IF(A71="","",VLOOKUP(A71,Entrants!$B$4:$D$105,2))</f>
      </c>
      <c r="E71" s="38"/>
      <c r="F71" s="37">
        <f>IF(A71="","",VLOOKUP(A71,Entrants!$B$4:$M$105,10))</f>
      </c>
      <c r="G71" s="37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IF(A72="","",VLOOKUP(A72,Entrants!$B$4:$D$105,3))</f>
      </c>
      <c r="C72" s="36">
        <v>68</v>
      </c>
      <c r="D72" s="35">
        <f>IF(A72="","",VLOOKUP(A72,Entrants!$B$4:$D$105,2))</f>
      </c>
      <c r="E72" s="38"/>
      <c r="F72" s="37">
        <f>IF(A72="","",VLOOKUP(A72,Entrants!$B$4:$M$105,10))</f>
      </c>
      <c r="G72" s="37">
        <f t="shared" si="1"/>
      </c>
      <c r="I72" s="5">
        <v>68</v>
      </c>
      <c r="J72" s="39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IF(A73="","",VLOOKUP(A73,Entrants!$B$4:$D$105,3))</f>
      </c>
      <c r="C73" s="36">
        <v>69</v>
      </c>
      <c r="D73" s="35">
        <f>IF(A73="","",VLOOKUP(A73,Entrants!$B$4:$D$105,2))</f>
      </c>
      <c r="E73" s="38"/>
      <c r="F73" s="37">
        <f>IF(A73="","",VLOOKUP(A73,Entrants!$B$4:$M$105,10))</f>
      </c>
      <c r="G73" s="37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IF(A74="","",VLOOKUP(A74,Entrants!$B$4:$D$105,3))</f>
      </c>
      <c r="C74" s="36">
        <v>70</v>
      </c>
      <c r="D74" s="35">
        <f>IF(A74="","",VLOOKUP(A74,Entrants!$B$4:$D$105,2))</f>
      </c>
      <c r="E74" s="38"/>
      <c r="F74" s="37">
        <f>IF(A74="","",VLOOKUP(A74,Entrants!$B$4:$M$105,10))</f>
      </c>
      <c r="G74" s="37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IF(A75="","",VLOOKUP(A75,Entrants!$B$4:$D$105,3))</f>
      </c>
      <c r="C75" s="36">
        <v>71</v>
      </c>
      <c r="D75" s="35">
        <f>IF(A75="","",VLOOKUP(A75,Entrants!$B$4:$D$105,2))</f>
      </c>
      <c r="E75" s="38"/>
      <c r="F75" s="37">
        <f>IF(A75="","",VLOOKUP(A75,Entrants!$B$4:$M$105,10))</f>
      </c>
      <c r="G75" s="37">
        <f t="shared" si="1"/>
      </c>
      <c r="I75" s="5">
        <v>71</v>
      </c>
      <c r="J75" s="39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IF(A76="","",VLOOKUP(A76,Entrants!$B$4:$D$105,3))</f>
      </c>
      <c r="C76" s="36">
        <v>72</v>
      </c>
      <c r="D76" s="35">
        <f>IF(A76="","",VLOOKUP(A76,Entrants!$B$4:$D$105,2))</f>
      </c>
      <c r="E76" s="38"/>
      <c r="F76" s="37">
        <f>IF(A76="","",VLOOKUP(A76,Entrants!$B$4:$M$105,10))</f>
      </c>
      <c r="G76" s="37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IF(A77="","",VLOOKUP(A77,Entrants!$B$4:$D$105,3))</f>
      </c>
      <c r="C77" s="36">
        <v>73</v>
      </c>
      <c r="D77" s="35">
        <f>IF(A77="","",VLOOKUP(A77,Entrants!$B$4:$D$105,2))</f>
      </c>
      <c r="E77" s="38"/>
      <c r="F77" s="37">
        <f>IF(A77="","",VLOOKUP(A77,Entrants!$B$4:$M$105,10))</f>
      </c>
      <c r="G77" s="37">
        <f t="shared" si="1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IF(A78="","",VLOOKUP(A78,Entrants!$B$4:$D$105,3))</f>
      </c>
      <c r="C78" s="36">
        <v>74</v>
      </c>
      <c r="D78" s="35">
        <f>IF(A78="","",VLOOKUP(A78,Entrants!$B$4:$D$105,2))</f>
      </c>
      <c r="E78" s="38"/>
      <c r="F78" s="37">
        <f>IF(A78="","",VLOOKUP(A78,Entrants!$B$4:$M$105,10))</f>
      </c>
      <c r="G78" s="37">
        <f t="shared" si="1"/>
      </c>
      <c r="I78" s="5">
        <v>74</v>
      </c>
      <c r="J78" s="39" t="s">
        <v>14</v>
      </c>
      <c r="K78" s="6"/>
      <c r="L78" s="6" t="s">
        <v>14</v>
      </c>
      <c r="M78" s="6" t="s">
        <v>14</v>
      </c>
    </row>
    <row r="79" spans="1:13" ht="15">
      <c r="A79" s="36"/>
      <c r="B79" s="36">
        <f>IF(A79="","",VLOOKUP(A79,Entrants!$B$4:$D$105,3))</f>
      </c>
      <c r="C79" s="36">
        <v>75</v>
      </c>
      <c r="D79" s="35">
        <f>IF(A79="","",VLOOKUP(A79,Entrants!$B$4:$D$105,2))</f>
      </c>
      <c r="E79" s="38"/>
      <c r="F79" s="37">
        <f>IF(A79="","",VLOOKUP(A79,Entrants!$B$4:$M$105,10))</f>
      </c>
      <c r="G79" s="37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6">
        <f>IF(A80="","",VLOOKUP(A80,Entrants!$B$4:$D$105,3))</f>
      </c>
      <c r="C80" s="36">
        <v>76</v>
      </c>
      <c r="D80" s="35">
        <f>IF(A80="","",VLOOKUP(A80,Entrants!$B$4:$D$105,2))</f>
      </c>
      <c r="F80" s="37">
        <f>IF(A80="","",VLOOKUP(A80,Entrants!$B$4:$M$105,10))</f>
      </c>
      <c r="I80" s="5">
        <v>76</v>
      </c>
    </row>
    <row r="81" spans="2:12" ht="15">
      <c r="B81" s="36">
        <f>IF(A81="","",VLOOKUP(A81,Entrants!$B$4:$D$105,3))</f>
      </c>
      <c r="C81" s="36">
        <v>77</v>
      </c>
      <c r="D81" s="35">
        <f>IF(A81="","",VLOOKUP(A81,Entrants!$B$4:$D$105,2))</f>
      </c>
      <c r="F81" s="37">
        <f>IF(A81="","",VLOOKUP(A81,Entrants!$B$4:$M$105,10))</f>
      </c>
      <c r="I81" s="5">
        <v>77</v>
      </c>
    </row>
    <row r="82" spans="2:12" ht="15">
      <c r="B82" s="36">
        <f>IF(A82="","",VLOOKUP(A82,Entrants!$B$4:$D$105,3))</f>
      </c>
      <c r="C82" s="36">
        <v>78</v>
      </c>
      <c r="D82" s="35">
        <f>IF(A82="","",VLOOKUP(A82,Entrants!$B$4:$D$105,2))</f>
      </c>
      <c r="F82" s="37">
        <f>IF(A82="","",VLOOKUP(A82,Entrants!$B$4:$M$105,10))</f>
      </c>
      <c r="I82" s="5">
        <v>78</v>
      </c>
    </row>
    <row r="83" spans="2:12" ht="15">
      <c r="B83" s="36">
        <f>IF(A83="","",VLOOKUP(A83,Entrants!$B$4:$D$105,3))</f>
      </c>
      <c r="C83" s="36">
        <v>79</v>
      </c>
      <c r="D83" s="35">
        <f>IF(A83="","",VLOOKUP(A83,Entrants!$B$4:$D$105,2))</f>
      </c>
      <c r="F83" s="37">
        <f>IF(A83="","",VLOOKUP(A83,Entrants!$B$4:$M$105,10))</f>
      </c>
      <c r="I83" s="5">
        <v>79</v>
      </c>
    </row>
    <row r="84" spans="2:12" ht="15">
      <c r="B84" s="36">
        <f>IF(A84="","",VLOOKUP(A84,Entrants!$B$4:$D$105,3))</f>
      </c>
      <c r="C84" s="36">
        <v>80</v>
      </c>
      <c r="D84" s="35">
        <f>IF(A84="","",VLOOKUP(A84,Entrants!$B$4:$D$105,2))</f>
      </c>
      <c r="F84" s="37">
        <f>IF(A84="","",VLOOKUP(A84,Entrants!$B$4:$M$105,10))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H38" sqref="H38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192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36" t="s">
        <v>30</v>
      </c>
      <c r="K2" s="136"/>
      <c r="L2" s="136"/>
    </row>
    <row r="3" spans="1:13" ht="15" customHeight="1">
      <c r="A3" s="40" t="s">
        <v>7</v>
      </c>
      <c r="B3" s="40" t="s">
        <v>27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28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94</v>
      </c>
      <c r="B5" s="36">
        <f>IF(A5="","",VLOOKUP(A5,Entrants!$B$4:$D$105,3))</f>
        <v>0</v>
      </c>
      <c r="C5" s="36">
        <v>1</v>
      </c>
      <c r="D5" s="95" t="str">
        <f>IF(A5="","",VLOOKUP(A5,Entrants!$B$4:$D$105,2))</f>
        <v>Johnson, Brian</v>
      </c>
      <c r="E5" s="37">
        <v>0.018391203703703705</v>
      </c>
      <c r="F5" s="37">
        <f>IF(A5="","",VLOOKUP(A5,Entrants!$B$4:$M$105,11))</f>
        <v>0.005902777777777778</v>
      </c>
      <c r="G5" s="37">
        <f aca="true" t="shared" si="0" ref="G5:G66">IF(D5="","",E5-F5)</f>
        <v>0.012488425925925927</v>
      </c>
      <c r="H5" s="7"/>
      <c r="I5" s="5">
        <v>1</v>
      </c>
      <c r="J5" s="39" t="s">
        <v>248</v>
      </c>
      <c r="K5" s="6">
        <v>0.019131944444444444</v>
      </c>
      <c r="L5" s="37">
        <v>0.008680555555555556</v>
      </c>
      <c r="M5" s="6">
        <v>0.010451388888888889</v>
      </c>
    </row>
    <row r="6" spans="1:13" ht="15" customHeight="1">
      <c r="A6" s="36">
        <v>20</v>
      </c>
      <c r="B6" s="36" t="str">
        <f>IF(A6="","",VLOOKUP(A6,Entrants!$B$4:$D$105,3))</f>
        <v>HT</v>
      </c>
      <c r="C6" s="36">
        <v>2</v>
      </c>
      <c r="D6" s="95" t="str">
        <f>IF(A6="","",VLOOKUP(A6,Entrants!$B$4:$D$105,2))</f>
        <v>Dickinson, Ralph</v>
      </c>
      <c r="E6" s="37">
        <v>0.01849537037037037</v>
      </c>
      <c r="F6" s="37">
        <f>IF(A6="","",VLOOKUP(A6,Entrants!$B$4:$M$105,11))</f>
        <v>0.005208333333333333</v>
      </c>
      <c r="G6" s="37">
        <f t="shared" si="0"/>
        <v>0.013287037037037038</v>
      </c>
      <c r="H6" s="7"/>
      <c r="I6" s="5">
        <v>2</v>
      </c>
      <c r="J6" s="35" t="s">
        <v>232</v>
      </c>
      <c r="K6" s="37">
        <v>0.019699074074074074</v>
      </c>
      <c r="L6" s="37">
        <v>0.00920138888888889</v>
      </c>
      <c r="M6" s="37">
        <v>0.010497685185185185</v>
      </c>
    </row>
    <row r="7" spans="1:13" ht="15" customHeight="1">
      <c r="A7" s="36">
        <v>66</v>
      </c>
      <c r="B7" s="36" t="str">
        <f>IF(A7="","",VLOOKUP(A7,Entrants!$B$4:$D$105,3))</f>
        <v>GAL</v>
      </c>
      <c r="C7" s="36">
        <v>3</v>
      </c>
      <c r="D7" s="95" t="str">
        <f>IF(A7="","",VLOOKUP(A7,Entrants!$B$4:$D$105,2))</f>
        <v>Raithby, Hayley</v>
      </c>
      <c r="E7" s="37">
        <v>0.018680555555555554</v>
      </c>
      <c r="F7" s="37">
        <f>IF(A7="","",VLOOKUP(A7,Entrants!$B$4:$M$105,11))</f>
        <v>0.0050347222222222225</v>
      </c>
      <c r="G7" s="37">
        <f t="shared" si="0"/>
        <v>0.013645833333333333</v>
      </c>
      <c r="H7" s="7"/>
      <c r="I7" s="5">
        <v>3</v>
      </c>
      <c r="J7" s="35" t="s">
        <v>139</v>
      </c>
      <c r="K7" s="37">
        <v>0.019884259259259258</v>
      </c>
      <c r="L7" s="37">
        <v>0.009375</v>
      </c>
      <c r="M7" s="37">
        <v>0.010509259259259258</v>
      </c>
    </row>
    <row r="8" spans="1:13" ht="15" customHeight="1">
      <c r="A8" s="36">
        <v>31</v>
      </c>
      <c r="B8" s="36" t="str">
        <f>IF(A8="","",VLOOKUP(A8,Entrants!$B$4:$D$105,3))</f>
        <v>HT</v>
      </c>
      <c r="C8" s="36">
        <v>4</v>
      </c>
      <c r="D8" s="95" t="str">
        <f>IF(A8="","",VLOOKUP(A8,Entrants!$B$4:$D$105,2))</f>
        <v>Freeman, Lewis</v>
      </c>
      <c r="E8" s="37">
        <v>0.018900462962962963</v>
      </c>
      <c r="F8" s="37">
        <f>IF(A8="","",VLOOKUP(A8,Entrants!$B$4:$M$105,11))</f>
        <v>0.007118055555555555</v>
      </c>
      <c r="G8" s="37">
        <f t="shared" si="0"/>
        <v>0.011782407407407408</v>
      </c>
      <c r="H8" s="7"/>
      <c r="I8" s="5">
        <v>4</v>
      </c>
      <c r="J8" s="39" t="s">
        <v>184</v>
      </c>
      <c r="K8" s="6">
        <v>0.01958333333333333</v>
      </c>
      <c r="L8" s="37">
        <v>0.008854166666666666</v>
      </c>
      <c r="M8" s="6">
        <v>0.010729166666666665</v>
      </c>
    </row>
    <row r="9" spans="1:13" ht="15" customHeight="1">
      <c r="A9" s="36">
        <v>2</v>
      </c>
      <c r="B9" s="36" t="str">
        <f>IF(A9="","",VLOOKUP(A9,Entrants!$B$4:$D$105,3))</f>
        <v>AD</v>
      </c>
      <c r="C9" s="36">
        <v>5</v>
      </c>
      <c r="D9" s="95" t="str">
        <f>IF(A9="","",VLOOKUP(A9,Entrants!$B$4:$D$105,2))</f>
        <v>Barrass, Chloe</v>
      </c>
      <c r="E9" s="37">
        <v>0.018912037037037036</v>
      </c>
      <c r="F9" s="37">
        <f>IF(A9="","",VLOOKUP(A9,Entrants!$B$4:$M$105,11))</f>
        <v>0.002951388888888889</v>
      </c>
      <c r="G9" s="37">
        <f t="shared" si="0"/>
        <v>0.015960648148148147</v>
      </c>
      <c r="H9" s="7"/>
      <c r="I9" s="5">
        <v>5</v>
      </c>
      <c r="J9" s="35" t="s">
        <v>238</v>
      </c>
      <c r="K9" s="37">
        <v>0.019375</v>
      </c>
      <c r="L9" s="37">
        <v>0.008333333333333333</v>
      </c>
      <c r="M9" s="37">
        <v>0.011041666666666667</v>
      </c>
    </row>
    <row r="10" spans="1:13" ht="15" customHeight="1">
      <c r="A10" s="36">
        <v>3</v>
      </c>
      <c r="B10" s="36" t="str">
        <f>IF(A10="","",VLOOKUP(A10,Entrants!$B$4:$D$105,3))</f>
        <v>DB</v>
      </c>
      <c r="C10" s="36">
        <v>6</v>
      </c>
      <c r="D10" s="95" t="str">
        <f>IF(A10="","",VLOOKUP(A10,Entrants!$B$4:$D$105,2))</f>
        <v>Barrass, Heather</v>
      </c>
      <c r="E10" s="37">
        <v>0.01892361111111111</v>
      </c>
      <c r="F10" s="37">
        <f>IF(A10="","",VLOOKUP(A10,Entrants!$B$4:$M$105,11))</f>
        <v>0.004340277777777778</v>
      </c>
      <c r="G10" s="37">
        <f t="shared" si="0"/>
        <v>0.014583333333333332</v>
      </c>
      <c r="H10" s="7"/>
      <c r="I10" s="5">
        <v>6</v>
      </c>
      <c r="J10" s="35" t="s">
        <v>134</v>
      </c>
      <c r="K10" s="37">
        <v>0.01960648148148148</v>
      </c>
      <c r="L10" s="37">
        <v>0.008506944444444444</v>
      </c>
      <c r="M10" s="37">
        <v>0.011099537037037038</v>
      </c>
    </row>
    <row r="11" spans="1:13" ht="15" customHeight="1">
      <c r="A11" s="36">
        <v>95</v>
      </c>
      <c r="B11" s="36">
        <f>IF(A11="","",VLOOKUP(A11,Entrants!$B$4:$D$105,3))</f>
        <v>0</v>
      </c>
      <c r="C11" s="36">
        <v>7</v>
      </c>
      <c r="D11" s="95" t="str">
        <f>IF(A11="","",VLOOKUP(A11,Entrants!$B$4:$D$105,2))</f>
        <v>Freeman, Kevin</v>
      </c>
      <c r="E11" s="37">
        <v>0.01892361111111111</v>
      </c>
      <c r="F11" s="37">
        <f>IF(A11="","",VLOOKUP(A11,Entrants!$B$4:$M$105,11))</f>
        <v>0.0038194444444444443</v>
      </c>
      <c r="G11" s="37">
        <f t="shared" si="0"/>
        <v>0.015104166666666665</v>
      </c>
      <c r="H11" s="7"/>
      <c r="I11" s="5">
        <v>7</v>
      </c>
      <c r="J11" s="39" t="s">
        <v>35</v>
      </c>
      <c r="K11" s="6">
        <v>0.020196759259259258</v>
      </c>
      <c r="L11" s="37">
        <v>0.008854166666666666</v>
      </c>
      <c r="M11" s="6">
        <v>0.011342592592592592</v>
      </c>
    </row>
    <row r="12" spans="1:13" ht="15" customHeight="1">
      <c r="A12" s="36">
        <v>7</v>
      </c>
      <c r="B12" s="36" t="str">
        <f>IF(A12="","",VLOOKUP(A12,Entrants!$B$4:$D$105,3))</f>
        <v>AD</v>
      </c>
      <c r="C12" s="36">
        <v>8</v>
      </c>
      <c r="D12" s="95" t="str">
        <f>IF(A12="","",VLOOKUP(A12,Entrants!$B$4:$D$105,2))</f>
        <v>Brabazon, Anita</v>
      </c>
      <c r="E12" s="37">
        <v>0.019050925925925926</v>
      </c>
      <c r="F12" s="37">
        <f>IF(A12="","",VLOOKUP(A12,Entrants!$B$4:$M$105,11))</f>
        <v>0.004513888888888889</v>
      </c>
      <c r="G12" s="37">
        <f>IF(D12="","",E12-F12)</f>
        <v>0.014537037037037036</v>
      </c>
      <c r="H12" s="7"/>
      <c r="I12" s="5">
        <v>8</v>
      </c>
      <c r="J12" s="35" t="s">
        <v>61</v>
      </c>
      <c r="K12" s="37">
        <v>0.019502314814814816</v>
      </c>
      <c r="L12" s="37">
        <v>0.008159722222222223</v>
      </c>
      <c r="M12" s="37">
        <v>0.011342592592592593</v>
      </c>
    </row>
    <row r="13" spans="1:13" ht="15" customHeight="1">
      <c r="A13" s="36">
        <v>68</v>
      </c>
      <c r="B13" s="36" t="str">
        <f>IF(A13="","",VLOOKUP(A13,Entrants!$B$4:$D$105,3))</f>
        <v>WS</v>
      </c>
      <c r="C13" s="36">
        <v>9</v>
      </c>
      <c r="D13" s="95" t="str">
        <f>IF(A13="","",VLOOKUP(A13,Entrants!$B$4:$D$105,2))</f>
        <v>Roberts, Dave</v>
      </c>
      <c r="E13" s="37">
        <v>0.019085648148148147</v>
      </c>
      <c r="F13" s="37">
        <f>IF(A13="","",VLOOKUP(A13,Entrants!$B$4:$M$105,11))</f>
        <v>0.006944444444444444</v>
      </c>
      <c r="G13" s="37">
        <f>IF(D13="","",E13-F13)</f>
        <v>0.012141203703703703</v>
      </c>
      <c r="H13" s="7"/>
      <c r="I13" s="5">
        <v>9</v>
      </c>
      <c r="J13" s="35" t="s">
        <v>39</v>
      </c>
      <c r="K13" s="37">
        <v>0.019178240740740742</v>
      </c>
      <c r="L13" s="37">
        <v>0.0078125</v>
      </c>
      <c r="M13" s="37">
        <v>0.011365740740740742</v>
      </c>
    </row>
    <row r="14" spans="1:13" ht="15" customHeight="1">
      <c r="A14" s="36">
        <v>4</v>
      </c>
      <c r="B14" s="36" t="str">
        <f>IF(A14="","",VLOOKUP(A14,Entrants!$B$4:$D$105,3))</f>
        <v>HT</v>
      </c>
      <c r="C14" s="36">
        <v>10</v>
      </c>
      <c r="D14" s="95" t="str">
        <f>IF(A14="","",VLOOKUP(A14,Entrants!$B$4:$D$105,2))</f>
        <v>Barrett, Lauren</v>
      </c>
      <c r="E14" s="37">
        <v>0.01909722222222222</v>
      </c>
      <c r="F14" s="37">
        <f>IF(A14="","",VLOOKUP(A14,Entrants!$B$4:$M$105,11))</f>
        <v>0.006944444444444444</v>
      </c>
      <c r="G14" s="37">
        <f t="shared" si="0"/>
        <v>0.012152777777777776</v>
      </c>
      <c r="H14" s="7"/>
      <c r="I14" s="5">
        <v>10</v>
      </c>
      <c r="J14" s="39" t="s">
        <v>55</v>
      </c>
      <c r="K14" s="6">
        <v>0.01943287037037037</v>
      </c>
      <c r="L14" s="6">
        <v>0.007986111111111112</v>
      </c>
      <c r="M14" s="6">
        <v>0.011446759259259259</v>
      </c>
    </row>
    <row r="15" spans="1:13" ht="15" customHeight="1">
      <c r="A15" s="36">
        <v>18</v>
      </c>
      <c r="B15" s="36" t="str">
        <f>IF(A15="","",VLOOKUP(A15,Entrants!$B$4:$D$105,3))</f>
        <v>RD</v>
      </c>
      <c r="C15" s="36">
        <v>11</v>
      </c>
      <c r="D15" s="95" t="str">
        <f>IF(A15="","",VLOOKUP(A15,Entrants!$B$4:$D$105,2))</f>
        <v>Craddock, Anne</v>
      </c>
      <c r="E15" s="37">
        <v>0.01909722222222222</v>
      </c>
      <c r="F15" s="37">
        <f>IF(A15="","",VLOOKUP(A15,Entrants!$B$4:$M$105,11))</f>
        <v>0.004861111111111111</v>
      </c>
      <c r="G15" s="37">
        <f t="shared" si="0"/>
        <v>0.014236111111111109</v>
      </c>
      <c r="H15" s="7"/>
      <c r="I15" s="5">
        <v>11</v>
      </c>
      <c r="J15" s="35" t="s">
        <v>138</v>
      </c>
      <c r="K15" s="37">
        <v>0.018900462962962963</v>
      </c>
      <c r="L15" s="37">
        <v>0.007118055555555555</v>
      </c>
      <c r="M15" s="37">
        <v>0.011782407407407408</v>
      </c>
    </row>
    <row r="16" spans="1:13" ht="15" customHeight="1">
      <c r="A16" s="36">
        <v>56</v>
      </c>
      <c r="B16" s="36">
        <f>IF(A16="","",VLOOKUP(A16,Entrants!$B$4:$D$105,3))</f>
        <v>0</v>
      </c>
      <c r="C16" s="36">
        <v>12</v>
      </c>
      <c r="D16" s="95" t="str">
        <f>IF(A16="","",VLOOKUP(A16,Entrants!$B$4:$D$105,2))</f>
        <v>Mallon, John</v>
      </c>
      <c r="E16" s="37">
        <v>0.01912037037037037</v>
      </c>
      <c r="F16" s="37">
        <f>IF(A16="","",VLOOKUP(A16,Entrants!$B$4:$M$105,11))</f>
        <v>0.005555555555555556</v>
      </c>
      <c r="G16" s="37">
        <f t="shared" si="0"/>
        <v>0.013564814814814814</v>
      </c>
      <c r="H16" s="7"/>
      <c r="I16" s="5">
        <v>12</v>
      </c>
      <c r="J16" s="35" t="s">
        <v>186</v>
      </c>
      <c r="K16" s="37">
        <v>0.019293981481481485</v>
      </c>
      <c r="L16" s="37">
        <v>0.007291666666666666</v>
      </c>
      <c r="M16" s="37">
        <v>0.01200231481481482</v>
      </c>
    </row>
    <row r="17" spans="1:13" ht="15" customHeight="1">
      <c r="A17" s="36">
        <v>96</v>
      </c>
      <c r="B17" s="36">
        <f>IF(A17="","",VLOOKUP(A17,Entrants!$B$4:$D$105,3))</f>
        <v>0</v>
      </c>
      <c r="C17" s="36">
        <v>13</v>
      </c>
      <c r="D17" s="95" t="str">
        <f>IF(A17="","",VLOOKUP(A17,Entrants!$B$4:$D$105,2))</f>
        <v>Bell, Andrew</v>
      </c>
      <c r="E17" s="37">
        <v>0.019131944444444444</v>
      </c>
      <c r="F17" s="37">
        <f>IF(A17="","",VLOOKUP(A17,Entrants!$B$4:$M$105,11))</f>
        <v>0.008680555555555556</v>
      </c>
      <c r="G17" s="37">
        <f t="shared" si="0"/>
        <v>0.010451388888888889</v>
      </c>
      <c r="H17" s="7"/>
      <c r="I17" s="5">
        <v>13</v>
      </c>
      <c r="J17" s="35" t="s">
        <v>59</v>
      </c>
      <c r="K17" s="37">
        <v>0.020405092592592593</v>
      </c>
      <c r="L17" s="37">
        <v>0.008333333333333333</v>
      </c>
      <c r="M17" s="37">
        <v>0.01207175925925926</v>
      </c>
    </row>
    <row r="18" spans="1:13" ht="15" customHeight="1">
      <c r="A18" s="36">
        <v>21</v>
      </c>
      <c r="B18" s="36" t="str">
        <f>IF(A18="","",VLOOKUP(A18,Entrants!$B$4:$D$105,3))</f>
        <v>WS</v>
      </c>
      <c r="C18" s="36">
        <v>14</v>
      </c>
      <c r="D18" s="95" t="str">
        <f>IF(A18="","",VLOOKUP(A18,Entrants!$B$4:$D$105,2))</f>
        <v>Dobby, Steve</v>
      </c>
      <c r="E18" s="37">
        <v>0.019178240740740742</v>
      </c>
      <c r="F18" s="37">
        <f>IF(A18="","",VLOOKUP(A18,Entrants!$B$4:$M$105,11))</f>
        <v>0.0078125</v>
      </c>
      <c r="G18" s="37">
        <f t="shared" si="0"/>
        <v>0.011365740740740742</v>
      </c>
      <c r="H18" s="7"/>
      <c r="I18" s="5">
        <v>14</v>
      </c>
      <c r="J18" s="35" t="s">
        <v>54</v>
      </c>
      <c r="K18" s="37">
        <v>0.019085648148148147</v>
      </c>
      <c r="L18" s="37">
        <v>0.006944444444444444</v>
      </c>
      <c r="M18" s="37">
        <v>0.012141203703703703</v>
      </c>
    </row>
    <row r="19" spans="1:13" ht="15" customHeight="1">
      <c r="A19" s="36">
        <v>58</v>
      </c>
      <c r="B19" s="36" t="str">
        <f>IF(A19="","",VLOOKUP(A19,Entrants!$B$4:$D$105,3))</f>
        <v>GAL</v>
      </c>
      <c r="C19" s="36">
        <v>15</v>
      </c>
      <c r="D19" s="95" t="str">
        <f>IF(A19="","",VLOOKUP(A19,Entrants!$B$4:$D$105,2))</f>
        <v>Mason, Claire</v>
      </c>
      <c r="E19" s="37">
        <v>0.019212962962962963</v>
      </c>
      <c r="F19" s="37">
        <f>IF(A19="","",VLOOKUP(A19,Entrants!$B$4:$M$105,11))</f>
        <v>0.005729166666666667</v>
      </c>
      <c r="G19" s="37">
        <f t="shared" si="0"/>
        <v>0.013483796296296296</v>
      </c>
      <c r="H19" s="7"/>
      <c r="I19" s="5">
        <v>15</v>
      </c>
      <c r="J19" s="35" t="s">
        <v>183</v>
      </c>
      <c r="K19" s="37">
        <v>0.01909722222222222</v>
      </c>
      <c r="L19" s="37">
        <v>0.006944444444444444</v>
      </c>
      <c r="M19" s="37">
        <v>0.012152777777777776</v>
      </c>
    </row>
    <row r="20" spans="1:13" ht="15" customHeight="1">
      <c r="A20" s="36">
        <v>1</v>
      </c>
      <c r="B20" s="36" t="str">
        <f>IF(A20="","",VLOOKUP(A20,Entrants!$B$4:$D$105,3))</f>
        <v>AD</v>
      </c>
      <c r="C20" s="36">
        <v>16</v>
      </c>
      <c r="D20" s="95" t="str">
        <f>IF(A20="","",VLOOKUP(A20,Entrants!$B$4:$D$105,2))</f>
        <v>Ashby, Michael</v>
      </c>
      <c r="E20" s="37">
        <v>0.01925925925925926</v>
      </c>
      <c r="F20" s="37">
        <f>IF(A20="","",VLOOKUP(A20,Entrants!$B$4:$M$105,11))</f>
        <v>0.0062499999999999995</v>
      </c>
      <c r="G20" s="37">
        <f t="shared" si="0"/>
        <v>0.013009259259259262</v>
      </c>
      <c r="H20" s="7"/>
      <c r="I20" s="5">
        <v>16</v>
      </c>
      <c r="J20" s="7" t="s">
        <v>53</v>
      </c>
      <c r="K20" s="6">
        <v>0.019351851851851853</v>
      </c>
      <c r="L20" s="37">
        <v>0.007118055555555555</v>
      </c>
      <c r="M20" s="6">
        <v>0.012233796296296298</v>
      </c>
    </row>
    <row r="21" spans="1:13" ht="15" customHeight="1">
      <c r="A21" s="36">
        <v>82</v>
      </c>
      <c r="B21" s="36">
        <f>IF(A21="","",VLOOKUP(A21,Entrants!$B$4:$D$105,3))</f>
        <v>0</v>
      </c>
      <c r="C21" s="36">
        <v>17</v>
      </c>
      <c r="D21" s="95" t="str">
        <f>IF(A21="","",VLOOKUP(A21,Entrants!$B$4:$D$105,2))</f>
        <v>Walbank, Mark</v>
      </c>
      <c r="E21" s="37">
        <v>0.019293981481481485</v>
      </c>
      <c r="F21" s="37">
        <f>IF(A21="","",VLOOKUP(A21,Entrants!$B$4:$M$105,11))</f>
        <v>0.007291666666666666</v>
      </c>
      <c r="G21" s="37">
        <f t="shared" si="0"/>
        <v>0.01200231481481482</v>
      </c>
      <c r="H21" s="7"/>
      <c r="I21" s="5">
        <v>17</v>
      </c>
      <c r="J21" s="35" t="s">
        <v>37</v>
      </c>
      <c r="K21" s="37">
        <v>0.01960648148148148</v>
      </c>
      <c r="L21" s="37">
        <v>0.007118055555555555</v>
      </c>
      <c r="M21" s="37">
        <v>0.012488425925925927</v>
      </c>
    </row>
    <row r="22" spans="1:13" ht="15" customHeight="1">
      <c r="A22" s="36">
        <v>76</v>
      </c>
      <c r="B22" s="36">
        <f>IF(A22="","",VLOOKUP(A22,Entrants!$B$4:$D$105,3))</f>
        <v>0</v>
      </c>
      <c r="C22" s="36">
        <v>18</v>
      </c>
      <c r="D22" s="95" t="str">
        <f>IF(A22="","",VLOOKUP(A22,Entrants!$B$4:$D$105,2))</f>
        <v>Stamp, David</v>
      </c>
      <c r="E22" s="37">
        <v>0.019328703703703702</v>
      </c>
      <c r="F22" s="37">
        <f>IF(A22="","",VLOOKUP(A22,Entrants!$B$4:$M$105,11))</f>
        <v>0.003645833333333333</v>
      </c>
      <c r="G22" s="37">
        <f t="shared" si="0"/>
        <v>0.015682870370370368</v>
      </c>
      <c r="H22" s="7"/>
      <c r="I22" s="5">
        <v>18</v>
      </c>
      <c r="J22" s="39" t="s">
        <v>246</v>
      </c>
      <c r="K22" s="6">
        <v>0.018391203703703705</v>
      </c>
      <c r="L22" s="37">
        <v>0.005902777777777778</v>
      </c>
      <c r="M22" s="6">
        <v>0.012488425925925927</v>
      </c>
    </row>
    <row r="23" spans="1:13" ht="15" customHeight="1">
      <c r="A23" s="36">
        <v>65</v>
      </c>
      <c r="B23" s="36" t="str">
        <f>IF(A23="","",VLOOKUP(A23,Entrants!$B$4:$D$105,3))</f>
        <v>AD</v>
      </c>
      <c r="C23" s="36">
        <v>19</v>
      </c>
      <c r="D23" s="95" t="str">
        <f>IF(A23="","",VLOOKUP(A23,Entrants!$B$4:$D$105,2))</f>
        <v>Ponton, Mark</v>
      </c>
      <c r="E23" s="37">
        <v>0.019351851851851853</v>
      </c>
      <c r="F23" s="37">
        <f>IF(A23="","",VLOOKUP(A23,Entrants!$B$4:$M$105,11))</f>
        <v>0.007118055555555555</v>
      </c>
      <c r="G23" s="37">
        <f t="shared" si="0"/>
        <v>0.012233796296296298</v>
      </c>
      <c r="H23" s="7"/>
      <c r="I23" s="5">
        <v>19</v>
      </c>
      <c r="J23" s="35" t="s">
        <v>42</v>
      </c>
      <c r="K23" s="37">
        <v>0.020046296296296295</v>
      </c>
      <c r="L23" s="37">
        <v>0.007465277777777778</v>
      </c>
      <c r="M23" s="37">
        <v>0.012581018518518516</v>
      </c>
    </row>
    <row r="24" spans="1:13" ht="15" customHeight="1">
      <c r="A24" s="36">
        <v>23</v>
      </c>
      <c r="B24" s="36" t="str">
        <f>IF(A24="","",VLOOKUP(A24,Entrants!$B$4:$D$105,3))</f>
        <v>CC</v>
      </c>
      <c r="C24" s="36">
        <v>20</v>
      </c>
      <c r="D24" s="95" t="str">
        <f>IF(A24="","",VLOOKUP(A24,Entrants!$B$4:$D$105,2))</f>
        <v>Dunn, Tony</v>
      </c>
      <c r="E24" s="37">
        <v>0.019375</v>
      </c>
      <c r="F24" s="37">
        <f>IF(A24="","",VLOOKUP(A24,Entrants!$B$4:$M$105,11))</f>
        <v>0.008333333333333333</v>
      </c>
      <c r="G24" s="37">
        <f t="shared" si="0"/>
        <v>0.011041666666666667</v>
      </c>
      <c r="H24" s="7"/>
      <c r="I24" s="5">
        <v>20</v>
      </c>
      <c r="J24" s="35" t="s">
        <v>36</v>
      </c>
      <c r="K24" s="37">
        <v>0.01940972222222222</v>
      </c>
      <c r="L24" s="37">
        <v>0.0067708333333333336</v>
      </c>
      <c r="M24" s="37">
        <v>0.012638888888888887</v>
      </c>
    </row>
    <row r="25" spans="1:13" ht="15" customHeight="1">
      <c r="A25" s="36">
        <v>8</v>
      </c>
      <c r="B25" s="36" t="str">
        <f>IF(A25="","",VLOOKUP(A25,Entrants!$B$4:$D$105,3))</f>
        <v>AD</v>
      </c>
      <c r="C25" s="36">
        <v>21</v>
      </c>
      <c r="D25" s="95" t="str">
        <f>IF(A25="","",VLOOKUP(A25,Entrants!$B$4:$D$105,2))</f>
        <v>Bradley, Dave</v>
      </c>
      <c r="E25" s="37">
        <v>0.01940972222222222</v>
      </c>
      <c r="F25" s="37">
        <f>IF(A25="","",VLOOKUP(A25,Entrants!$B$4:$M$105,11))</f>
        <v>0.0067708333333333336</v>
      </c>
      <c r="G25" s="37">
        <f t="shared" si="0"/>
        <v>0.012638888888888887</v>
      </c>
      <c r="H25" s="7"/>
      <c r="I25" s="5">
        <v>21</v>
      </c>
      <c r="J25" s="35" t="s">
        <v>202</v>
      </c>
      <c r="K25" s="37">
        <v>0.019664351851851853</v>
      </c>
      <c r="L25" s="37">
        <v>0.006944444444444444</v>
      </c>
      <c r="M25" s="37">
        <v>0.012719907407407409</v>
      </c>
    </row>
    <row r="26" spans="1:13" ht="15" customHeight="1">
      <c r="A26" s="36">
        <v>91</v>
      </c>
      <c r="B26" s="36" t="str">
        <f>IF(A26="","",VLOOKUP(A26,Entrants!$B$4:$D$105,3))</f>
        <v>AD</v>
      </c>
      <c r="C26" s="36">
        <v>22</v>
      </c>
      <c r="D26" s="95" t="str">
        <f>IF(A26="","",VLOOKUP(A26,Entrants!$B$4:$D$105,2))</f>
        <v>Young, Cath</v>
      </c>
      <c r="E26" s="37">
        <v>0.01943287037037037</v>
      </c>
      <c r="F26" s="37">
        <f>IF(A26="","",VLOOKUP(A26,Entrants!$B$4:$M$105,11))</f>
        <v>0.005902777777777778</v>
      </c>
      <c r="G26" s="37">
        <f t="shared" si="0"/>
        <v>0.013530092592592594</v>
      </c>
      <c r="H26" s="7"/>
      <c r="I26" s="5">
        <v>22</v>
      </c>
      <c r="J26" s="39" t="s">
        <v>143</v>
      </c>
      <c r="K26" s="6">
        <v>0.019490740740740743</v>
      </c>
      <c r="L26" s="37">
        <v>0.0067708333333333336</v>
      </c>
      <c r="M26" s="6">
        <v>0.012719907407407409</v>
      </c>
    </row>
    <row r="27" spans="1:13" ht="15" customHeight="1">
      <c r="A27" s="36">
        <v>75</v>
      </c>
      <c r="B27" s="36" t="str">
        <f>IF(A27="","",VLOOKUP(A27,Entrants!$B$4:$D$105,3))</f>
        <v>RR</v>
      </c>
      <c r="C27" s="36">
        <v>23</v>
      </c>
      <c r="D27" s="95" t="str">
        <f>IF(A27="","",VLOOKUP(A27,Entrants!$B$4:$D$105,2))</f>
        <v>Shillinglaw, Richard</v>
      </c>
      <c r="E27" s="37">
        <v>0.01943287037037037</v>
      </c>
      <c r="F27" s="37">
        <f>IF(A27="","",VLOOKUP(A27,Entrants!$B$4:$M$105,11))</f>
        <v>0.007986111111111112</v>
      </c>
      <c r="G27" s="37">
        <f t="shared" si="0"/>
        <v>0.011446759259259259</v>
      </c>
      <c r="H27" s="7"/>
      <c r="I27" s="5">
        <v>23</v>
      </c>
      <c r="J27" s="35" t="s">
        <v>153</v>
      </c>
      <c r="K27" s="37">
        <v>0.019641203703703706</v>
      </c>
      <c r="L27" s="37">
        <v>0.0067708333333333336</v>
      </c>
      <c r="M27" s="37">
        <v>0.012870370370370372</v>
      </c>
    </row>
    <row r="28" spans="1:13" ht="15" customHeight="1">
      <c r="A28" s="36">
        <v>42</v>
      </c>
      <c r="B28" s="36" t="str">
        <f>IF(A28="","",VLOOKUP(A28,Entrants!$B$4:$D$105,3))</f>
        <v>CM</v>
      </c>
      <c r="C28" s="36">
        <v>24</v>
      </c>
      <c r="D28" s="95" t="str">
        <f>IF(A28="","",VLOOKUP(A28,Entrants!$B$4:$D$105,2))</f>
        <v>Harmon, Gemma</v>
      </c>
      <c r="E28" s="37">
        <v>0.019467592592592595</v>
      </c>
      <c r="F28" s="37">
        <f>IF(A28="","",VLOOKUP(A28,Entrants!$B$4:$M$105,11))</f>
        <v>0.006423611111111112</v>
      </c>
      <c r="G28" s="37">
        <f t="shared" si="0"/>
        <v>0.013043981481481483</v>
      </c>
      <c r="H28" s="7"/>
      <c r="I28" s="5">
        <v>24</v>
      </c>
      <c r="J28" s="35" t="s">
        <v>79</v>
      </c>
      <c r="K28" s="37">
        <v>0.02071759259259259</v>
      </c>
      <c r="L28" s="37">
        <v>0.0078125</v>
      </c>
      <c r="M28" s="37">
        <v>0.01290509259259259</v>
      </c>
    </row>
    <row r="29" spans="1:13" ht="15" customHeight="1">
      <c r="A29" s="36">
        <v>63</v>
      </c>
      <c r="B29" s="36" t="str">
        <f>IF(A29="","",VLOOKUP(A29,Entrants!$B$4:$D$105,3))</f>
        <v>AA</v>
      </c>
      <c r="C29" s="36">
        <v>25</v>
      </c>
      <c r="D29" s="95" t="str">
        <f>IF(A29="","",VLOOKUP(A29,Entrants!$B$4:$D$105,2))</f>
        <v>Munro, Lynn</v>
      </c>
      <c r="E29" s="37">
        <v>0.01947916666666667</v>
      </c>
      <c r="F29" s="37">
        <f>IF(A29="","",VLOOKUP(A29,Entrants!$B$4:$M$105,11))</f>
        <v>0.001736111111111111</v>
      </c>
      <c r="G29" s="37">
        <f t="shared" si="0"/>
        <v>0.017743055555555557</v>
      </c>
      <c r="H29" s="7"/>
      <c r="I29" s="5">
        <v>25</v>
      </c>
      <c r="J29" s="39" t="s">
        <v>133</v>
      </c>
      <c r="K29" s="6">
        <v>0.01925925925925926</v>
      </c>
      <c r="L29" s="37">
        <v>0.0062499999999999995</v>
      </c>
      <c r="M29" s="6">
        <v>0.013009259259259262</v>
      </c>
    </row>
    <row r="30" spans="1:13" ht="15" customHeight="1">
      <c r="A30" s="36">
        <v>86</v>
      </c>
      <c r="B30" s="36" t="str">
        <f>IF(A30="","",VLOOKUP(A30,Entrants!$B$4:$D$105,3))</f>
        <v>HT</v>
      </c>
      <c r="C30" s="36">
        <v>26</v>
      </c>
      <c r="D30" s="95" t="str">
        <f>IF(A30="","",VLOOKUP(A30,Entrants!$B$4:$D$105,2))</f>
        <v>Watson, Sandra</v>
      </c>
      <c r="E30" s="37">
        <v>0.019490740740740743</v>
      </c>
      <c r="F30" s="37">
        <f>IF(A30="","",VLOOKUP(A30,Entrants!$B$4:$M$105,11))</f>
        <v>0.0067708333333333336</v>
      </c>
      <c r="G30" s="37">
        <f t="shared" si="0"/>
        <v>0.012719907407407409</v>
      </c>
      <c r="H30" s="7"/>
      <c r="I30" s="5">
        <v>26</v>
      </c>
      <c r="J30" s="7" t="s">
        <v>76</v>
      </c>
      <c r="K30" s="6">
        <v>0.019467592592592595</v>
      </c>
      <c r="L30" s="6">
        <v>0.006423611111111112</v>
      </c>
      <c r="M30" s="6">
        <v>0.013043981481481483</v>
      </c>
    </row>
    <row r="31" spans="1:13" ht="15" customHeight="1">
      <c r="A31" s="36">
        <v>12</v>
      </c>
      <c r="B31" s="36" t="str">
        <f>IF(A31="","",VLOOKUP(A31,Entrants!$B$4:$D$105,3))</f>
        <v>WS</v>
      </c>
      <c r="C31" s="36">
        <v>27</v>
      </c>
      <c r="D31" s="95" t="str">
        <f>IF(A31="","",VLOOKUP(A31,Entrants!$B$4:$D$105,2))</f>
        <v>Calverley, Claire</v>
      </c>
      <c r="E31" s="37">
        <v>0.019502314814814816</v>
      </c>
      <c r="F31" s="37">
        <f>IF(A31="","",VLOOKUP(A31,Entrants!$B$4:$M$105,11))</f>
        <v>0.008159722222222223</v>
      </c>
      <c r="G31" s="37">
        <f t="shared" si="0"/>
        <v>0.011342592592592593</v>
      </c>
      <c r="H31" s="7"/>
      <c r="I31" s="5">
        <v>27</v>
      </c>
      <c r="J31" s="35" t="s">
        <v>78</v>
      </c>
      <c r="K31" s="37">
        <v>0.019780092592592592</v>
      </c>
      <c r="L31" s="37">
        <v>0.006597222222222222</v>
      </c>
      <c r="M31" s="37">
        <v>0.013182870370370369</v>
      </c>
    </row>
    <row r="32" spans="1:13" ht="15" customHeight="1">
      <c r="A32" s="36">
        <v>30</v>
      </c>
      <c r="B32" s="36">
        <f>IF(A32="","",VLOOKUP(A32,Entrants!$B$4:$D$105,3))</f>
        <v>0</v>
      </c>
      <c r="C32" s="36">
        <v>28</v>
      </c>
      <c r="D32" s="95" t="str">
        <f>IF(A32="","",VLOOKUP(A32,Entrants!$B$4:$D$105,2))</f>
        <v>Frazer, Joe</v>
      </c>
      <c r="E32" s="37">
        <v>0.01954861111111111</v>
      </c>
      <c r="F32" s="37">
        <f>IF(A32="","",VLOOKUP(A32,Entrants!$B$4:$M$105,11))</f>
        <v>0.006076388888888889</v>
      </c>
      <c r="G32" s="37">
        <f t="shared" si="0"/>
        <v>0.013472222222222222</v>
      </c>
      <c r="H32" s="7"/>
      <c r="I32" s="5">
        <v>28</v>
      </c>
      <c r="J32" s="35" t="s">
        <v>38</v>
      </c>
      <c r="K32" s="37">
        <v>0.01849537037037037</v>
      </c>
      <c r="L32" s="37">
        <v>0.005208333333333333</v>
      </c>
      <c r="M32" s="37">
        <v>0.013287037037037038</v>
      </c>
    </row>
    <row r="33" spans="1:13" ht="15" customHeight="1">
      <c r="A33" s="36">
        <v>90</v>
      </c>
      <c r="B33" s="36" t="str">
        <f>IF(A33="","",VLOOKUP(A33,Entrants!$B$4:$D$105,3))</f>
        <v>RD</v>
      </c>
      <c r="C33" s="36">
        <v>29</v>
      </c>
      <c r="D33" s="95" t="str">
        <f>IF(A33="","",VLOOKUP(A33,Entrants!$B$4:$D$105,2))</f>
        <v>Wood, Graham</v>
      </c>
      <c r="E33" s="37">
        <v>0.01958333333333333</v>
      </c>
      <c r="F33" s="37">
        <f>IF(A33="","",VLOOKUP(A33,Entrants!$B$4:$M$105,11))</f>
        <v>0.008854166666666666</v>
      </c>
      <c r="G33" s="37">
        <f t="shared" si="0"/>
        <v>0.010729166666666665</v>
      </c>
      <c r="H33" s="7"/>
      <c r="I33" s="5">
        <v>29</v>
      </c>
      <c r="J33" s="35" t="s">
        <v>154</v>
      </c>
      <c r="K33" s="37">
        <v>0.020162037037037037</v>
      </c>
      <c r="L33" s="37">
        <v>0.0067708333333333336</v>
      </c>
      <c r="M33" s="37">
        <v>0.013391203703703704</v>
      </c>
    </row>
    <row r="34" spans="1:13" ht="15" customHeight="1">
      <c r="A34" s="36">
        <v>15</v>
      </c>
      <c r="B34" s="36" t="str">
        <f>IF(A34="","",VLOOKUP(A34,Entrants!$B$4:$D$105,3))</f>
        <v>RR</v>
      </c>
      <c r="C34" s="36">
        <v>30</v>
      </c>
      <c r="D34" s="95" t="str">
        <f>IF(A34="","",VLOOKUP(A34,Entrants!$B$4:$D$105,2))</f>
        <v>Christopher, Heather</v>
      </c>
      <c r="E34" s="37">
        <v>0.01960648148148148</v>
      </c>
      <c r="F34" s="37">
        <f>IF(A34="","",VLOOKUP(A34,Entrants!$B$4:$M$105,11))</f>
        <v>0.007118055555555555</v>
      </c>
      <c r="G34" s="37">
        <f t="shared" si="0"/>
        <v>0.012488425925925927</v>
      </c>
      <c r="H34" s="7"/>
      <c r="I34" s="5">
        <v>30</v>
      </c>
      <c r="J34" s="39" t="s">
        <v>69</v>
      </c>
      <c r="K34" s="6">
        <v>0.01954861111111111</v>
      </c>
      <c r="L34" s="6">
        <v>0.006076388888888889</v>
      </c>
      <c r="M34" s="6">
        <v>0.013472222222222222</v>
      </c>
    </row>
    <row r="35" spans="1:13" ht="15" customHeight="1">
      <c r="A35" s="36">
        <v>73</v>
      </c>
      <c r="B35" s="36">
        <f>IF(A35="","",VLOOKUP(A35,Entrants!$B$4:$D$105,3))</f>
        <v>0</v>
      </c>
      <c r="C35" s="36">
        <v>31</v>
      </c>
      <c r="D35" s="95" t="str">
        <f>IF(A35="","",VLOOKUP(A35,Entrants!$B$4:$D$105,2))</f>
        <v>Sharratt, Robert</v>
      </c>
      <c r="E35" s="37">
        <v>0.01960648148148148</v>
      </c>
      <c r="F35" s="37">
        <f>IF(A35="","",VLOOKUP(A35,Entrants!$B$4:$M$105,11))</f>
        <v>0.008506944444444444</v>
      </c>
      <c r="G35" s="37">
        <f t="shared" si="0"/>
        <v>0.011099537037037038</v>
      </c>
      <c r="H35" s="7"/>
      <c r="I35" s="5">
        <v>31</v>
      </c>
      <c r="J35" s="35" t="s">
        <v>68</v>
      </c>
      <c r="K35" s="37">
        <v>0.019212962962962963</v>
      </c>
      <c r="L35" s="37">
        <v>0.005729166666666667</v>
      </c>
      <c r="M35" s="37">
        <v>0.013483796296296296</v>
      </c>
    </row>
    <row r="36" spans="1:13" ht="15" customHeight="1">
      <c r="A36" s="36">
        <v>74</v>
      </c>
      <c r="B36" s="36" t="str">
        <f>IF(A36="","",VLOOKUP(A36,Entrants!$B$4:$D$105,3))</f>
        <v>DB</v>
      </c>
      <c r="C36" s="36">
        <v>32</v>
      </c>
      <c r="D36" s="95" t="str">
        <f>IF(A36="","",VLOOKUP(A36,Entrants!$B$4:$D$105,2))</f>
        <v>Shaw, Billy</v>
      </c>
      <c r="E36" s="37">
        <v>0.019641203703703706</v>
      </c>
      <c r="F36" s="37">
        <f>IF(A36="","",VLOOKUP(A36,Entrants!$B$4:$M$105,11))</f>
        <v>0.0067708333333333336</v>
      </c>
      <c r="G36" s="37">
        <f t="shared" si="0"/>
        <v>0.012870370370370372</v>
      </c>
      <c r="H36" s="7"/>
      <c r="I36" s="5">
        <v>32</v>
      </c>
      <c r="J36" s="35" t="s">
        <v>50</v>
      </c>
      <c r="K36" s="37">
        <v>0.020104166666666666</v>
      </c>
      <c r="L36" s="37">
        <v>0.006597222222222222</v>
      </c>
      <c r="M36" s="37">
        <v>0.013506944444444443</v>
      </c>
    </row>
    <row r="37" spans="1:13" ht="15" customHeight="1">
      <c r="A37" s="36">
        <v>80</v>
      </c>
      <c r="B37" s="36" t="str">
        <f>IF(A37="","",VLOOKUP(A37,Entrants!$B$4:$D$105,3))</f>
        <v>CC</v>
      </c>
      <c r="C37" s="36">
        <v>33</v>
      </c>
      <c r="D37" s="95" t="str">
        <f>IF(A37="","",VLOOKUP(A37,Entrants!$B$4:$D$105,2))</f>
        <v>Tonkin, Craig</v>
      </c>
      <c r="E37" s="37">
        <v>0.019664351851851853</v>
      </c>
      <c r="F37" s="37">
        <f>IF(A37="","",VLOOKUP(A37,Entrants!$B$4:$M$105,11))</f>
        <v>0.006944444444444444</v>
      </c>
      <c r="G37" s="37">
        <f t="shared" si="0"/>
        <v>0.012719907407407409</v>
      </c>
      <c r="H37" s="7"/>
      <c r="I37" s="5">
        <v>33</v>
      </c>
      <c r="J37" s="35" t="s">
        <v>58</v>
      </c>
      <c r="K37" s="37">
        <v>0.01943287037037037</v>
      </c>
      <c r="L37" s="37">
        <v>0.005902777777777778</v>
      </c>
      <c r="M37" s="37">
        <v>0.013530092592592594</v>
      </c>
    </row>
    <row r="38" spans="1:13" ht="15" customHeight="1">
      <c r="A38" s="36">
        <v>46</v>
      </c>
      <c r="B38" s="36" t="str">
        <f>IF(A38="","",VLOOKUP(A38,Entrants!$B$4:$D$105,3))</f>
        <v>RR</v>
      </c>
      <c r="C38" s="36">
        <v>34</v>
      </c>
      <c r="D38" s="95" t="str">
        <f>IF(A38="","",VLOOKUP(A38,Entrants!$B$4:$D$105,2))</f>
        <v>Ingram, Ron</v>
      </c>
      <c r="E38" s="37">
        <v>0.019675925925925927</v>
      </c>
      <c r="F38" s="37">
        <f>IF(A38="","",VLOOKUP(A38,Entrants!$B$4:$M$105,11))</f>
        <v>0.0050347222222222225</v>
      </c>
      <c r="G38" s="37">
        <f t="shared" si="0"/>
        <v>0.014641203703703705</v>
      </c>
      <c r="H38" s="7"/>
      <c r="I38" s="5">
        <v>34</v>
      </c>
      <c r="J38" s="35" t="s">
        <v>233</v>
      </c>
      <c r="K38" s="37">
        <v>0.01912037037037037</v>
      </c>
      <c r="L38" s="37">
        <v>0.005555555555555556</v>
      </c>
      <c r="M38" s="37">
        <v>0.013564814814814814</v>
      </c>
    </row>
    <row r="39" spans="1:13" ht="15" customHeight="1">
      <c r="A39" s="36">
        <v>25</v>
      </c>
      <c r="B39" s="36" t="str">
        <f>IF(A39="","",VLOOKUP(A39,Entrants!$B$4:$D$105,3))</f>
        <v>CM</v>
      </c>
      <c r="C39" s="36">
        <v>35</v>
      </c>
      <c r="D39" s="95" t="str">
        <f>IF(A39="","",VLOOKUP(A39,Entrants!$B$4:$D$105,2))</f>
        <v>Falkous, Lesley</v>
      </c>
      <c r="E39" s="37">
        <v>0.0196875</v>
      </c>
      <c r="F39" s="37">
        <f>IF(A39="","",VLOOKUP(A39,Entrants!$B$4:$M$105,11))</f>
        <v>0.004861111111111111</v>
      </c>
      <c r="G39" s="37">
        <f t="shared" si="0"/>
        <v>0.014826388888888889</v>
      </c>
      <c r="H39" s="7"/>
      <c r="I39" s="5">
        <v>35</v>
      </c>
      <c r="J39" s="35" t="s">
        <v>51</v>
      </c>
      <c r="K39" s="37">
        <v>0.019837962962962963</v>
      </c>
      <c r="L39" s="37">
        <v>0.0062499999999999995</v>
      </c>
      <c r="M39" s="37">
        <v>0.013587962962962965</v>
      </c>
    </row>
    <row r="40" spans="1:13" ht="15" customHeight="1">
      <c r="A40" s="36">
        <v>55</v>
      </c>
      <c r="B40" s="36">
        <f>IF(A40="","",VLOOKUP(A40,Entrants!$B$4:$D$105,3))</f>
        <v>0</v>
      </c>
      <c r="C40" s="36">
        <v>36</v>
      </c>
      <c r="D40" s="95" t="str">
        <f>IF(A40="","",VLOOKUP(A40,Entrants!$B$4:$D$105,2))</f>
        <v>MacDonald, Rob</v>
      </c>
      <c r="E40" s="37">
        <v>0.019699074074074074</v>
      </c>
      <c r="F40" s="37">
        <f>IF(A40="","",VLOOKUP(A40,Entrants!$B$4:$M$105,11))</f>
        <v>0.00920138888888889</v>
      </c>
      <c r="G40" s="37">
        <f t="shared" si="0"/>
        <v>0.010497685185185185</v>
      </c>
      <c r="H40" s="7"/>
      <c r="I40" s="5">
        <v>36</v>
      </c>
      <c r="J40" s="35" t="s">
        <v>67</v>
      </c>
      <c r="K40" s="37">
        <v>0.018680555555555554</v>
      </c>
      <c r="L40" s="37">
        <v>0.0050347222222222225</v>
      </c>
      <c r="M40" s="37">
        <v>0.013645833333333333</v>
      </c>
    </row>
    <row r="41" spans="1:13" ht="15" customHeight="1">
      <c r="A41" s="36">
        <v>9</v>
      </c>
      <c r="B41" s="36" t="str">
        <f>IF(A41="","",VLOOKUP(A41,Entrants!$B$4:$D$105,3))</f>
        <v>CC</v>
      </c>
      <c r="C41" s="36">
        <v>37</v>
      </c>
      <c r="D41" s="95" t="str">
        <f>IF(A41="","",VLOOKUP(A41,Entrants!$B$4:$D$105,2))</f>
        <v>Brown, Colin</v>
      </c>
      <c r="E41" s="37">
        <v>0.019733796296296298</v>
      </c>
      <c r="F41" s="37">
        <f>IF(A41="","",VLOOKUP(A41,Entrants!$B$4:$M$105,11))</f>
        <v>0.004861111111111111</v>
      </c>
      <c r="G41" s="37">
        <f t="shared" si="0"/>
        <v>0.014872685185185187</v>
      </c>
      <c r="H41" s="7"/>
      <c r="I41" s="5">
        <v>37</v>
      </c>
      <c r="J41" s="35" t="s">
        <v>142</v>
      </c>
      <c r="K41" s="37">
        <v>0.02037037037037037</v>
      </c>
      <c r="L41" s="37">
        <v>0.006597222222222222</v>
      </c>
      <c r="M41" s="37">
        <v>0.013773148148148145</v>
      </c>
    </row>
    <row r="42" spans="1:13" ht="15" customHeight="1">
      <c r="A42" s="36">
        <v>49</v>
      </c>
      <c r="B42" s="36" t="str">
        <f>IF(A42="","",VLOOKUP(A42,Entrants!$B$4:$D$105,3))</f>
        <v>GAL</v>
      </c>
      <c r="C42" s="36">
        <v>38</v>
      </c>
      <c r="D42" s="95" t="str">
        <f>IF(A42="","",VLOOKUP(A42,Entrants!$B$4:$D$105,2))</f>
        <v>Johnson, Ewa</v>
      </c>
      <c r="E42" s="37">
        <v>0.01974537037037037</v>
      </c>
      <c r="F42" s="37">
        <f>IF(A42="","",VLOOKUP(A42,Entrants!$B$4:$M$105,11))</f>
        <v>0.0046875</v>
      </c>
      <c r="G42" s="37">
        <f t="shared" si="0"/>
        <v>0.01505787037037037</v>
      </c>
      <c r="H42" s="7"/>
      <c r="I42" s="5">
        <v>38</v>
      </c>
      <c r="J42" s="35" t="s">
        <v>62</v>
      </c>
      <c r="K42" s="37">
        <v>0.019756944444444445</v>
      </c>
      <c r="L42" s="37">
        <v>0.005902777777777778</v>
      </c>
      <c r="M42" s="37">
        <v>0.013854166666666667</v>
      </c>
    </row>
    <row r="43" spans="1:13" ht="15" customHeight="1">
      <c r="A43" s="36">
        <v>11</v>
      </c>
      <c r="B43" s="36" t="str">
        <f>IF(A43="","",VLOOKUP(A43,Entrants!$B$4:$D$105,3))</f>
        <v>AA</v>
      </c>
      <c r="C43" s="36">
        <v>39</v>
      </c>
      <c r="D43" s="95" t="str">
        <f>IF(A43="","",VLOOKUP(A43,Entrants!$B$4:$D$105,2))</f>
        <v>Browning, Sue</v>
      </c>
      <c r="E43" s="37">
        <v>0.019756944444444445</v>
      </c>
      <c r="F43" s="37">
        <f>IF(A43="","",VLOOKUP(A43,Entrants!$B$4:$M$105,11))</f>
        <v>0.005902777777777778</v>
      </c>
      <c r="G43" s="37">
        <f t="shared" si="0"/>
        <v>0.013854166666666667</v>
      </c>
      <c r="H43" s="7"/>
      <c r="I43" s="5">
        <v>39</v>
      </c>
      <c r="J43" s="39" t="s">
        <v>70</v>
      </c>
      <c r="K43" s="6">
        <v>0.01909722222222222</v>
      </c>
      <c r="L43" s="6">
        <v>0.004861111111111111</v>
      </c>
      <c r="M43" s="6">
        <v>0.014236111111111109</v>
      </c>
    </row>
    <row r="44" spans="1:13" ht="15" customHeight="1">
      <c r="A44" s="36">
        <v>70</v>
      </c>
      <c r="B44" s="36" t="str">
        <f>IF(A44="","",VLOOKUP(A44,Entrants!$B$4:$D$105,3))</f>
        <v>CM</v>
      </c>
      <c r="C44" s="36">
        <v>40</v>
      </c>
      <c r="D44" s="95" t="str">
        <f>IF(A44="","",VLOOKUP(A44,Entrants!$B$4:$D$105,2))</f>
        <v>Scorer, Lisa</v>
      </c>
      <c r="E44" s="37">
        <v>0.019780092592592592</v>
      </c>
      <c r="F44" s="37">
        <f>IF(A44="","",VLOOKUP(A44,Entrants!$B$4:$M$105,11))</f>
        <v>0.006597222222222222</v>
      </c>
      <c r="G44" s="37">
        <f t="shared" si="0"/>
        <v>0.013182870370370369</v>
      </c>
      <c r="H44" s="7"/>
      <c r="I44" s="5">
        <v>40</v>
      </c>
      <c r="J44" s="35" t="s">
        <v>80</v>
      </c>
      <c r="K44" s="37">
        <v>0.019050925925925926</v>
      </c>
      <c r="L44" s="37">
        <v>0.004513888888888889</v>
      </c>
      <c r="M44" s="37">
        <v>0.014537037037037036</v>
      </c>
    </row>
    <row r="45" spans="1:13" ht="15" customHeight="1">
      <c r="A45" s="36">
        <v>38</v>
      </c>
      <c r="B45" s="36" t="str">
        <f>IF(A45="","",VLOOKUP(A45,Entrants!$B$4:$D$105,3))</f>
        <v>CC</v>
      </c>
      <c r="C45" s="36">
        <v>41</v>
      </c>
      <c r="D45" s="95" t="str">
        <f>IF(A45="","",VLOOKUP(A45,Entrants!$B$4:$D$105,2))</f>
        <v>Gillie, Elaine</v>
      </c>
      <c r="E45" s="37">
        <v>0.019780092592592592</v>
      </c>
      <c r="F45" s="37">
        <f>IF(A45="","",VLOOKUP(A45,Entrants!$B$4:$M$105,11))</f>
        <v>0.0038194444444444443</v>
      </c>
      <c r="G45" s="37">
        <f t="shared" si="0"/>
        <v>0.015960648148148147</v>
      </c>
      <c r="H45" s="7"/>
      <c r="I45" s="5">
        <v>41</v>
      </c>
      <c r="J45" s="35" t="s">
        <v>147</v>
      </c>
      <c r="K45" s="37">
        <v>0.01892361111111111</v>
      </c>
      <c r="L45" s="37">
        <v>0.004340277777777778</v>
      </c>
      <c r="M45" s="37">
        <v>0.014583333333333332</v>
      </c>
    </row>
    <row r="46" spans="1:13" ht="15" customHeight="1">
      <c r="A46" s="36">
        <v>62</v>
      </c>
      <c r="B46" s="36" t="str">
        <f>IF(A46="","",VLOOKUP(A46,Entrants!$B$4:$D$105,3))</f>
        <v>MM</v>
      </c>
      <c r="C46" s="36">
        <v>42</v>
      </c>
      <c r="D46" s="95" t="str">
        <f>IF(A46="","",VLOOKUP(A46,Entrants!$B$4:$D$105,2))</f>
        <v>Morris, Helen</v>
      </c>
      <c r="E46" s="37">
        <v>0.019837962962962963</v>
      </c>
      <c r="F46" s="37">
        <f>IF(A46="","",VLOOKUP(A46,Entrants!$B$4:$M$105,11))</f>
        <v>0.0062499999999999995</v>
      </c>
      <c r="G46" s="37">
        <f t="shared" si="0"/>
        <v>0.013587962962962965</v>
      </c>
      <c r="H46" s="7"/>
      <c r="I46" s="5">
        <v>42</v>
      </c>
      <c r="J46" s="35" t="s">
        <v>44</v>
      </c>
      <c r="K46" s="37">
        <v>0.019675925925925927</v>
      </c>
      <c r="L46" s="37">
        <v>0.0050347222222222225</v>
      </c>
      <c r="M46" s="37">
        <v>0.014641203703703705</v>
      </c>
    </row>
    <row r="47" spans="1:13" ht="15" customHeight="1">
      <c r="A47" s="36">
        <v>87</v>
      </c>
      <c r="B47" s="36">
        <f>IF(A47="","",VLOOKUP(A47,Entrants!$B$4:$D$105,3))</f>
        <v>0</v>
      </c>
      <c r="C47" s="36">
        <v>43</v>
      </c>
      <c r="D47" s="95" t="str">
        <f>IF(A47="","",VLOOKUP(A47,Entrants!$B$4:$D$105,2))</f>
        <v>Whalley, Paul</v>
      </c>
      <c r="E47" s="37">
        <v>0.019884259259259258</v>
      </c>
      <c r="F47" s="37">
        <f>IF(A47="","",VLOOKUP(A47,Entrants!$B$4:$M$105,11))</f>
        <v>0.009375</v>
      </c>
      <c r="G47" s="37">
        <f t="shared" si="0"/>
        <v>0.010509259259259258</v>
      </c>
      <c r="H47" s="7"/>
      <c r="I47" s="5">
        <v>43</v>
      </c>
      <c r="J47" s="39" t="s">
        <v>75</v>
      </c>
      <c r="K47" s="6">
        <v>0.0196875</v>
      </c>
      <c r="L47" s="37">
        <v>0.004861111111111111</v>
      </c>
      <c r="M47" s="6">
        <v>0.014826388888888889</v>
      </c>
    </row>
    <row r="48" spans="1:13" ht="15" customHeight="1">
      <c r="A48" s="36">
        <v>89</v>
      </c>
      <c r="B48" s="36" t="str">
        <f>IF(A48="","",VLOOKUP(A48,Entrants!$B$4:$D$105,3))</f>
        <v>HT</v>
      </c>
      <c r="C48" s="36">
        <v>44</v>
      </c>
      <c r="D48" s="95" t="str">
        <f>IF(A48="","",VLOOKUP(A48,Entrants!$B$4:$D$105,2))</f>
        <v>Wright, Deborah</v>
      </c>
      <c r="E48" s="37">
        <v>0.01990740740740741</v>
      </c>
      <c r="F48" s="37">
        <f>IF(A48="","",VLOOKUP(A48,Entrants!$B$4:$M$105,11))</f>
        <v>0.0046875</v>
      </c>
      <c r="G48" s="37">
        <f t="shared" si="0"/>
        <v>0.015219907407407408</v>
      </c>
      <c r="H48" s="7"/>
      <c r="I48" s="5">
        <v>44</v>
      </c>
      <c r="J48" s="35" t="s">
        <v>199</v>
      </c>
      <c r="K48" s="37">
        <v>0.02039351851851852</v>
      </c>
      <c r="L48" s="37">
        <v>0.005555555555555556</v>
      </c>
      <c r="M48" s="37">
        <v>0.014837962962962963</v>
      </c>
    </row>
    <row r="49" spans="1:13" ht="15" customHeight="1">
      <c r="A49" s="36">
        <v>39</v>
      </c>
      <c r="B49" s="36" t="str">
        <f>IF(A49="","",VLOOKUP(A49,Entrants!$B$4:$D$105,3))</f>
        <v>CC</v>
      </c>
      <c r="C49" s="36">
        <v>45</v>
      </c>
      <c r="D49" s="95" t="str">
        <f>IF(A49="","",VLOOKUP(A49,Entrants!$B$4:$D$105,2))</f>
        <v>Gillie, Kathryn</v>
      </c>
      <c r="E49" s="37">
        <v>0.019953703703703706</v>
      </c>
      <c r="F49" s="37">
        <f>IF(A49="","",VLOOKUP(A49,Entrants!$B$4:$M$105,11))</f>
        <v>0.0050347222222222225</v>
      </c>
      <c r="G49" s="37">
        <f t="shared" si="0"/>
        <v>0.014918981481481484</v>
      </c>
      <c r="H49" s="7"/>
      <c r="I49" s="5">
        <v>45</v>
      </c>
      <c r="J49" s="35" t="s">
        <v>136</v>
      </c>
      <c r="K49" s="37">
        <v>0.019733796296296298</v>
      </c>
      <c r="L49" s="37">
        <v>0.004861111111111111</v>
      </c>
      <c r="M49" s="37">
        <v>0.014872685185185187</v>
      </c>
    </row>
    <row r="50" spans="1:13" ht="15" customHeight="1">
      <c r="A50" s="36">
        <v>78</v>
      </c>
      <c r="B50" s="36" t="str">
        <f>IF(A50="","",VLOOKUP(A50,Entrants!$B$4:$D$105,3))</f>
        <v>GAL</v>
      </c>
      <c r="C50" s="36">
        <v>46</v>
      </c>
      <c r="D50" s="95" t="str">
        <f>IF(A50="","",VLOOKUP(A50,Entrants!$B$4:$D$105,2))</f>
        <v>Stobbart, Joanne</v>
      </c>
      <c r="E50" s="37">
        <v>0.020011574074074074</v>
      </c>
      <c r="F50" s="37">
        <f>IF(A50="","",VLOOKUP(A50,Entrants!$B$4:$M$105,11))</f>
        <v>0.0031249999999999997</v>
      </c>
      <c r="G50" s="37">
        <f t="shared" si="0"/>
        <v>0.016886574074074075</v>
      </c>
      <c r="H50" s="7"/>
      <c r="I50" s="5">
        <v>46</v>
      </c>
      <c r="J50" s="35" t="s">
        <v>48</v>
      </c>
      <c r="K50" s="37">
        <v>0.020439814814814817</v>
      </c>
      <c r="L50" s="37">
        <v>0.005555555555555556</v>
      </c>
      <c r="M50" s="37">
        <v>0.01488425925925926</v>
      </c>
    </row>
    <row r="51" spans="1:13" ht="15" customHeight="1">
      <c r="A51" s="36">
        <v>37</v>
      </c>
      <c r="B51" s="36" t="str">
        <f>IF(A51="","",VLOOKUP(A51,Entrants!$B$4:$D$105,3))</f>
        <v>RR</v>
      </c>
      <c r="C51" s="36">
        <v>47</v>
      </c>
      <c r="D51" s="95" t="str">
        <f>IF(A51="","",VLOOKUP(A51,Entrants!$B$4:$D$105,2))</f>
        <v>Gillespie, Steve</v>
      </c>
      <c r="E51" s="37">
        <v>0.020046296296296295</v>
      </c>
      <c r="F51" s="37">
        <f>IF(A51="","",VLOOKUP(A51,Entrants!$B$4:$M$105,11))</f>
        <v>0.007465277777777778</v>
      </c>
      <c r="G51" s="37">
        <f t="shared" si="0"/>
        <v>0.012581018518518516</v>
      </c>
      <c r="H51" s="7"/>
      <c r="I51" s="5">
        <v>47</v>
      </c>
      <c r="J51" s="35" t="s">
        <v>204</v>
      </c>
      <c r="K51" s="37">
        <v>0.019953703703703706</v>
      </c>
      <c r="L51" s="37">
        <v>0.0050347222222222225</v>
      </c>
      <c r="M51" s="37">
        <v>0.014918981481481484</v>
      </c>
    </row>
    <row r="52" spans="1:13" ht="15" customHeight="1">
      <c r="A52" s="36">
        <v>60</v>
      </c>
      <c r="B52" s="36" t="str">
        <f>IF(A52="","",VLOOKUP(A52,Entrants!$B$4:$D$105,3))</f>
        <v>MM</v>
      </c>
      <c r="C52" s="36">
        <v>48</v>
      </c>
      <c r="D52" s="95" t="str">
        <f>IF(A52="","",VLOOKUP(A52,Entrants!$B$4:$D$105,2))</f>
        <v>McCabe, Terry</v>
      </c>
      <c r="E52" s="37">
        <v>0.020104166666666666</v>
      </c>
      <c r="F52" s="37">
        <f>IF(A52="","",VLOOKUP(A52,Entrants!$B$4:$M$105,11))</f>
        <v>0.006597222222222222</v>
      </c>
      <c r="G52" s="37">
        <f t="shared" si="0"/>
        <v>0.013506944444444443</v>
      </c>
      <c r="I52" s="5">
        <v>48</v>
      </c>
      <c r="J52" s="35" t="s">
        <v>46</v>
      </c>
      <c r="K52" s="37">
        <v>0.01974537037037037</v>
      </c>
      <c r="L52" s="37">
        <v>0.0046875</v>
      </c>
      <c r="M52" s="37">
        <v>0.01505787037037037</v>
      </c>
    </row>
    <row r="53" spans="1:13" ht="15" customHeight="1">
      <c r="A53" s="36">
        <v>13</v>
      </c>
      <c r="B53" s="36" t="str">
        <f>IF(A53="","",VLOOKUP(A53,Entrants!$B$4:$D$105,3))</f>
        <v>DB</v>
      </c>
      <c r="C53" s="36">
        <v>49</v>
      </c>
      <c r="D53" s="95" t="str">
        <f>IF(A53="","",VLOOKUP(A53,Entrants!$B$4:$D$105,2))</f>
        <v>Carmody, Ray</v>
      </c>
      <c r="E53" s="37">
        <v>0.020162037037037037</v>
      </c>
      <c r="F53" s="37">
        <f>IF(A53="","",VLOOKUP(A53,Entrants!$B$4:$M$105,11))</f>
        <v>0.0067708333333333336</v>
      </c>
      <c r="G53" s="37">
        <f t="shared" si="0"/>
        <v>0.013391203703703704</v>
      </c>
      <c r="I53" s="5">
        <v>49</v>
      </c>
      <c r="J53" s="35" t="s">
        <v>247</v>
      </c>
      <c r="K53" s="37">
        <v>0.01892361111111111</v>
      </c>
      <c r="L53" s="37">
        <v>0.0038194444444444443</v>
      </c>
      <c r="M53" s="37">
        <v>0.015104166666666665</v>
      </c>
    </row>
    <row r="54" spans="1:13" ht="15" customHeight="1">
      <c r="A54" s="36">
        <v>5</v>
      </c>
      <c r="B54" s="36" t="str">
        <f>IF(A54="","",VLOOKUP(A54,Entrants!$B$4:$D$105,3))</f>
        <v>RR</v>
      </c>
      <c r="C54" s="36">
        <v>50</v>
      </c>
      <c r="D54" s="95" t="str">
        <f>IF(A54="","",VLOOKUP(A54,Entrants!$B$4:$D$105,2))</f>
        <v>Baxter, Ian</v>
      </c>
      <c r="E54" s="37">
        <v>0.020196759259259258</v>
      </c>
      <c r="F54" s="37">
        <f>IF(A54="","",VLOOKUP(A54,Entrants!$B$4:$M$105,11))</f>
        <v>0.008854166666666666</v>
      </c>
      <c r="G54" s="37">
        <f t="shared" si="0"/>
        <v>0.011342592592592592</v>
      </c>
      <c r="I54" s="5">
        <v>50</v>
      </c>
      <c r="J54" s="39" t="s">
        <v>198</v>
      </c>
      <c r="K54" s="6">
        <v>0.01990740740740741</v>
      </c>
      <c r="L54" s="37">
        <v>0.0046875</v>
      </c>
      <c r="M54" s="6">
        <v>0.015219907407407408</v>
      </c>
    </row>
    <row r="55" spans="1:13" ht="15" customHeight="1">
      <c r="A55" s="36">
        <v>24</v>
      </c>
      <c r="B55" s="36" t="str">
        <f>IF(A55="","",VLOOKUP(A55,Entrants!$B$4:$D$105,3))</f>
        <v>CC</v>
      </c>
      <c r="C55" s="36">
        <v>51</v>
      </c>
      <c r="D55" s="95" t="str">
        <f>IF(A55="","",VLOOKUP(A55,Entrants!$B$4:$D$105,2))</f>
        <v>Falkous, David</v>
      </c>
      <c r="E55" s="37">
        <v>0.02037037037037037</v>
      </c>
      <c r="F55" s="37">
        <f>IF(A55="","",VLOOKUP(A55,Entrants!$B$4:$M$105,11))</f>
        <v>0.006597222222222222</v>
      </c>
      <c r="G55" s="37">
        <f t="shared" si="0"/>
        <v>0.013773148148148145</v>
      </c>
      <c r="I55" s="5">
        <v>51</v>
      </c>
      <c r="J55" s="35" t="s">
        <v>229</v>
      </c>
      <c r="K55" s="37">
        <v>0.019328703703703702</v>
      </c>
      <c r="L55" s="37">
        <v>0.003645833333333333</v>
      </c>
      <c r="M55" s="37">
        <v>0.015682870370370368</v>
      </c>
    </row>
    <row r="56" spans="1:13" ht="15" customHeight="1">
      <c r="A56" s="36">
        <v>61</v>
      </c>
      <c r="B56" s="36" t="str">
        <f>IF(A56="","",VLOOKUP(A56,Entrants!$B$4:$D$105,3))</f>
        <v>DB</v>
      </c>
      <c r="C56" s="36">
        <v>52</v>
      </c>
      <c r="D56" s="95" t="str">
        <f>IF(A56="","",VLOOKUP(A56,Entrants!$B$4:$D$105,2))</f>
        <v>McGarry, David</v>
      </c>
      <c r="E56" s="37">
        <v>0.02039351851851852</v>
      </c>
      <c r="F56" s="37">
        <f>IF(A56="","",VLOOKUP(A56,Entrants!$B$4:$M$105,11))</f>
        <v>0.005555555555555556</v>
      </c>
      <c r="G56" s="37">
        <f t="shared" si="0"/>
        <v>0.014837962962962963</v>
      </c>
      <c r="I56" s="5">
        <v>52</v>
      </c>
      <c r="J56" s="35" t="s">
        <v>230</v>
      </c>
      <c r="K56" s="37">
        <v>0.019780092592592592</v>
      </c>
      <c r="L56" s="37">
        <v>0.0038194444444444443</v>
      </c>
      <c r="M56" s="37">
        <v>0.015960648148148147</v>
      </c>
    </row>
    <row r="57" spans="1:13" ht="15" customHeight="1">
      <c r="A57" s="36">
        <v>44</v>
      </c>
      <c r="B57" s="36" t="str">
        <f>IF(A57="","",VLOOKUP(A57,Entrants!$B$4:$D$105,3))</f>
        <v>MM</v>
      </c>
      <c r="C57" s="36">
        <v>53</v>
      </c>
      <c r="D57" s="95" t="str">
        <f>IF(A57="","",VLOOKUP(A57,Entrants!$B$4:$D$105,2))</f>
        <v>Herron, Leanne</v>
      </c>
      <c r="E57" s="37">
        <v>0.020405092592592593</v>
      </c>
      <c r="F57" s="37">
        <f>IF(A57="","",VLOOKUP(A57,Entrants!$B$4:$M$105,11))</f>
        <v>0.008333333333333333</v>
      </c>
      <c r="G57" s="37">
        <f t="shared" si="0"/>
        <v>0.01207175925925926</v>
      </c>
      <c r="I57" s="5">
        <v>53</v>
      </c>
      <c r="J57" s="35" t="s">
        <v>175</v>
      </c>
      <c r="K57" s="37">
        <v>0.018912037037037036</v>
      </c>
      <c r="L57" s="37">
        <v>0.002951388888888889</v>
      </c>
      <c r="M57" s="37">
        <v>0.015960648148148147</v>
      </c>
    </row>
    <row r="58" spans="1:13" ht="15" customHeight="1">
      <c r="A58" s="36">
        <v>53</v>
      </c>
      <c r="B58" s="36" t="str">
        <f>IF(A58="","",VLOOKUP(A58,Entrants!$B$4:$D$105,3))</f>
        <v>RR</v>
      </c>
      <c r="C58" s="36">
        <v>54</v>
      </c>
      <c r="D58" s="95" t="str">
        <f>IF(A58="","",VLOOKUP(A58,Entrants!$B$4:$D$105,2))</f>
        <v>Lonsdale, Davina</v>
      </c>
      <c r="E58" s="37">
        <v>0.020439814814814817</v>
      </c>
      <c r="F58" s="37">
        <f>IF(A58="","",VLOOKUP(A58,Entrants!$B$4:$M$105,11))</f>
        <v>0.005555555555555556</v>
      </c>
      <c r="G58" s="37">
        <f t="shared" si="0"/>
        <v>0.01488425925925926</v>
      </c>
      <c r="I58" s="5">
        <v>54</v>
      </c>
      <c r="J58" s="35" t="s">
        <v>227</v>
      </c>
      <c r="K58" s="37">
        <v>0.020625</v>
      </c>
      <c r="L58" s="37">
        <v>0.004340277777777778</v>
      </c>
      <c r="M58" s="37">
        <v>0.01628472222222222</v>
      </c>
    </row>
    <row r="59" spans="1:13" ht="15" customHeight="1">
      <c r="A59" s="36">
        <v>32</v>
      </c>
      <c r="B59" s="36" t="str">
        <f>IF(A59="","",VLOOKUP(A59,Entrants!$B$4:$D$105,3))</f>
        <v>HT</v>
      </c>
      <c r="C59" s="36">
        <v>55</v>
      </c>
      <c r="D59" s="95" t="str">
        <f>IF(A59="","",VLOOKUP(A59,Entrants!$B$4:$D$105,2))</f>
        <v>Freeman, Emma</v>
      </c>
      <c r="E59" s="37">
        <v>0.020625</v>
      </c>
      <c r="F59" s="37">
        <f>IF(A59="","",VLOOKUP(A59,Entrants!$B$4:$M$105,11))</f>
        <v>0.004340277777777778</v>
      </c>
      <c r="G59" s="37">
        <f t="shared" si="0"/>
        <v>0.01628472222222222</v>
      </c>
      <c r="I59" s="5">
        <v>55</v>
      </c>
      <c r="J59" s="35" t="s">
        <v>123</v>
      </c>
      <c r="K59" s="37">
        <v>0.020011574074074074</v>
      </c>
      <c r="L59" s="37">
        <v>0.0031249999999999997</v>
      </c>
      <c r="M59" s="37">
        <v>0.016886574074074075</v>
      </c>
    </row>
    <row r="60" spans="1:13" ht="15">
      <c r="A60" s="36">
        <v>41</v>
      </c>
      <c r="B60" s="36" t="str">
        <f>IF(A60="","",VLOOKUP(A60,Entrants!$B$4:$D$105,3))</f>
        <v>CM</v>
      </c>
      <c r="C60" s="36">
        <v>56</v>
      </c>
      <c r="D60" s="95" t="str">
        <f>IF(A60="","",VLOOKUP(A60,Entrants!$B$4:$D$105,2))</f>
        <v>Harmon, Craig</v>
      </c>
      <c r="E60" s="37">
        <v>0.02071759259259259</v>
      </c>
      <c r="F60" s="37">
        <f>IF(A60="","",VLOOKUP(A60,Entrants!$B$4:$M$105,11))</f>
        <v>0.0078125</v>
      </c>
      <c r="G60" s="37">
        <f t="shared" si="0"/>
        <v>0.01290509259259259</v>
      </c>
      <c r="I60" s="5">
        <v>56</v>
      </c>
      <c r="J60" s="35" t="s">
        <v>64</v>
      </c>
      <c r="K60" s="37">
        <v>0.01947916666666667</v>
      </c>
      <c r="L60" s="37">
        <v>0.001736111111111111</v>
      </c>
      <c r="M60" s="37">
        <v>0.017743055555555557</v>
      </c>
    </row>
    <row r="61" spans="1:13" ht="15">
      <c r="A61" s="36">
        <v>72</v>
      </c>
      <c r="B61" s="36" t="str">
        <f>IF(A61="","",VLOOKUP(A61,Entrants!$B$4:$D$105,3))</f>
        <v>AA</v>
      </c>
      <c r="C61" s="36">
        <v>57</v>
      </c>
      <c r="D61" s="95" t="str">
        <f>IF(A61="","",VLOOKUP(A61,Entrants!$B$4:$D$105,2))</f>
        <v>Sellars, Simon</v>
      </c>
      <c r="E61" s="37">
        <v>0.0218287037037037</v>
      </c>
      <c r="F61" s="128" t="str">
        <f>IF(A61="","",VLOOKUP(A61,Entrants!$B$4:$M$105,11))</f>
        <v>00:30</v>
      </c>
      <c r="G61" s="37">
        <v>0.02148148148148148</v>
      </c>
      <c r="I61" s="5">
        <v>57</v>
      </c>
      <c r="J61" s="39" t="s">
        <v>176</v>
      </c>
      <c r="K61" s="6">
        <v>0.0218287037037037</v>
      </c>
      <c r="L61" s="6" t="s">
        <v>244</v>
      </c>
      <c r="M61" s="6">
        <v>0.02148148148148148</v>
      </c>
    </row>
    <row r="62" spans="1:13" ht="15">
      <c r="A62" s="36"/>
      <c r="B62" s="36">
        <f>IF(A62="","",VLOOKUP(A62,Entrants!$B$4:$D$105,3))</f>
      </c>
      <c r="C62" s="36">
        <v>58</v>
      </c>
      <c r="D62" s="95">
        <f>IF(A62="","",VLOOKUP(A62,Entrants!$B$4:$D$105,2))</f>
      </c>
      <c r="E62" s="37"/>
      <c r="F62" s="37">
        <f>IF(A62="","",VLOOKUP(A62,Entrants!$B$4:$M$105,11))</f>
      </c>
      <c r="G62" s="37">
        <f t="shared" si="0"/>
      </c>
      <c r="I62" s="5">
        <v>58</v>
      </c>
      <c r="J62" s="39" t="s">
        <v>14</v>
      </c>
      <c r="K62" s="6"/>
      <c r="L62" s="6" t="s">
        <v>14</v>
      </c>
      <c r="M62" s="6" t="s">
        <v>14</v>
      </c>
    </row>
    <row r="63" spans="1:13" ht="15">
      <c r="A63" s="36"/>
      <c r="B63" s="36">
        <f>IF(A63="","",VLOOKUP(A63,Entrants!$B$4:$D$105,3))</f>
      </c>
      <c r="C63" s="36">
        <v>59</v>
      </c>
      <c r="D63" s="95">
        <f>IF(A63="","",VLOOKUP(A63,Entrants!$B$4:$D$105,2))</f>
      </c>
      <c r="E63" s="37"/>
      <c r="F63" s="37">
        <f>IF(A63="","",VLOOKUP(A63,Entrants!$B$4:$M$105,11))</f>
      </c>
      <c r="G63" s="37">
        <f t="shared" si="0"/>
      </c>
      <c r="I63" s="5">
        <v>59</v>
      </c>
      <c r="J63" s="39" t="s">
        <v>14</v>
      </c>
      <c r="K63" s="6"/>
      <c r="L63" s="6" t="s">
        <v>14</v>
      </c>
      <c r="M63" s="6" t="s">
        <v>14</v>
      </c>
    </row>
    <row r="64" spans="1:13" ht="15">
      <c r="A64" s="36"/>
      <c r="B64" s="36">
        <f>IF(A64="","",VLOOKUP(A64,Entrants!$B$4:$D$105,3))</f>
      </c>
      <c r="C64" s="36">
        <v>60</v>
      </c>
      <c r="D64" s="95">
        <f>IF(A64="","",VLOOKUP(A64,Entrants!$B$4:$D$105,2))</f>
      </c>
      <c r="E64" s="37"/>
      <c r="F64" s="37">
        <f>IF(A64="","",VLOOKUP(A64,Entrants!$B$4:$M$105,11))</f>
      </c>
      <c r="G64" s="37">
        <f t="shared" si="0"/>
      </c>
      <c r="I64" s="5">
        <v>60</v>
      </c>
      <c r="J64" s="39" t="s">
        <v>14</v>
      </c>
      <c r="K64" s="6"/>
      <c r="L64" s="6" t="s">
        <v>14</v>
      </c>
      <c r="M64" s="6" t="s">
        <v>14</v>
      </c>
    </row>
    <row r="65" spans="1:13" ht="15">
      <c r="A65" s="36"/>
      <c r="B65" s="36">
        <f>IF(A65="","",VLOOKUP(A65,Entrants!$B$4:$D$105,3))</f>
      </c>
      <c r="C65" s="36">
        <v>61</v>
      </c>
      <c r="D65" s="95">
        <f>IF(A65="","",VLOOKUP(A65,Entrants!$B$4:$D$105,2))</f>
      </c>
      <c r="E65" s="37"/>
      <c r="F65" s="37">
        <f>IF(A65="","",VLOOKUP(A65,Entrants!$B$4:$M$105,11))</f>
      </c>
      <c r="G65" s="37">
        <f t="shared" si="0"/>
      </c>
      <c r="I65" s="5">
        <v>61</v>
      </c>
      <c r="J65" s="39" t="s">
        <v>14</v>
      </c>
      <c r="K65" s="6"/>
      <c r="L65" s="6" t="s">
        <v>14</v>
      </c>
      <c r="M65" s="6" t="s">
        <v>14</v>
      </c>
    </row>
    <row r="66" spans="1:13" ht="15">
      <c r="A66" s="36"/>
      <c r="B66" s="36">
        <f>IF(A66="","",VLOOKUP(A66,Entrants!$B$4:$D$105,3))</f>
      </c>
      <c r="C66" s="36">
        <v>62</v>
      </c>
      <c r="D66" s="95">
        <f>IF(A66="","",VLOOKUP(A66,Entrants!$B$4:$D$105,2))</f>
      </c>
      <c r="E66" s="37"/>
      <c r="F66" s="37">
        <f>IF(A66="","",VLOOKUP(A66,Entrants!$B$4:$M$105,11))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IF(A67="","",VLOOKUP(A67,Entrants!$B$4:$D$105,3))</f>
      </c>
      <c r="C67" s="36">
        <v>63</v>
      </c>
      <c r="D67" s="35">
        <f>IF(A67="","",VLOOKUP(A67,Entrants!$B$4:$D$105,2))</f>
      </c>
      <c r="E67" s="37"/>
      <c r="F67" s="37">
        <f>IF(A67="","",VLOOKUP(A67,Entrants!$B$4:$M$105,11))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IF(A68="","",VLOOKUP(A68,Entrants!$B$4:$D$105,3))</f>
      </c>
      <c r="C68" s="36">
        <v>64</v>
      </c>
      <c r="D68" s="35">
        <f>IF(A68="","",VLOOKUP(A68,Entrants!$B$4:$D$105,2))</f>
      </c>
      <c r="E68" s="38"/>
      <c r="F68" s="37">
        <f>IF(A68="","",VLOOKUP(A68,Entrants!$B$4:$M$105,11))</f>
      </c>
      <c r="G68" s="37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IF(A69="","",VLOOKUP(A69,Entrants!$B$4:$D$105,3))</f>
      </c>
      <c r="C69" s="36">
        <v>65</v>
      </c>
      <c r="D69" s="35">
        <f>IF(A69="","",VLOOKUP(A69,Entrants!$B$4:$D$105,2))</f>
      </c>
      <c r="E69" s="38"/>
      <c r="F69" s="37">
        <f>IF(A69="","",VLOOKUP(A69,Entrants!$B$4:$M$105,11))</f>
      </c>
      <c r="G69" s="37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IF(A70="","",VLOOKUP(A70,Entrants!$B$4:$D$105,3))</f>
      </c>
      <c r="C70" s="36">
        <v>66</v>
      </c>
      <c r="D70" s="35">
        <f>IF(A70="","",VLOOKUP(A70,Entrants!$B$4:$D$105,2))</f>
      </c>
      <c r="E70" s="38"/>
      <c r="F70" s="37">
        <f>IF(A70="","",VLOOKUP(A70,Entrants!$B$4:$M$105,11))</f>
      </c>
      <c r="G70" s="37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IF(A71="","",VLOOKUP(A71,Entrants!$B$4:$D$105,3))</f>
      </c>
      <c r="C71" s="36">
        <v>67</v>
      </c>
      <c r="D71" s="35">
        <f>IF(A71="","",VLOOKUP(A71,Entrants!$B$4:$D$105,2))</f>
      </c>
      <c r="E71" s="38"/>
      <c r="F71" s="37">
        <f>IF(A71="","",VLOOKUP(A71,Entrants!$B$4:$M$105,11))</f>
      </c>
      <c r="G71" s="37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IF(A72="","",VLOOKUP(A72,Entrants!$B$4:$D$105,3))</f>
      </c>
      <c r="C72" s="36">
        <v>68</v>
      </c>
      <c r="D72" s="35">
        <f>IF(A72="","",VLOOKUP(A72,Entrants!$B$4:$D$105,2))</f>
      </c>
      <c r="E72" s="38"/>
      <c r="F72" s="37">
        <f>IF(A72="","",VLOOKUP(A72,Entrants!$B$4:$M$105,11))</f>
      </c>
      <c r="G72" s="37">
        <f t="shared" si="1"/>
      </c>
      <c r="I72" s="5">
        <v>68</v>
      </c>
      <c r="J72" s="39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IF(A73="","",VLOOKUP(A73,Entrants!$B$4:$D$105,3))</f>
      </c>
      <c r="C73" s="36">
        <v>69</v>
      </c>
      <c r="D73" s="35">
        <f>IF(A73="","",VLOOKUP(A73,Entrants!$B$4:$D$105,2))</f>
      </c>
      <c r="E73" s="38"/>
      <c r="F73" s="37">
        <f>IF(A73="","",VLOOKUP(A73,Entrants!$B$4:$M$105,11))</f>
      </c>
      <c r="G73" s="37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IF(A74="","",VLOOKUP(A74,Entrants!$B$4:$D$105,3))</f>
      </c>
      <c r="C74" s="36">
        <v>70</v>
      </c>
      <c r="D74" s="35">
        <f>IF(A74="","",VLOOKUP(A74,Entrants!$B$4:$D$105,2))</f>
      </c>
      <c r="E74" s="38"/>
      <c r="F74" s="37">
        <f>IF(A74="","",VLOOKUP(A74,Entrants!$B$4:$M$105,11))</f>
      </c>
      <c r="G74" s="37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IF(A75="","",VLOOKUP(A75,Entrants!$B$4:$D$105,3))</f>
      </c>
      <c r="C75" s="36">
        <v>71</v>
      </c>
      <c r="D75" s="35">
        <f>IF(A75="","",VLOOKUP(A75,Entrants!$B$4:$D$105,2))</f>
      </c>
      <c r="E75" s="38"/>
      <c r="F75" s="37">
        <f>IF(A75="","",VLOOKUP(A75,Entrants!$B$4:$M$105,11))</f>
      </c>
      <c r="G75" s="37">
        <f t="shared" si="1"/>
      </c>
      <c r="I75" s="5">
        <v>71</v>
      </c>
      <c r="J75" s="39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IF(A76="","",VLOOKUP(A76,Entrants!$B$4:$D$105,3))</f>
      </c>
      <c r="C76" s="36">
        <v>72</v>
      </c>
      <c r="D76" s="35">
        <f>IF(A76="","",VLOOKUP(A76,Entrants!$B$4:$D$105,2))</f>
      </c>
      <c r="E76" s="38"/>
      <c r="F76" s="37">
        <f>IF(A76="","",VLOOKUP(A76,Entrants!$B$4:$M$105,11))</f>
      </c>
      <c r="G76" s="37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IF(A77="","",VLOOKUP(A77,Entrants!$B$4:$D$105,3))</f>
      </c>
      <c r="C77" s="36">
        <v>73</v>
      </c>
      <c r="D77" s="35">
        <f>IF(A77="","",VLOOKUP(A77,Entrants!$B$4:$D$105,2))</f>
      </c>
      <c r="E77" s="38"/>
      <c r="F77" s="37">
        <f>IF(A77="","",VLOOKUP(A77,Entrants!$B$4:$M$105,11))</f>
      </c>
      <c r="G77" s="37">
        <f t="shared" si="1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IF(A78="","",VLOOKUP(A78,Entrants!$B$4:$D$105,3))</f>
      </c>
      <c r="C78" s="36">
        <v>74</v>
      </c>
      <c r="D78" s="35">
        <f>IF(A78="","",VLOOKUP(A78,Entrants!$B$4:$D$105,2))</f>
      </c>
      <c r="E78" s="38"/>
      <c r="F78" s="37">
        <f>IF(A78="","",VLOOKUP(A78,Entrants!$B$4:$M$105,11))</f>
      </c>
      <c r="G78" s="37">
        <f t="shared" si="1"/>
      </c>
      <c r="I78" s="5">
        <v>74</v>
      </c>
      <c r="J78" s="39" t="s">
        <v>14</v>
      </c>
      <c r="K78" s="6"/>
      <c r="L78" s="6" t="s">
        <v>14</v>
      </c>
      <c r="M78" s="6" t="s">
        <v>14</v>
      </c>
    </row>
    <row r="79" spans="1:13" ht="15">
      <c r="A79" s="36"/>
      <c r="B79" s="36">
        <f>IF(A79="","",VLOOKUP(A79,Entrants!$B$4:$D$105,3))</f>
      </c>
      <c r="C79" s="36">
        <v>75</v>
      </c>
      <c r="D79" s="35">
        <f>IF(A79="","",VLOOKUP(A79,Entrants!$B$4:$D$105,2))</f>
      </c>
      <c r="E79" s="38"/>
      <c r="F79" s="37">
        <f>IF(A79="","",VLOOKUP(A79,Entrants!$B$4:$M$105,11))</f>
      </c>
      <c r="G79" s="37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6">
        <f>IF(A80="","",VLOOKUP(A80,Entrants!$B$4:$D$105,3))</f>
      </c>
      <c r="C80" s="36">
        <v>76</v>
      </c>
      <c r="D80" s="35">
        <f>IF(A80="","",VLOOKUP(A80,Entrants!$B$4:$D$105,2))</f>
      </c>
      <c r="F80" s="37">
        <f>IF(A80="","",VLOOKUP(A80,Entrants!$B$4:$M$105,11))</f>
      </c>
      <c r="I80" s="5">
        <v>76</v>
      </c>
    </row>
    <row r="81" spans="2:12" ht="15">
      <c r="B81" s="36">
        <f>IF(A81="","",VLOOKUP(A81,Entrants!$B$4:$D$105,3))</f>
      </c>
      <c r="C81" s="36">
        <v>77</v>
      </c>
      <c r="D81" s="35">
        <f>IF(A81="","",VLOOKUP(A81,Entrants!$B$4:$D$105,2))</f>
      </c>
      <c r="F81" s="37">
        <f>IF(A81="","",VLOOKUP(A81,Entrants!$B$4:$M$105,11))</f>
      </c>
      <c r="I81" s="5">
        <v>77</v>
      </c>
    </row>
    <row r="82" spans="2:12" ht="15">
      <c r="B82" s="36">
        <f>IF(A82="","",VLOOKUP(A82,Entrants!$B$4:$D$105,3))</f>
      </c>
      <c r="C82" s="36">
        <v>78</v>
      </c>
      <c r="D82" s="35">
        <f>IF(A82="","",VLOOKUP(A82,Entrants!$B$4:$D$105,2))</f>
      </c>
      <c r="F82" s="37">
        <f>IF(A82="","",VLOOKUP(A82,Entrants!$B$4:$M$105,11))</f>
      </c>
      <c r="I82" s="5">
        <v>78</v>
      </c>
    </row>
    <row r="83" spans="2:12" ht="15">
      <c r="B83" s="36">
        <f>IF(A83="","",VLOOKUP(A83,Entrants!$B$4:$D$105,3))</f>
      </c>
      <c r="C83" s="36">
        <v>79</v>
      </c>
      <c r="D83" s="35">
        <f>IF(A83="","",VLOOKUP(A83,Entrants!$B$4:$D$105,2))</f>
      </c>
      <c r="F83" s="37">
        <f>IF(A83="","",VLOOKUP(A83,Entrants!$B$4:$M$105,11))</f>
      </c>
      <c r="I83" s="5">
        <v>79</v>
      </c>
    </row>
    <row r="84" spans="2:12" ht="15">
      <c r="B84" s="36">
        <f>IF(A84="","",VLOOKUP(A84,Entrants!$B$4:$D$105,3))</f>
      </c>
      <c r="C84" s="36">
        <v>80</v>
      </c>
      <c r="D84" s="35">
        <f>IF(A84="","",VLOOKUP(A84,Entrants!$B$4:$D$105,2))</f>
      </c>
      <c r="F84" s="37">
        <f>IF(A84="","",VLOOKUP(A84,Entrants!$B$4:$M$105,11))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O11" sqref="O1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191</v>
      </c>
      <c r="B1" s="4"/>
      <c r="C1" s="17"/>
      <c r="D1" s="17"/>
      <c r="E1" s="17"/>
      <c r="F1" s="17"/>
      <c r="G1" s="17"/>
      <c r="H1" s="17"/>
      <c r="K1" s="3"/>
    </row>
    <row r="2" spans="1:12" ht="20.25" customHeight="1">
      <c r="A2" s="4"/>
      <c r="B2" s="4"/>
      <c r="C2" s="17"/>
      <c r="D2" s="17"/>
      <c r="E2" s="17"/>
      <c r="F2" s="17"/>
      <c r="G2" s="17"/>
      <c r="H2" s="17"/>
      <c r="J2" s="136" t="s">
        <v>30</v>
      </c>
      <c r="K2" s="136"/>
      <c r="L2" s="136"/>
    </row>
    <row r="3" spans="1:13" ht="15" customHeight="1">
      <c r="A3" s="40" t="s">
        <v>7</v>
      </c>
      <c r="B3" s="40" t="s">
        <v>27</v>
      </c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0" t="s">
        <v>8</v>
      </c>
      <c r="B4" s="40" t="s">
        <v>28</v>
      </c>
      <c r="C4" s="40" t="s">
        <v>9</v>
      </c>
      <c r="D4" s="43" t="s">
        <v>10</v>
      </c>
      <c r="E4" s="40" t="s">
        <v>11</v>
      </c>
      <c r="F4" s="40" t="s">
        <v>12</v>
      </c>
      <c r="G4" s="40" t="s">
        <v>13</v>
      </c>
      <c r="H4" s="41"/>
      <c r="I4" s="40" t="s">
        <v>9</v>
      </c>
      <c r="J4" s="43" t="s">
        <v>10</v>
      </c>
      <c r="K4" s="40" t="s">
        <v>11</v>
      </c>
      <c r="L4" s="40" t="s">
        <v>12</v>
      </c>
      <c r="M4" s="40" t="s">
        <v>13</v>
      </c>
    </row>
    <row r="5" spans="1:13" ht="15" customHeight="1">
      <c r="A5" s="36">
        <v>20</v>
      </c>
      <c r="B5" s="36" t="str">
        <f>IF(A5="","",VLOOKUP(A5,Entrants!$B$4:$D$105,3))</f>
        <v>HT</v>
      </c>
      <c r="C5" s="5">
        <v>1</v>
      </c>
      <c r="D5" s="95" t="str">
        <f>IF(A5="","",VLOOKUP(A5,Entrants!$B$4:$D$105,2))</f>
        <v>Dickinson, Ralph</v>
      </c>
      <c r="E5" s="37">
        <v>0.018657407407407407</v>
      </c>
      <c r="F5" s="37">
        <f>IF(A5="","",VLOOKUP(A5,Entrants!$B$4:$M$105,12))</f>
        <v>0.005555555555555556</v>
      </c>
      <c r="G5" s="37">
        <f aca="true" t="shared" si="0" ref="G5:G66">IF(D5="","",E5-F5)</f>
        <v>0.01310185185185185</v>
      </c>
      <c r="H5" s="7"/>
      <c r="I5" s="5">
        <v>1</v>
      </c>
      <c r="J5" s="35" t="s">
        <v>139</v>
      </c>
      <c r="K5" s="37">
        <v>0.01916666666666667</v>
      </c>
      <c r="L5" s="37">
        <v>0.009375</v>
      </c>
      <c r="M5" s="37">
        <v>0.009791666666666669</v>
      </c>
    </row>
    <row r="6" spans="1:13" ht="15" customHeight="1">
      <c r="A6" s="36">
        <v>3</v>
      </c>
      <c r="B6" s="36" t="str">
        <f>IF(A6="","",VLOOKUP(A6,Entrants!$B$4:$D$105,3))</f>
        <v>DB</v>
      </c>
      <c r="C6" s="36">
        <v>1</v>
      </c>
      <c r="D6" s="95" t="str">
        <f>IF(A6="","",VLOOKUP(A6,Entrants!$B$4:$D$105,2))</f>
        <v>Barrass, Heather</v>
      </c>
      <c r="E6" s="37">
        <v>0.01884259259259259</v>
      </c>
      <c r="F6" s="37">
        <f>IF(A6="","",VLOOKUP(A6,Entrants!$B$4:$M$105,12))</f>
        <v>0.0050347222222222225</v>
      </c>
      <c r="G6" s="37">
        <f>IF(D6="","",E6-F6)</f>
        <v>0.01380787037037037</v>
      </c>
      <c r="H6" s="7"/>
      <c r="I6" s="5">
        <v>2</v>
      </c>
      <c r="J6" s="35" t="s">
        <v>232</v>
      </c>
      <c r="K6" s="37">
        <v>0.019502314814814816</v>
      </c>
      <c r="L6" s="37">
        <v>0.00920138888888889</v>
      </c>
      <c r="M6" s="37">
        <v>0.010300925925925927</v>
      </c>
    </row>
    <row r="7" spans="1:13" ht="15" customHeight="1">
      <c r="A7" s="36">
        <v>42</v>
      </c>
      <c r="B7" s="36" t="str">
        <f>IF(A7="","",VLOOKUP(A7,Entrants!$B$4:$D$105,3))</f>
        <v>CM</v>
      </c>
      <c r="C7" s="36">
        <v>3</v>
      </c>
      <c r="D7" s="95" t="str">
        <f>IF(A7="","",VLOOKUP(A7,Entrants!$B$4:$D$105,2))</f>
        <v>Harmon, Gemma</v>
      </c>
      <c r="E7" s="37">
        <v>0.018865740740740742</v>
      </c>
      <c r="F7" s="37">
        <f>IF(A7="","",VLOOKUP(A7,Entrants!$B$4:$M$105,12))</f>
        <v>0.0062499999999999995</v>
      </c>
      <c r="G7" s="37">
        <f t="shared" si="0"/>
        <v>0.012615740740740743</v>
      </c>
      <c r="H7" s="7"/>
      <c r="I7" s="5">
        <v>3</v>
      </c>
      <c r="J7" s="35" t="s">
        <v>84</v>
      </c>
      <c r="K7" s="37">
        <v>0.019756944444444445</v>
      </c>
      <c r="L7" s="37">
        <v>0.009375</v>
      </c>
      <c r="M7" s="37">
        <v>0.010381944444444445</v>
      </c>
    </row>
    <row r="8" spans="1:13" ht="15" customHeight="1">
      <c r="A8" s="36">
        <v>89</v>
      </c>
      <c r="B8" s="36" t="str">
        <f>IF(A8="","",VLOOKUP(A8,Entrants!$B$4:$D$105,3))</f>
        <v>HT</v>
      </c>
      <c r="C8" s="36">
        <v>4</v>
      </c>
      <c r="D8" s="95" t="str">
        <f>IF(A8="","",VLOOKUP(A8,Entrants!$B$4:$D$105,2))</f>
        <v>Wright, Deborah</v>
      </c>
      <c r="E8" s="37">
        <v>0.01888888888888889</v>
      </c>
      <c r="F8" s="37">
        <f>IF(A8="","",VLOOKUP(A8,Entrants!$B$4:$M$105,12))</f>
        <v>0.004340277777777778</v>
      </c>
      <c r="G8" s="37">
        <f t="shared" si="0"/>
        <v>0.014548611111111111</v>
      </c>
      <c r="H8" s="7"/>
      <c r="I8" s="5">
        <v>4</v>
      </c>
      <c r="J8" s="35" t="s">
        <v>238</v>
      </c>
      <c r="K8" s="37">
        <v>0.01912037037037037</v>
      </c>
      <c r="L8" s="37">
        <v>0.008506944444444444</v>
      </c>
      <c r="M8" s="37">
        <v>0.010613425925925927</v>
      </c>
    </row>
    <row r="9" spans="1:13" ht="15" customHeight="1">
      <c r="A9" s="36">
        <v>91</v>
      </c>
      <c r="B9" s="36" t="str">
        <f>IF(A9="","",VLOOKUP(A9,Entrants!$B$4:$D$105,3))</f>
        <v>AD</v>
      </c>
      <c r="C9" s="36">
        <v>5</v>
      </c>
      <c r="D9" s="95" t="str">
        <f>IF(A9="","",VLOOKUP(A9,Entrants!$B$4:$D$105,2))</f>
        <v>Young, Cath</v>
      </c>
      <c r="E9" s="37">
        <v>0.018912037037037036</v>
      </c>
      <c r="F9" s="37">
        <f>IF(A9="","",VLOOKUP(A9,Entrants!$B$4:$M$105,12))</f>
        <v>0.005555555555555556</v>
      </c>
      <c r="G9" s="37">
        <f t="shared" si="0"/>
        <v>0.01335648148148148</v>
      </c>
      <c r="H9" s="7"/>
      <c r="I9" s="5">
        <v>5</v>
      </c>
      <c r="J9" s="35" t="s">
        <v>56</v>
      </c>
      <c r="K9" s="37">
        <v>0.01965277777777778</v>
      </c>
      <c r="L9" s="37">
        <v>0.008854166666666666</v>
      </c>
      <c r="M9" s="37">
        <v>0.010798611111111113</v>
      </c>
    </row>
    <row r="10" spans="1:13" ht="15" customHeight="1">
      <c r="A10" s="36">
        <v>1</v>
      </c>
      <c r="B10" s="36" t="str">
        <f>IF(A10="","",VLOOKUP(A10,Entrants!$B$4:$D$105,3))</f>
        <v>AD</v>
      </c>
      <c r="C10" s="36">
        <v>6</v>
      </c>
      <c r="D10" s="95" t="str">
        <f>IF(A10="","",VLOOKUP(A10,Entrants!$B$4:$D$105,2))</f>
        <v>Ashby, Michael</v>
      </c>
      <c r="E10" s="37">
        <v>0.018958333333333334</v>
      </c>
      <c r="F10" s="37">
        <f>IF(A10="","",VLOOKUP(A10,Entrants!$B$4:$M$105,12))</f>
        <v>0.0062499999999999995</v>
      </c>
      <c r="G10" s="37">
        <f t="shared" si="0"/>
        <v>0.012708333333333335</v>
      </c>
      <c r="H10" s="7"/>
      <c r="I10" s="5">
        <v>6</v>
      </c>
      <c r="J10" s="35" t="s">
        <v>35</v>
      </c>
      <c r="K10" s="37">
        <v>0.019675925925925927</v>
      </c>
      <c r="L10" s="37">
        <v>0.008854166666666666</v>
      </c>
      <c r="M10" s="37">
        <v>0.01082175925925926</v>
      </c>
    </row>
    <row r="11" spans="1:13" ht="15" customHeight="1">
      <c r="A11" s="36">
        <v>62</v>
      </c>
      <c r="B11" s="36" t="str">
        <f>IF(A11="","",VLOOKUP(A11,Entrants!$B$4:$D$105,3))</f>
        <v>MM</v>
      </c>
      <c r="C11" s="36">
        <v>7</v>
      </c>
      <c r="D11" s="95" t="str">
        <f>IF(A11="","",VLOOKUP(A11,Entrants!$B$4:$D$105,2))</f>
        <v>Morris, Helen</v>
      </c>
      <c r="E11" s="37">
        <v>0.01898148148148148</v>
      </c>
      <c r="F11" s="37">
        <f>IF(A11="","",VLOOKUP(A11,Entrants!$B$4:$M$105,12))</f>
        <v>0.005555555555555556</v>
      </c>
      <c r="G11" s="37">
        <f t="shared" si="0"/>
        <v>0.013425925925925924</v>
      </c>
      <c r="H11" s="7"/>
      <c r="I11" s="5">
        <v>7</v>
      </c>
      <c r="J11" s="35" t="s">
        <v>55</v>
      </c>
      <c r="K11" s="37">
        <v>0.01996527777777778</v>
      </c>
      <c r="L11" s="37">
        <v>0.008159722222222223</v>
      </c>
      <c r="M11" s="37">
        <v>0.011805555555555557</v>
      </c>
    </row>
    <row r="12" spans="1:13" ht="15" customHeight="1">
      <c r="A12" s="36">
        <v>32</v>
      </c>
      <c r="B12" s="36" t="str">
        <f>IF(A12="","",VLOOKUP(A12,Entrants!$B$4:$D$105,3))</f>
        <v>HT</v>
      </c>
      <c r="C12" s="36">
        <v>8</v>
      </c>
      <c r="D12" s="95" t="str">
        <f>IF(A12="","",VLOOKUP(A12,Entrants!$B$4:$D$105,2))</f>
        <v>Freeman, Emma</v>
      </c>
      <c r="E12" s="37">
        <v>0.01902777777777778</v>
      </c>
      <c r="F12" s="37">
        <f>IF(A12="","",VLOOKUP(A12,Entrants!$B$4:$M$105,12))</f>
        <v>0.004340277777777778</v>
      </c>
      <c r="G12" s="37">
        <f t="shared" si="0"/>
        <v>0.014687500000000001</v>
      </c>
      <c r="H12" s="7"/>
      <c r="I12" s="5">
        <v>8</v>
      </c>
      <c r="J12" s="39" t="s">
        <v>138</v>
      </c>
      <c r="K12" s="6">
        <v>0.02</v>
      </c>
      <c r="L12" s="6">
        <v>0.0078125</v>
      </c>
      <c r="M12" s="6">
        <v>0.0121875</v>
      </c>
    </row>
    <row r="13" spans="1:13" ht="15" customHeight="1">
      <c r="A13" s="36">
        <v>23</v>
      </c>
      <c r="B13" s="36" t="str">
        <f>IF(A13="","",VLOOKUP(A13,Entrants!$B$4:$D$105,3))</f>
        <v>CC</v>
      </c>
      <c r="C13" s="36">
        <v>9</v>
      </c>
      <c r="D13" s="95" t="str">
        <f>IF(A13="","",VLOOKUP(A13,Entrants!$B$4:$D$105,2))</f>
        <v>Dunn, Tony</v>
      </c>
      <c r="E13" s="37">
        <v>0.01912037037037037</v>
      </c>
      <c r="F13" s="37">
        <f>IF(A13="","",VLOOKUP(A13,Entrants!$B$4:$M$105,12))</f>
        <v>0.008506944444444444</v>
      </c>
      <c r="G13" s="37">
        <f t="shared" si="0"/>
        <v>0.010613425925925927</v>
      </c>
      <c r="H13" s="7"/>
      <c r="I13" s="5">
        <v>9</v>
      </c>
      <c r="J13" s="39" t="s">
        <v>42</v>
      </c>
      <c r="K13" s="6">
        <v>0.019328703703703702</v>
      </c>
      <c r="L13" s="6">
        <v>0.007118055555555555</v>
      </c>
      <c r="M13" s="6">
        <v>0.012210648148148148</v>
      </c>
    </row>
    <row r="14" spans="1:13" ht="15" customHeight="1">
      <c r="A14" s="36">
        <v>87</v>
      </c>
      <c r="B14" s="36">
        <f>IF(A14="","",VLOOKUP(A14,Entrants!$B$4:$D$105,3))</f>
        <v>0</v>
      </c>
      <c r="C14" s="36">
        <v>10</v>
      </c>
      <c r="D14" s="95" t="str">
        <f>IF(A14="","",VLOOKUP(A14,Entrants!$B$4:$D$105,2))</f>
        <v>Whalley, Paul</v>
      </c>
      <c r="E14" s="37">
        <v>0.01916666666666667</v>
      </c>
      <c r="F14" s="37">
        <f>IF(A14="","",VLOOKUP(A14,Entrants!$B$4:$M$105,12))</f>
        <v>0.009375</v>
      </c>
      <c r="G14" s="37">
        <f t="shared" si="0"/>
        <v>0.009791666666666669</v>
      </c>
      <c r="H14" s="7"/>
      <c r="I14" s="5">
        <v>10</v>
      </c>
      <c r="J14" s="35" t="s">
        <v>153</v>
      </c>
      <c r="K14" s="37">
        <v>0.01925925925925926</v>
      </c>
      <c r="L14" s="37">
        <v>0.0067708333333333336</v>
      </c>
      <c r="M14" s="37">
        <v>0.012488425925925927</v>
      </c>
    </row>
    <row r="15" spans="1:13" ht="15" customHeight="1">
      <c r="A15" s="36">
        <v>39</v>
      </c>
      <c r="B15" s="36" t="str">
        <f>IF(A15="","",VLOOKUP(A15,Entrants!$B$4:$D$105,3))</f>
        <v>CC</v>
      </c>
      <c r="C15" s="36">
        <v>11</v>
      </c>
      <c r="D15" s="95" t="str">
        <f>IF(A15="","",VLOOKUP(A15,Entrants!$B$4:$D$105,2))</f>
        <v>Gillie, Kathryn</v>
      </c>
      <c r="E15" s="37">
        <v>0.01916666666666667</v>
      </c>
      <c r="F15" s="37">
        <f>IF(A15="","",VLOOKUP(A15,Entrants!$B$4:$M$105,12))</f>
        <v>0.004861111111111111</v>
      </c>
      <c r="G15" s="37">
        <f t="shared" si="0"/>
        <v>0.014305555555555557</v>
      </c>
      <c r="H15" s="7"/>
      <c r="I15" s="5">
        <v>11</v>
      </c>
      <c r="J15" s="35" t="s">
        <v>36</v>
      </c>
      <c r="K15" s="37">
        <v>0.01931712962962963</v>
      </c>
      <c r="L15" s="37">
        <v>0.0067708333333333336</v>
      </c>
      <c r="M15" s="37">
        <v>0.012546296296296295</v>
      </c>
    </row>
    <row r="16" spans="1:13" ht="15" customHeight="1">
      <c r="A16" s="36">
        <v>9</v>
      </c>
      <c r="B16" s="36" t="str">
        <f>IF(A16="","",VLOOKUP(A16,Entrants!$B$4:$D$105,3))</f>
        <v>CC</v>
      </c>
      <c r="C16" s="36">
        <v>12</v>
      </c>
      <c r="D16" s="95" t="str">
        <f>IF(A16="","",VLOOKUP(A16,Entrants!$B$4:$D$105,2))</f>
        <v>Brown, Colin</v>
      </c>
      <c r="E16" s="37">
        <v>0.01920138888888889</v>
      </c>
      <c r="F16" s="37">
        <f>IF(A16="","",VLOOKUP(A16,Entrants!$B$4:$M$105,12))</f>
        <v>0.0046875</v>
      </c>
      <c r="G16" s="37">
        <f t="shared" si="0"/>
        <v>0.014513888888888889</v>
      </c>
      <c r="H16" s="7"/>
      <c r="I16" s="5">
        <v>12</v>
      </c>
      <c r="J16" s="39" t="s">
        <v>76</v>
      </c>
      <c r="K16" s="6">
        <v>0.018865740740740742</v>
      </c>
      <c r="L16" s="6">
        <v>0.0062499999999999995</v>
      </c>
      <c r="M16" s="6">
        <v>0.012615740740740743</v>
      </c>
    </row>
    <row r="17" spans="1:13" ht="15" customHeight="1">
      <c r="A17" s="36">
        <v>74</v>
      </c>
      <c r="B17" s="36" t="str">
        <f>IF(A17="","",VLOOKUP(A17,Entrants!$B$4:$D$105,3))</f>
        <v>DB</v>
      </c>
      <c r="C17" s="36">
        <v>13</v>
      </c>
      <c r="D17" s="95" t="str">
        <f>IF(A17="","",VLOOKUP(A17,Entrants!$B$4:$D$105,2))</f>
        <v>Shaw, Billy</v>
      </c>
      <c r="E17" s="37">
        <v>0.01925925925925926</v>
      </c>
      <c r="F17" s="37">
        <f>IF(A17="","",VLOOKUP(A17,Entrants!$B$4:$M$105,12))</f>
        <v>0.0067708333333333336</v>
      </c>
      <c r="G17" s="37">
        <f t="shared" si="0"/>
        <v>0.012488425925925927</v>
      </c>
      <c r="H17" s="7"/>
      <c r="I17" s="5">
        <v>13</v>
      </c>
      <c r="J17" s="35" t="s">
        <v>79</v>
      </c>
      <c r="K17" s="37">
        <v>0.020520833333333332</v>
      </c>
      <c r="L17" s="37">
        <v>0.0078125</v>
      </c>
      <c r="M17" s="37">
        <v>0.012708333333333332</v>
      </c>
    </row>
    <row r="18" spans="1:13" ht="15" customHeight="1">
      <c r="A18" s="36">
        <v>49</v>
      </c>
      <c r="B18" s="36" t="str">
        <f>IF(A18="","",VLOOKUP(A18,Entrants!$B$4:$D$105,3))</f>
        <v>GAL</v>
      </c>
      <c r="C18" s="36">
        <v>14</v>
      </c>
      <c r="D18" s="95" t="str">
        <f>IF(A18="","",VLOOKUP(A18,Entrants!$B$4:$D$105,2))</f>
        <v>Johnson, Ewa</v>
      </c>
      <c r="E18" s="37">
        <v>0.019282407407407408</v>
      </c>
      <c r="F18" s="37">
        <f>IF(A18="","",VLOOKUP(A18,Entrants!$B$4:$M$105,12))</f>
        <v>0.004513888888888889</v>
      </c>
      <c r="G18" s="37">
        <f t="shared" si="0"/>
        <v>0.014768518518518518</v>
      </c>
      <c r="H18" s="7"/>
      <c r="I18" s="5">
        <v>14</v>
      </c>
      <c r="J18" s="35" t="s">
        <v>133</v>
      </c>
      <c r="K18" s="37">
        <v>0.018958333333333334</v>
      </c>
      <c r="L18" s="37">
        <v>0.0062499999999999995</v>
      </c>
      <c r="M18" s="37">
        <v>0.012708333333333335</v>
      </c>
    </row>
    <row r="19" spans="1:13" ht="15" customHeight="1">
      <c r="A19" s="36">
        <v>8</v>
      </c>
      <c r="B19" s="36" t="str">
        <f>IF(A19="","",VLOOKUP(A19,Entrants!$B$4:$D$105,3))</f>
        <v>AD</v>
      </c>
      <c r="C19" s="36">
        <v>15</v>
      </c>
      <c r="D19" s="95" t="str">
        <f>IF(A19="","",VLOOKUP(A19,Entrants!$B$4:$D$105,2))</f>
        <v>Bradley, Dave</v>
      </c>
      <c r="E19" s="37">
        <v>0.01931712962962963</v>
      </c>
      <c r="F19" s="37">
        <f>IF(A19="","",VLOOKUP(A19,Entrants!$B$4:$M$105,12))</f>
        <v>0.0067708333333333336</v>
      </c>
      <c r="G19" s="37">
        <f t="shared" si="0"/>
        <v>0.012546296296296295</v>
      </c>
      <c r="H19" s="7"/>
      <c r="I19" s="5">
        <v>15</v>
      </c>
      <c r="J19" s="39" t="s">
        <v>154</v>
      </c>
      <c r="K19" s="6">
        <v>0.01962962962962963</v>
      </c>
      <c r="L19" s="105">
        <v>0.006597222222222222</v>
      </c>
      <c r="M19" s="6">
        <v>0.013032407407407406</v>
      </c>
    </row>
    <row r="20" spans="1:13" ht="15" customHeight="1">
      <c r="A20" s="36">
        <v>37</v>
      </c>
      <c r="B20" s="36" t="str">
        <f>IF(A20="","",VLOOKUP(A20,Entrants!$B$4:$D$105,3))</f>
        <v>RR</v>
      </c>
      <c r="C20" s="36">
        <v>16</v>
      </c>
      <c r="D20" s="95" t="str">
        <f>IF(A20="","",VLOOKUP(A20,Entrants!$B$4:$D$105,2))</f>
        <v>Gillespie, Steve</v>
      </c>
      <c r="E20" s="37">
        <v>0.019328703703703702</v>
      </c>
      <c r="F20" s="37">
        <f>IF(A20="","",VLOOKUP(A20,Entrants!$B$4:$M$105,12))</f>
        <v>0.007118055555555555</v>
      </c>
      <c r="G20" s="37">
        <f t="shared" si="0"/>
        <v>0.012210648148148148</v>
      </c>
      <c r="H20" s="7"/>
      <c r="I20" s="5">
        <v>16</v>
      </c>
      <c r="J20" s="39" t="s">
        <v>37</v>
      </c>
      <c r="K20" s="6">
        <v>0.020196759259259258</v>
      </c>
      <c r="L20" s="6">
        <v>0.007118055555555555</v>
      </c>
      <c r="M20" s="6">
        <v>0.013078703703703703</v>
      </c>
    </row>
    <row r="21" spans="1:13" ht="15" customHeight="1">
      <c r="A21" s="36">
        <v>76</v>
      </c>
      <c r="B21" s="36">
        <f>IF(A21="","",VLOOKUP(A21,Entrants!$B$4:$D$105,3))</f>
        <v>0</v>
      </c>
      <c r="C21" s="36">
        <v>17</v>
      </c>
      <c r="D21" s="95" t="str">
        <f>IF(A21="","",VLOOKUP(A21,Entrants!$B$4:$D$105,2))</f>
        <v>Stamp, David</v>
      </c>
      <c r="E21" s="37">
        <v>0.01934027777777778</v>
      </c>
      <c r="F21" s="37">
        <f>IF(A21="","",VLOOKUP(A21,Entrants!$B$4:$M$105,12))</f>
        <v>0.003993055555555556</v>
      </c>
      <c r="G21" s="37">
        <f t="shared" si="0"/>
        <v>0.015347222222222224</v>
      </c>
      <c r="H21" s="7"/>
      <c r="I21" s="5">
        <v>17</v>
      </c>
      <c r="J21" s="35" t="s">
        <v>38</v>
      </c>
      <c r="K21" s="37">
        <v>0.018657407407407407</v>
      </c>
      <c r="L21" s="37">
        <v>0.005555555555555556</v>
      </c>
      <c r="M21" s="37">
        <v>0.01310185185185185</v>
      </c>
    </row>
    <row r="22" spans="1:13" ht="15" customHeight="1">
      <c r="A22" s="36">
        <v>18</v>
      </c>
      <c r="B22" s="36" t="str">
        <f>IF(A22="","",VLOOKUP(A22,Entrants!$B$4:$D$105,3))</f>
        <v>RD</v>
      </c>
      <c r="C22" s="36">
        <v>18</v>
      </c>
      <c r="D22" s="95" t="str">
        <f>IF(A22="","",VLOOKUP(A22,Entrants!$B$4:$D$105,2))</f>
        <v>Craddock, Anne</v>
      </c>
      <c r="E22" s="37">
        <v>0.019363425925925926</v>
      </c>
      <c r="F22" s="37">
        <f>IF(A22="","",VLOOKUP(A22,Entrants!$B$4:$M$105,12))</f>
        <v>0.005208333333333333</v>
      </c>
      <c r="G22" s="37">
        <f t="shared" si="0"/>
        <v>0.014155092592592594</v>
      </c>
      <c r="H22" s="7"/>
      <c r="I22" s="5">
        <v>18</v>
      </c>
      <c r="J22" s="35" t="s">
        <v>78</v>
      </c>
      <c r="K22" s="37">
        <v>0.019791666666666666</v>
      </c>
      <c r="L22" s="37">
        <v>0.006597222222222222</v>
      </c>
      <c r="M22" s="37">
        <v>0.013194444444444443</v>
      </c>
    </row>
    <row r="23" spans="1:13" ht="15" customHeight="1">
      <c r="A23" s="36">
        <v>55</v>
      </c>
      <c r="B23" s="36">
        <f>IF(A23="","",VLOOKUP(A23,Entrants!$B$4:$D$105,3))</f>
        <v>0</v>
      </c>
      <c r="C23" s="36">
        <v>19</v>
      </c>
      <c r="D23" s="95" t="str">
        <f>IF(A23="","",VLOOKUP(A23,Entrants!$B$4:$D$105,2))</f>
        <v>MacDonald, Rob</v>
      </c>
      <c r="E23" s="37">
        <v>0.019502314814814816</v>
      </c>
      <c r="F23" s="37">
        <f>IF(A23="","",VLOOKUP(A23,Entrants!$B$4:$M$105,12))</f>
        <v>0.00920138888888889</v>
      </c>
      <c r="G23" s="37">
        <f t="shared" si="0"/>
        <v>0.010300925925925927</v>
      </c>
      <c r="H23" s="7"/>
      <c r="I23" s="5">
        <v>19</v>
      </c>
      <c r="J23" s="35" t="s">
        <v>58</v>
      </c>
      <c r="K23" s="37">
        <v>0.018912037037037036</v>
      </c>
      <c r="L23" s="37">
        <v>0.005555555555555556</v>
      </c>
      <c r="M23" s="37">
        <v>0.01335648148148148</v>
      </c>
    </row>
    <row r="24" spans="1:13" ht="15" customHeight="1">
      <c r="A24" s="36">
        <v>61</v>
      </c>
      <c r="B24" s="36" t="str">
        <f>IF(A24="","",VLOOKUP(A24,Entrants!$B$4:$D$105,3))</f>
        <v>DB</v>
      </c>
      <c r="C24" s="36">
        <v>20</v>
      </c>
      <c r="D24" s="95" t="str">
        <f>IF(A24="","",VLOOKUP(A24,Entrants!$B$4:$D$105,2))</f>
        <v>McGarry, David</v>
      </c>
      <c r="E24" s="37">
        <v>0.019560185185185184</v>
      </c>
      <c r="F24" s="37">
        <f>IF(A24="","",VLOOKUP(A24,Entrants!$B$4:$M$105,12))</f>
        <v>0.005381944444444445</v>
      </c>
      <c r="G24" s="37">
        <f t="shared" si="0"/>
        <v>0.014178240740740738</v>
      </c>
      <c r="H24" s="7"/>
      <c r="I24" s="5">
        <v>20</v>
      </c>
      <c r="J24" s="35" t="s">
        <v>51</v>
      </c>
      <c r="K24" s="37">
        <v>0.01898148148148148</v>
      </c>
      <c r="L24" s="37">
        <v>0.005555555555555556</v>
      </c>
      <c r="M24" s="37">
        <v>0.013425925925925924</v>
      </c>
    </row>
    <row r="25" spans="1:13" ht="15" customHeight="1">
      <c r="A25" s="36">
        <v>7</v>
      </c>
      <c r="B25" s="36" t="str">
        <f>IF(A25="","",VLOOKUP(A25,Entrants!$B$4:$D$105,3))</f>
        <v>AD</v>
      </c>
      <c r="C25" s="36">
        <v>21</v>
      </c>
      <c r="D25" s="95" t="str">
        <f>IF(A25="","",VLOOKUP(A25,Entrants!$B$4:$D$105,2))</f>
        <v>Brabazon, Anita</v>
      </c>
      <c r="E25" s="37">
        <v>0.019618055555555555</v>
      </c>
      <c r="F25" s="37">
        <f>IF(A25="","",VLOOKUP(A25,Entrants!$B$4:$M$105,12))</f>
        <v>0.0046875</v>
      </c>
      <c r="G25" s="37">
        <f t="shared" si="0"/>
        <v>0.014930555555555555</v>
      </c>
      <c r="H25" s="7"/>
      <c r="I25" s="5">
        <v>21</v>
      </c>
      <c r="J25" s="35" t="s">
        <v>143</v>
      </c>
      <c r="K25" s="37">
        <v>0.02021990740740741</v>
      </c>
      <c r="L25" s="37">
        <v>0.0067708333333333336</v>
      </c>
      <c r="M25" s="37">
        <v>0.013449074074074075</v>
      </c>
    </row>
    <row r="26" spans="1:13" ht="15" customHeight="1">
      <c r="A26" s="36">
        <v>13</v>
      </c>
      <c r="B26" s="36" t="str">
        <f>IF(A26="","",VLOOKUP(A26,Entrants!$B$4:$D$105,3))</f>
        <v>DB</v>
      </c>
      <c r="C26" s="36">
        <v>22</v>
      </c>
      <c r="D26" s="95" t="str">
        <f>IF(A26="","",VLOOKUP(A26,Entrants!$B$4:$D$105,2))</f>
        <v>Carmody, Ray</v>
      </c>
      <c r="E26" s="37">
        <v>0.01962962962962963</v>
      </c>
      <c r="F26" s="37">
        <f>IF(A26="","",VLOOKUP(A26,Entrants!$B$4:$M$105,12))</f>
        <v>0.006597222222222222</v>
      </c>
      <c r="G26" s="37">
        <f t="shared" si="0"/>
        <v>0.013032407407407406</v>
      </c>
      <c r="H26" s="7"/>
      <c r="I26" s="5">
        <v>22</v>
      </c>
      <c r="J26" s="35" t="s">
        <v>147</v>
      </c>
      <c r="K26" s="37">
        <v>0.01884259259259259</v>
      </c>
      <c r="L26" s="37">
        <v>0.0050347222222222225</v>
      </c>
      <c r="M26" s="37">
        <v>0.01380787037037037</v>
      </c>
    </row>
    <row r="27" spans="1:13" ht="15" customHeight="1">
      <c r="A27" s="36">
        <v>77</v>
      </c>
      <c r="B27" s="36" t="str">
        <f>IF(A27="","",VLOOKUP(A27,Entrants!$B$4:$D$105,3))</f>
        <v>RD</v>
      </c>
      <c r="C27" s="36">
        <v>23</v>
      </c>
      <c r="D27" s="95" t="str">
        <f>IF(A27="","",VLOOKUP(A27,Entrants!$B$4:$D$105,2))</f>
        <v>Stewart, Graeme</v>
      </c>
      <c r="E27" s="37">
        <v>0.01965277777777778</v>
      </c>
      <c r="F27" s="37">
        <f>IF(A27="","",VLOOKUP(A27,Entrants!$B$4:$M$105,12))</f>
        <v>0.008854166666666666</v>
      </c>
      <c r="G27" s="37">
        <f t="shared" si="0"/>
        <v>0.010798611111111113</v>
      </c>
      <c r="H27" s="7"/>
      <c r="I27" s="5">
        <v>23</v>
      </c>
      <c r="J27" s="35" t="s">
        <v>69</v>
      </c>
      <c r="K27" s="37">
        <v>0.020150462962962964</v>
      </c>
      <c r="L27" s="37">
        <v>0.006076388888888889</v>
      </c>
      <c r="M27" s="37">
        <v>0.014074074074074076</v>
      </c>
    </row>
    <row r="28" spans="1:13" ht="15" customHeight="1">
      <c r="A28" s="36">
        <v>5</v>
      </c>
      <c r="B28" s="36" t="str">
        <f>IF(A28="","",VLOOKUP(A28,Entrants!$B$4:$D$105,3))</f>
        <v>RR</v>
      </c>
      <c r="C28" s="36">
        <v>24</v>
      </c>
      <c r="D28" s="95" t="str">
        <f>IF(A28="","",VLOOKUP(A28,Entrants!$B$4:$D$105,2))</f>
        <v>Baxter, Ian</v>
      </c>
      <c r="E28" s="37">
        <v>0.019675925925925927</v>
      </c>
      <c r="F28" s="37">
        <f>IF(A28="","",VLOOKUP(A28,Entrants!$B$4:$M$105,12))</f>
        <v>0.008854166666666666</v>
      </c>
      <c r="G28" s="37">
        <f t="shared" si="0"/>
        <v>0.01082175925925926</v>
      </c>
      <c r="H28" s="7"/>
      <c r="I28" s="5">
        <v>24</v>
      </c>
      <c r="J28" s="35" t="s">
        <v>50</v>
      </c>
      <c r="K28" s="37">
        <v>0.02054398148148148</v>
      </c>
      <c r="L28" s="37">
        <v>0.006423611111111112</v>
      </c>
      <c r="M28" s="37">
        <v>0.014120370370370366</v>
      </c>
    </row>
    <row r="29" spans="1:13" ht="15" customHeight="1">
      <c r="A29" s="36">
        <v>38</v>
      </c>
      <c r="B29" s="36" t="str">
        <f>IF(A29="","",VLOOKUP(A29,Entrants!$B$4:$D$105,3))</f>
        <v>CC</v>
      </c>
      <c r="C29" s="36">
        <v>25</v>
      </c>
      <c r="D29" s="95" t="str">
        <f>IF(A29="","",VLOOKUP(A29,Entrants!$B$4:$D$105,2))</f>
        <v>Gillie, Elaine</v>
      </c>
      <c r="E29" s="37">
        <v>0.019699074074074074</v>
      </c>
      <c r="F29" s="37">
        <f>IF(A29="","",VLOOKUP(A29,Entrants!$B$4:$M$105,12))</f>
        <v>0.003645833333333333</v>
      </c>
      <c r="G29" s="37">
        <f t="shared" si="0"/>
        <v>0.01605324074074074</v>
      </c>
      <c r="H29" s="7"/>
      <c r="I29" s="5">
        <v>25</v>
      </c>
      <c r="J29" s="35" t="s">
        <v>70</v>
      </c>
      <c r="K29" s="37">
        <v>0.019363425925925926</v>
      </c>
      <c r="L29" s="37">
        <v>0.005208333333333333</v>
      </c>
      <c r="M29" s="37">
        <v>0.014155092592592594</v>
      </c>
    </row>
    <row r="30" spans="1:13" ht="15" customHeight="1">
      <c r="A30" s="36">
        <v>88</v>
      </c>
      <c r="B30" s="36" t="str">
        <f>IF(A30="","",VLOOKUP(A30,Entrants!$B$4:$D$105,3))</f>
        <v>CM</v>
      </c>
      <c r="C30" s="36">
        <v>26</v>
      </c>
      <c r="D30" s="95" t="str">
        <f>IF(A30="","",VLOOKUP(A30,Entrants!$B$4:$D$105,2))</f>
        <v>Wilson, Andrea</v>
      </c>
      <c r="E30" s="37">
        <v>0.019756944444444445</v>
      </c>
      <c r="F30" s="37">
        <f>IF(A30="","",VLOOKUP(A30,Entrants!$B$4:$M$105,12))</f>
        <v>0.004166666666666667</v>
      </c>
      <c r="G30" s="37">
        <f t="shared" si="0"/>
        <v>0.01559027777777778</v>
      </c>
      <c r="H30" s="7"/>
      <c r="I30" s="5">
        <v>26</v>
      </c>
      <c r="J30" s="39" t="s">
        <v>199</v>
      </c>
      <c r="K30" s="6">
        <v>0.019560185185185184</v>
      </c>
      <c r="L30" s="6">
        <v>0.005381944444444445</v>
      </c>
      <c r="M30" s="6">
        <v>0.014178240740740738</v>
      </c>
    </row>
    <row r="31" spans="1:13" ht="15" customHeight="1">
      <c r="A31" s="36">
        <v>10</v>
      </c>
      <c r="B31" s="36" t="str">
        <f>IF(A31="","",VLOOKUP(A31,Entrants!$B$4:$D$105,3))</f>
        <v>MM</v>
      </c>
      <c r="C31" s="36">
        <v>27</v>
      </c>
      <c r="D31" s="95" t="str">
        <f>IF(A31="","",VLOOKUP(A31,Entrants!$B$4:$D$105,2))</f>
        <v>Brown, Pete</v>
      </c>
      <c r="E31" s="37">
        <v>0.019756944444444445</v>
      </c>
      <c r="F31" s="37">
        <f>IF(A31="","",VLOOKUP(A31,Entrants!$B$4:$M$105,12))</f>
        <v>0.009375</v>
      </c>
      <c r="G31" s="37">
        <f t="shared" si="0"/>
        <v>0.010381944444444445</v>
      </c>
      <c r="H31" s="7"/>
      <c r="I31" s="5">
        <v>27</v>
      </c>
      <c r="J31" s="39" t="s">
        <v>204</v>
      </c>
      <c r="K31" s="6">
        <v>0.01916666666666667</v>
      </c>
      <c r="L31" s="6">
        <v>0.004861111111111111</v>
      </c>
      <c r="M31" s="6">
        <v>0.014305555555555557</v>
      </c>
    </row>
    <row r="32" spans="1:13" ht="15" customHeight="1">
      <c r="A32" s="36">
        <v>70</v>
      </c>
      <c r="B32" s="36" t="str">
        <f>IF(A32="","",VLOOKUP(A32,Entrants!$B$4:$D$105,3))</f>
        <v>CM</v>
      </c>
      <c r="C32" s="36">
        <v>28</v>
      </c>
      <c r="D32" s="95" t="str">
        <f>IF(A32="","",VLOOKUP(A32,Entrants!$B$4:$D$105,2))</f>
        <v>Scorer, Lisa</v>
      </c>
      <c r="E32" s="37">
        <v>0.019791666666666666</v>
      </c>
      <c r="F32" s="37">
        <f>IF(A32="","",VLOOKUP(A32,Entrants!$B$4:$M$105,12))</f>
        <v>0.006597222222222222</v>
      </c>
      <c r="G32" s="37">
        <f t="shared" si="0"/>
        <v>0.013194444444444443</v>
      </c>
      <c r="H32" s="7"/>
      <c r="I32" s="5">
        <v>28</v>
      </c>
      <c r="J32" s="35" t="s">
        <v>48</v>
      </c>
      <c r="K32" s="37">
        <v>0.019988425925925927</v>
      </c>
      <c r="L32" s="37">
        <v>0.005555555555555556</v>
      </c>
      <c r="M32" s="37">
        <v>0.01443287037037037</v>
      </c>
    </row>
    <row r="33" spans="1:13" ht="15" customHeight="1">
      <c r="A33" s="36">
        <v>78</v>
      </c>
      <c r="B33" s="36" t="str">
        <f>IF(A33="","",VLOOKUP(A33,Entrants!$B$4:$D$105,3))</f>
        <v>GAL</v>
      </c>
      <c r="C33" s="36">
        <v>29</v>
      </c>
      <c r="D33" s="95" t="str">
        <f>IF(A33="","",VLOOKUP(A33,Entrants!$B$4:$D$105,2))</f>
        <v>Stobbart, Joanne</v>
      </c>
      <c r="E33" s="37">
        <v>0.019918981481481482</v>
      </c>
      <c r="F33" s="37">
        <f>IF(A33="","",VLOOKUP(A33,Entrants!$B$4:$M$105,12))</f>
        <v>0.0031249999999999997</v>
      </c>
      <c r="G33" s="37">
        <f t="shared" si="0"/>
        <v>0.016793981481481483</v>
      </c>
      <c r="H33" s="7"/>
      <c r="I33" s="5">
        <v>29</v>
      </c>
      <c r="J33" s="35" t="s">
        <v>136</v>
      </c>
      <c r="K33" s="37">
        <v>0.01920138888888889</v>
      </c>
      <c r="L33" s="37">
        <v>0.0046875</v>
      </c>
      <c r="M33" s="37">
        <v>0.014513888888888889</v>
      </c>
    </row>
    <row r="34" spans="1:13" ht="15" customHeight="1">
      <c r="A34" s="36">
        <v>75</v>
      </c>
      <c r="B34" s="36" t="str">
        <f>IF(A34="","",VLOOKUP(A34,Entrants!$B$4:$D$105,3))</f>
        <v>RR</v>
      </c>
      <c r="C34" s="36">
        <v>30</v>
      </c>
      <c r="D34" s="95" t="str">
        <f>IF(A34="","",VLOOKUP(A34,Entrants!$B$4:$D$105,2))</f>
        <v>Shillinglaw, Richard</v>
      </c>
      <c r="E34" s="37">
        <v>0.01996527777777778</v>
      </c>
      <c r="F34" s="37">
        <f>IF(A34="","",VLOOKUP(A34,Entrants!$B$4:$M$105,12))</f>
        <v>0.008159722222222223</v>
      </c>
      <c r="G34" s="37">
        <f t="shared" si="0"/>
        <v>0.011805555555555557</v>
      </c>
      <c r="H34" s="7"/>
      <c r="I34" s="5">
        <v>30</v>
      </c>
      <c r="J34" s="35" t="s">
        <v>198</v>
      </c>
      <c r="K34" s="37">
        <v>0.01888888888888889</v>
      </c>
      <c r="L34" s="37">
        <v>0.004340277777777778</v>
      </c>
      <c r="M34" s="37">
        <v>0.014548611111111111</v>
      </c>
    </row>
    <row r="35" spans="1:13" ht="15" customHeight="1">
      <c r="A35" s="36">
        <v>46</v>
      </c>
      <c r="B35" s="36" t="str">
        <f>IF(A35="","",VLOOKUP(A35,Entrants!$B$4:$D$105,3))</f>
        <v>RR</v>
      </c>
      <c r="C35" s="36">
        <v>31</v>
      </c>
      <c r="D35" s="95" t="str">
        <f>IF(A35="","",VLOOKUP(A35,Entrants!$B$4:$D$105,2))</f>
        <v>Ingram, Ron</v>
      </c>
      <c r="E35" s="37">
        <v>0.019976851851851853</v>
      </c>
      <c r="F35" s="37">
        <f>IF(A35="","",VLOOKUP(A35,Entrants!$B$4:$M$105,12))</f>
        <v>0.0050347222222222225</v>
      </c>
      <c r="G35" s="37">
        <f t="shared" si="0"/>
        <v>0.014942129629629632</v>
      </c>
      <c r="H35" s="7"/>
      <c r="I35" s="5">
        <v>31</v>
      </c>
      <c r="J35" s="39" t="s">
        <v>227</v>
      </c>
      <c r="K35" s="6">
        <v>0.01902777777777778</v>
      </c>
      <c r="L35" s="6">
        <v>0.004340277777777778</v>
      </c>
      <c r="M35" s="6">
        <v>0.014687500000000001</v>
      </c>
    </row>
    <row r="36" spans="1:13" ht="15" customHeight="1">
      <c r="A36" s="36">
        <v>53</v>
      </c>
      <c r="B36" s="36" t="str">
        <f>IF(A36="","",VLOOKUP(A36,Entrants!$B$4:$D$105,3))</f>
        <v>RR</v>
      </c>
      <c r="C36" s="36">
        <v>32</v>
      </c>
      <c r="D36" s="95" t="str">
        <f>IF(A36="","",VLOOKUP(A36,Entrants!$B$4:$D$105,2))</f>
        <v>Lonsdale, Davina</v>
      </c>
      <c r="E36" s="37">
        <v>0.019988425925925927</v>
      </c>
      <c r="F36" s="37">
        <f>IF(A36="","",VLOOKUP(A36,Entrants!$B$4:$M$105,12))</f>
        <v>0.005555555555555556</v>
      </c>
      <c r="G36" s="37">
        <f t="shared" si="0"/>
        <v>0.01443287037037037</v>
      </c>
      <c r="H36" s="7"/>
      <c r="I36" s="5">
        <v>32</v>
      </c>
      <c r="J36" s="39" t="s">
        <v>46</v>
      </c>
      <c r="K36" s="6">
        <v>0.019282407407407408</v>
      </c>
      <c r="L36" s="6">
        <v>0.004513888888888889</v>
      </c>
      <c r="M36" s="6">
        <v>0.014768518518518518</v>
      </c>
    </row>
    <row r="37" spans="1:13" ht="15" customHeight="1">
      <c r="A37" s="36">
        <v>31</v>
      </c>
      <c r="B37" s="36" t="str">
        <f>IF(A37="","",VLOOKUP(A37,Entrants!$B$4:$D$105,3))</f>
        <v>HT</v>
      </c>
      <c r="C37" s="36">
        <v>33</v>
      </c>
      <c r="D37" s="95" t="str">
        <f>IF(A37="","",VLOOKUP(A37,Entrants!$B$4:$D$105,2))</f>
        <v>Freeman, Lewis</v>
      </c>
      <c r="E37" s="37">
        <v>0.02</v>
      </c>
      <c r="F37" s="37">
        <f>IF(A37="","",VLOOKUP(A37,Entrants!$B$4:$M$105,12))</f>
        <v>0.0078125</v>
      </c>
      <c r="G37" s="37">
        <f t="shared" si="0"/>
        <v>0.0121875</v>
      </c>
      <c r="H37" s="7"/>
      <c r="I37" s="5">
        <v>33</v>
      </c>
      <c r="J37" s="35" t="s">
        <v>80</v>
      </c>
      <c r="K37" s="37">
        <v>0.019618055555555555</v>
      </c>
      <c r="L37" s="37">
        <v>0.0046875</v>
      </c>
      <c r="M37" s="37">
        <v>0.014930555555555555</v>
      </c>
    </row>
    <row r="38" spans="1:13" ht="15" customHeight="1">
      <c r="A38" s="36">
        <v>30</v>
      </c>
      <c r="B38" s="36">
        <f>IF(A38="","",VLOOKUP(A38,Entrants!$B$4:$D$105,3))</f>
        <v>0</v>
      </c>
      <c r="C38" s="36">
        <v>34</v>
      </c>
      <c r="D38" s="95" t="str">
        <f>IF(A38="","",VLOOKUP(A38,Entrants!$B$4:$D$105,2))</f>
        <v>Frazer, Joe</v>
      </c>
      <c r="E38" s="37">
        <v>0.020150462962962964</v>
      </c>
      <c r="F38" s="37">
        <f>IF(A38="","",VLOOKUP(A38,Entrants!$B$4:$M$105,12))</f>
        <v>0.006076388888888889</v>
      </c>
      <c r="G38" s="37">
        <f t="shared" si="0"/>
        <v>0.014074074074074076</v>
      </c>
      <c r="H38" s="7"/>
      <c r="I38" s="5">
        <v>34</v>
      </c>
      <c r="J38" s="35" t="s">
        <v>44</v>
      </c>
      <c r="K38" s="37">
        <v>0.019976851851851853</v>
      </c>
      <c r="L38" s="37">
        <v>0.0050347222222222225</v>
      </c>
      <c r="M38" s="37">
        <v>0.014942129629629632</v>
      </c>
    </row>
    <row r="39" spans="1:13" ht="15" customHeight="1">
      <c r="A39" s="36">
        <v>15</v>
      </c>
      <c r="B39" s="36" t="str">
        <f>IF(A39="","",VLOOKUP(A39,Entrants!$B$4:$D$105,3))</f>
        <v>RR</v>
      </c>
      <c r="C39" s="36">
        <v>35</v>
      </c>
      <c r="D39" s="95" t="str">
        <f>IF(A39="","",VLOOKUP(A39,Entrants!$B$4:$D$105,2))</f>
        <v>Christopher, Heather</v>
      </c>
      <c r="E39" s="6">
        <v>0.020196759259259258</v>
      </c>
      <c r="F39" s="37">
        <f>IF(A39="","",VLOOKUP(A39,Entrants!$B$4:$M$105,12))</f>
        <v>0.007118055555555555</v>
      </c>
      <c r="G39" s="37">
        <f t="shared" si="0"/>
        <v>0.013078703703703703</v>
      </c>
      <c r="H39" s="7"/>
      <c r="I39" s="5">
        <v>35</v>
      </c>
      <c r="J39" s="39" t="s">
        <v>67</v>
      </c>
      <c r="K39" s="6">
        <v>0.020358796296296295</v>
      </c>
      <c r="L39" s="6">
        <v>0.005381944444444445</v>
      </c>
      <c r="M39" s="6">
        <v>0.014976851851851849</v>
      </c>
    </row>
    <row r="40" spans="1:13" ht="15" customHeight="1">
      <c r="A40" s="36">
        <v>86</v>
      </c>
      <c r="B40" s="36" t="str">
        <f>IF(A40="","",VLOOKUP(A40,Entrants!$B$4:$D$105,3))</f>
        <v>HT</v>
      </c>
      <c r="C40" s="36">
        <v>36</v>
      </c>
      <c r="D40" s="95" t="str">
        <f>IF(A40="","",VLOOKUP(A40,Entrants!$B$4:$D$105,2))</f>
        <v>Watson, Sandra</v>
      </c>
      <c r="E40" s="37">
        <v>0.02021990740740741</v>
      </c>
      <c r="F40" s="37">
        <f>IF(A40="","",VLOOKUP(A40,Entrants!$B$4:$M$105,12))</f>
        <v>0.0067708333333333336</v>
      </c>
      <c r="G40" s="37">
        <f t="shared" si="0"/>
        <v>0.013449074074074075</v>
      </c>
      <c r="H40" s="7"/>
      <c r="I40" s="5">
        <v>36</v>
      </c>
      <c r="J40" s="35" t="s">
        <v>229</v>
      </c>
      <c r="K40" s="37">
        <v>0.01934027777777778</v>
      </c>
      <c r="L40" s="37">
        <v>0.003993055555555556</v>
      </c>
      <c r="M40" s="37">
        <v>0.015347222222222224</v>
      </c>
    </row>
    <row r="41" spans="1:13" ht="15" customHeight="1">
      <c r="A41" s="36">
        <v>66</v>
      </c>
      <c r="B41" s="36" t="str">
        <f>IF(A41="","",VLOOKUP(A41,Entrants!$B$4:$D$105,3))</f>
        <v>GAL</v>
      </c>
      <c r="C41" s="36">
        <v>37</v>
      </c>
      <c r="D41" s="95" t="str">
        <f>IF(A41="","",VLOOKUP(A41,Entrants!$B$4:$D$105,2))</f>
        <v>Raithby, Hayley</v>
      </c>
      <c r="E41" s="37">
        <v>0.020358796296296295</v>
      </c>
      <c r="F41" s="37">
        <f>IF(A41="","",VLOOKUP(A41,Entrants!$B$4:$M$105,12))</f>
        <v>0.005381944444444445</v>
      </c>
      <c r="G41" s="37">
        <f t="shared" si="0"/>
        <v>0.014976851851851849</v>
      </c>
      <c r="H41" s="7"/>
      <c r="I41" s="5">
        <v>37</v>
      </c>
      <c r="J41" s="39" t="s">
        <v>77</v>
      </c>
      <c r="K41" s="6">
        <v>0.019756944444444445</v>
      </c>
      <c r="L41" s="6">
        <v>0.004166666666666667</v>
      </c>
      <c r="M41" s="6">
        <v>0.01559027777777778</v>
      </c>
    </row>
    <row r="42" spans="1:13" ht="15" customHeight="1">
      <c r="A42" s="36">
        <v>25</v>
      </c>
      <c r="B42" s="36" t="str">
        <f>IF(A42="","",VLOOKUP(A42,Entrants!$B$4:$D$105,3))</f>
        <v>CM</v>
      </c>
      <c r="C42" s="36">
        <v>38</v>
      </c>
      <c r="D42" s="95" t="str">
        <f>IF(A42="","",VLOOKUP(A42,Entrants!$B$4:$D$105,2))</f>
        <v>Falkous, Lesley</v>
      </c>
      <c r="E42" s="37">
        <v>0.020497685185185185</v>
      </c>
      <c r="F42" s="37">
        <f>IF(A42="","",VLOOKUP(A42,Entrants!$B$4:$M$105,12))</f>
        <v>0.004861111111111111</v>
      </c>
      <c r="G42" s="37">
        <f t="shared" si="0"/>
        <v>0.015636574074074074</v>
      </c>
      <c r="H42" s="7"/>
      <c r="I42" s="5">
        <v>38</v>
      </c>
      <c r="J42" s="35" t="s">
        <v>75</v>
      </c>
      <c r="K42" s="37">
        <v>0.020497685185185185</v>
      </c>
      <c r="L42" s="37">
        <v>0.004861111111111111</v>
      </c>
      <c r="M42" s="37">
        <v>0.015636574074074074</v>
      </c>
    </row>
    <row r="43" spans="1:13" ht="15" customHeight="1">
      <c r="A43" s="36">
        <v>41</v>
      </c>
      <c r="B43" s="36" t="str">
        <f>IF(A43="","",VLOOKUP(A43,Entrants!$B$4:$D$105,3))</f>
        <v>CM</v>
      </c>
      <c r="C43" s="36">
        <v>39</v>
      </c>
      <c r="D43" s="95" t="str">
        <f>IF(A43="","",VLOOKUP(A43,Entrants!$B$4:$D$105,2))</f>
        <v>Harmon, Craig</v>
      </c>
      <c r="E43" s="37">
        <v>0.020520833333333332</v>
      </c>
      <c r="F43" s="37">
        <f>IF(A43="","",VLOOKUP(A43,Entrants!$B$4:$M$105,12))</f>
        <v>0.0078125</v>
      </c>
      <c r="G43" s="37">
        <f t="shared" si="0"/>
        <v>0.012708333333333332</v>
      </c>
      <c r="H43" s="7"/>
      <c r="I43" s="5">
        <v>39</v>
      </c>
      <c r="J43" s="39" t="s">
        <v>230</v>
      </c>
      <c r="K43" s="6">
        <v>0.019699074074074074</v>
      </c>
      <c r="L43" s="6">
        <v>0.003645833333333333</v>
      </c>
      <c r="M43" s="6">
        <v>0.01605324074074074</v>
      </c>
    </row>
    <row r="44" spans="1:13" ht="15" customHeight="1">
      <c r="A44" s="36">
        <v>60</v>
      </c>
      <c r="B44" s="36" t="str">
        <f>IF(A44="","",VLOOKUP(A44,Entrants!$B$4:$D$105,3))</f>
        <v>MM</v>
      </c>
      <c r="C44" s="36">
        <v>40</v>
      </c>
      <c r="D44" s="95" t="str">
        <f>IF(A44="","",VLOOKUP(A44,Entrants!$B$4:$D$105,2))</f>
        <v>McCabe, Terry</v>
      </c>
      <c r="E44" s="37">
        <v>0.02054398148148148</v>
      </c>
      <c r="F44" s="37">
        <f>IF(A44="","",VLOOKUP(A44,Entrants!$B$4:$M$105,12))</f>
        <v>0.006423611111111112</v>
      </c>
      <c r="G44" s="37">
        <f t="shared" si="0"/>
        <v>0.014120370370370366</v>
      </c>
      <c r="H44" s="7"/>
      <c r="I44" s="5">
        <v>40</v>
      </c>
      <c r="J44" s="35" t="s">
        <v>123</v>
      </c>
      <c r="K44" s="37">
        <v>0.019918981481481482</v>
      </c>
      <c r="L44" s="37">
        <v>0.0031249999999999997</v>
      </c>
      <c r="M44" s="37">
        <v>0.016793981481481483</v>
      </c>
    </row>
    <row r="45" spans="1:13" ht="15" customHeight="1">
      <c r="A45" s="36">
        <v>85</v>
      </c>
      <c r="B45" s="36" t="str">
        <f>IF(A45="","",VLOOKUP(A45,Entrants!$B$4:$D$105,3))</f>
        <v>GAL</v>
      </c>
      <c r="C45" s="36">
        <v>41</v>
      </c>
      <c r="D45" s="95" t="str">
        <f>IF(A45="","",VLOOKUP(A45,Entrants!$B$4:$D$105,2))</f>
        <v>Warnes, Alison</v>
      </c>
      <c r="E45" s="37">
        <v>0.020671296296296295</v>
      </c>
      <c r="F45" s="37">
        <f>IF(A45="","",VLOOKUP(A45,Entrants!$B$4:$M$105,12))</f>
        <v>0.0022569444444444447</v>
      </c>
      <c r="G45" s="37">
        <f t="shared" si="0"/>
        <v>0.018414351851851852</v>
      </c>
      <c r="H45" s="7"/>
      <c r="I45" s="5">
        <v>41</v>
      </c>
      <c r="J45" s="35" t="s">
        <v>120</v>
      </c>
      <c r="K45" s="37">
        <v>0.020671296296296295</v>
      </c>
      <c r="L45" s="37">
        <v>0.0022569444444444447</v>
      </c>
      <c r="M45" s="37">
        <v>0.018414351851851852</v>
      </c>
    </row>
    <row r="46" spans="1:13" ht="15" customHeight="1">
      <c r="A46" s="36"/>
      <c r="B46" s="36">
        <f>IF(A46="","",VLOOKUP(A46,Entrants!$B$4:$D$105,3))</f>
      </c>
      <c r="C46" s="36">
        <v>42</v>
      </c>
      <c r="D46" s="95">
        <f>IF(A46="","",VLOOKUP(A46,Entrants!$B$4:$D$105,2))</f>
      </c>
      <c r="E46" s="6"/>
      <c r="F46" s="37">
        <f>IF(A46="","",VLOOKUP(A46,Entrants!$B$4:$M$105,12))</f>
      </c>
      <c r="G46" s="37">
        <f t="shared" si="0"/>
      </c>
      <c r="H46" s="7"/>
      <c r="I46" s="5">
        <v>42</v>
      </c>
      <c r="J46" s="39" t="s">
        <v>14</v>
      </c>
      <c r="K46" s="6"/>
      <c r="L46" s="6" t="s">
        <v>14</v>
      </c>
      <c r="M46" s="6" t="s">
        <v>14</v>
      </c>
    </row>
    <row r="47" spans="1:13" ht="15" customHeight="1">
      <c r="A47" s="36"/>
      <c r="B47" s="36">
        <f>IF(A47="","",VLOOKUP(A47,Entrants!$B$4:$D$105,3))</f>
      </c>
      <c r="C47" s="36">
        <v>43</v>
      </c>
      <c r="D47" s="95">
        <f>IF(A47="","",VLOOKUP(A47,Entrants!$B$4:$D$105,2))</f>
      </c>
      <c r="E47" s="6"/>
      <c r="F47" s="37">
        <f>IF(A47="","",VLOOKUP(A47,Entrants!$B$4:$M$105,12))</f>
      </c>
      <c r="G47" s="37">
        <f t="shared" si="0"/>
      </c>
      <c r="H47" s="7"/>
      <c r="I47" s="5">
        <v>43</v>
      </c>
      <c r="J47" s="35" t="s">
        <v>14</v>
      </c>
      <c r="K47" s="37"/>
      <c r="L47" s="37" t="s">
        <v>14</v>
      </c>
      <c r="M47" s="37" t="s">
        <v>14</v>
      </c>
    </row>
    <row r="48" spans="1:13" ht="15" customHeight="1">
      <c r="A48" s="36"/>
      <c r="B48" s="36">
        <f>IF(A48="","",VLOOKUP(A48,Entrants!$B$4:$D$105,3))</f>
      </c>
      <c r="C48" s="36">
        <v>44</v>
      </c>
      <c r="D48" s="95">
        <f>IF(A48="","",VLOOKUP(A48,Entrants!$B$4:$D$105,2))</f>
      </c>
      <c r="E48" s="37"/>
      <c r="F48" s="37">
        <f>IF(A48="","",VLOOKUP(A48,Entrants!$B$4:$M$105,12))</f>
      </c>
      <c r="G48" s="37">
        <f t="shared" si="0"/>
      </c>
      <c r="H48" s="7"/>
      <c r="I48" s="5">
        <v>44</v>
      </c>
      <c r="J48" s="39" t="s">
        <v>14</v>
      </c>
      <c r="K48" s="6"/>
      <c r="L48" s="6" t="s">
        <v>14</v>
      </c>
      <c r="M48" s="6" t="s">
        <v>14</v>
      </c>
    </row>
    <row r="49" spans="1:13" ht="15" customHeight="1">
      <c r="A49" s="36"/>
      <c r="B49" s="36">
        <f>IF(A49="","",VLOOKUP(A49,Entrants!$B$4:$D$105,3))</f>
      </c>
      <c r="C49" s="36">
        <v>45</v>
      </c>
      <c r="D49" s="95">
        <f>IF(A49="","",VLOOKUP(A49,Entrants!$B$4:$D$105,2))</f>
      </c>
      <c r="E49" s="37"/>
      <c r="F49" s="37">
        <f>IF(A49="","",VLOOKUP(A49,Entrants!$B$4:$M$105,12))</f>
      </c>
      <c r="G49" s="37">
        <f t="shared" si="0"/>
      </c>
      <c r="H49" s="7"/>
      <c r="I49" s="5">
        <v>45</v>
      </c>
      <c r="J49" s="35" t="s">
        <v>14</v>
      </c>
      <c r="K49" s="37"/>
      <c r="L49" s="37" t="s">
        <v>14</v>
      </c>
      <c r="M49" s="37" t="s">
        <v>14</v>
      </c>
    </row>
    <row r="50" spans="1:13" ht="15" customHeight="1">
      <c r="A50" s="36"/>
      <c r="B50" s="36">
        <f>IF(A50="","",VLOOKUP(A50,Entrants!$B$4:$D$105,3))</f>
      </c>
      <c r="C50" s="36">
        <v>46</v>
      </c>
      <c r="D50" s="95">
        <f>IF(A50="","",VLOOKUP(A50,Entrants!$B$4:$D$105,2))</f>
      </c>
      <c r="E50" s="37"/>
      <c r="F50" s="37">
        <f>IF(A50="","",VLOOKUP(A50,Entrants!$B$4:$M$105,12))</f>
      </c>
      <c r="G50" s="37">
        <f t="shared" si="0"/>
      </c>
      <c r="H50" s="7"/>
      <c r="I50" s="5">
        <v>46</v>
      </c>
      <c r="J50" s="35" t="s">
        <v>14</v>
      </c>
      <c r="K50" s="37"/>
      <c r="L50" s="37" t="s">
        <v>14</v>
      </c>
      <c r="M50" s="37" t="s">
        <v>14</v>
      </c>
    </row>
    <row r="51" spans="1:13" ht="15" customHeight="1">
      <c r="A51" s="36"/>
      <c r="B51" s="36">
        <f>IF(A51="","",VLOOKUP(A51,Entrants!$B$4:$D$105,3))</f>
      </c>
      <c r="C51" s="36">
        <v>47</v>
      </c>
      <c r="D51" s="95">
        <f>IF(A51="","",VLOOKUP(A51,Entrants!$B$4:$D$105,2))</f>
      </c>
      <c r="E51" s="37"/>
      <c r="F51" s="37">
        <f>IF(A51="","",VLOOKUP(A51,Entrants!$B$4:$M$105,12))</f>
      </c>
      <c r="G51" s="37">
        <f t="shared" si="0"/>
      </c>
      <c r="H51" s="7"/>
      <c r="I51" s="5">
        <v>47</v>
      </c>
      <c r="J51" s="39" t="s">
        <v>14</v>
      </c>
      <c r="K51" s="6"/>
      <c r="L51" s="6" t="s">
        <v>14</v>
      </c>
      <c r="M51" s="6" t="s">
        <v>14</v>
      </c>
    </row>
    <row r="52" spans="1:13" ht="15" customHeight="1">
      <c r="A52" s="36"/>
      <c r="B52" s="36">
        <f>IF(A52="","",VLOOKUP(A52,Entrants!$B$4:$D$105,3))</f>
      </c>
      <c r="C52" s="36">
        <v>48</v>
      </c>
      <c r="D52" s="95">
        <f>IF(A52="","",VLOOKUP(A52,Entrants!$B$4:$D$105,2))</f>
      </c>
      <c r="E52" s="37"/>
      <c r="F52" s="37">
        <f>IF(A52="","",VLOOKUP(A52,Entrants!$B$4:$M$105,12))</f>
      </c>
      <c r="G52" s="37">
        <f t="shared" si="0"/>
      </c>
      <c r="I52" s="5">
        <v>48</v>
      </c>
      <c r="J52" s="35" t="s">
        <v>14</v>
      </c>
      <c r="K52" s="37"/>
      <c r="L52" s="37" t="s">
        <v>14</v>
      </c>
      <c r="M52" s="37" t="s">
        <v>14</v>
      </c>
    </row>
    <row r="53" spans="1:13" ht="15" customHeight="1">
      <c r="A53" s="36"/>
      <c r="B53" s="36">
        <f>IF(A53="","",VLOOKUP(A53,Entrants!$B$4:$D$105,3))</f>
      </c>
      <c r="C53" s="36">
        <v>49</v>
      </c>
      <c r="D53" s="95">
        <f>IF(A53="","",VLOOKUP(A53,Entrants!$B$4:$D$105,2))</f>
      </c>
      <c r="E53" s="37"/>
      <c r="F53" s="37">
        <f>IF(A53="","",VLOOKUP(A53,Entrants!$B$4:$M$105,12))</f>
      </c>
      <c r="G53" s="37">
        <f t="shared" si="0"/>
      </c>
      <c r="I53" s="5">
        <v>49</v>
      </c>
      <c r="J53" s="35" t="s">
        <v>14</v>
      </c>
      <c r="K53" s="37"/>
      <c r="L53" s="37" t="s">
        <v>14</v>
      </c>
      <c r="M53" s="37" t="s">
        <v>14</v>
      </c>
    </row>
    <row r="54" spans="1:13" ht="15" customHeight="1">
      <c r="A54" s="36"/>
      <c r="B54" s="36">
        <f>IF(A54="","",VLOOKUP(A54,Entrants!$B$4:$D$105,3))</f>
      </c>
      <c r="C54" s="36">
        <v>50</v>
      </c>
      <c r="D54" s="95">
        <f>IF(A54="","",VLOOKUP(A54,Entrants!$B$4:$D$105,2))</f>
      </c>
      <c r="E54" s="37"/>
      <c r="F54" s="37">
        <f>IF(A54="","",VLOOKUP(A54,Entrants!$B$4:$M$105,12))</f>
      </c>
      <c r="G54" s="37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36"/>
      <c r="B55" s="36">
        <f>IF(A55="","",VLOOKUP(A55,Entrants!$B$4:$D$105,3))</f>
      </c>
      <c r="C55" s="36">
        <v>51</v>
      </c>
      <c r="D55" s="95">
        <f>IF(A55="","",VLOOKUP(A55,Entrants!$B$4:$D$105,2))</f>
      </c>
      <c r="E55" s="37"/>
      <c r="F55" s="37">
        <f>IF(A55="","",VLOOKUP(A55,Entrants!$B$4:$M$105,12))</f>
      </c>
      <c r="G55" s="37">
        <f t="shared" si="0"/>
      </c>
      <c r="I55" s="5">
        <v>51</v>
      </c>
      <c r="J55" s="35" t="s">
        <v>14</v>
      </c>
      <c r="K55" s="37"/>
      <c r="L55" s="37" t="s">
        <v>14</v>
      </c>
      <c r="M55" s="37" t="s">
        <v>14</v>
      </c>
    </row>
    <row r="56" spans="1:13" ht="15" customHeight="1">
      <c r="A56" s="36"/>
      <c r="B56" s="36">
        <f>IF(A56="","",VLOOKUP(A56,Entrants!$B$4:$D$105,3))</f>
      </c>
      <c r="C56" s="36">
        <v>52</v>
      </c>
      <c r="D56" s="95">
        <f>IF(A56="","",VLOOKUP(A56,Entrants!$B$4:$D$105,2))</f>
      </c>
      <c r="E56" s="37"/>
      <c r="F56" s="37">
        <f>IF(A56="","",VLOOKUP(A56,Entrants!$B$4:$M$105,12))</f>
      </c>
      <c r="G56" s="37">
        <f t="shared" si="0"/>
      </c>
      <c r="I56" s="5">
        <v>52</v>
      </c>
      <c r="J56" s="35" t="s">
        <v>14</v>
      </c>
      <c r="K56" s="37"/>
      <c r="L56" s="37" t="s">
        <v>14</v>
      </c>
      <c r="M56" s="37" t="s">
        <v>14</v>
      </c>
    </row>
    <row r="57" spans="1:13" ht="15" customHeight="1">
      <c r="A57" s="36"/>
      <c r="B57" s="36">
        <f>IF(A57="","",VLOOKUP(A57,Entrants!$B$4:$D$105,3))</f>
      </c>
      <c r="C57" s="36">
        <v>53</v>
      </c>
      <c r="D57" s="95">
        <f>IF(A57="","",VLOOKUP(A57,Entrants!$B$4:$D$105,2))</f>
      </c>
      <c r="E57" s="37"/>
      <c r="F57" s="37">
        <f>IF(A57="","",VLOOKUP(A57,Entrants!$B$4:$M$105,12))</f>
      </c>
      <c r="G57" s="37">
        <f t="shared" si="0"/>
      </c>
      <c r="I57" s="5">
        <v>53</v>
      </c>
      <c r="J57" s="35" t="s">
        <v>14</v>
      </c>
      <c r="K57" s="37"/>
      <c r="L57" s="37" t="s">
        <v>14</v>
      </c>
      <c r="M57" s="37" t="s">
        <v>14</v>
      </c>
    </row>
    <row r="58" spans="1:13" ht="15" customHeight="1">
      <c r="A58" s="36"/>
      <c r="B58" s="36">
        <f>IF(A58="","",VLOOKUP(A58,Entrants!$B$4:$D$105,3))</f>
      </c>
      <c r="C58" s="36">
        <v>54</v>
      </c>
      <c r="D58" s="95">
        <f>IF(A58="","",VLOOKUP(A58,Entrants!$B$4:$D$105,2))</f>
      </c>
      <c r="E58" s="37"/>
      <c r="F58" s="37">
        <f>IF(A58="","",VLOOKUP(A58,Entrants!$B$4:$M$105,12))</f>
      </c>
      <c r="G58" s="37">
        <f t="shared" si="0"/>
      </c>
      <c r="I58" s="5">
        <v>54</v>
      </c>
      <c r="J58" s="35" t="s">
        <v>14</v>
      </c>
      <c r="K58" s="37"/>
      <c r="L58" s="37" t="s">
        <v>14</v>
      </c>
      <c r="M58" s="37" t="s">
        <v>14</v>
      </c>
    </row>
    <row r="59" spans="1:13" ht="15" customHeight="1">
      <c r="A59" s="36"/>
      <c r="B59" s="36">
        <f>IF(A59="","",VLOOKUP(A59,Entrants!$B$4:$D$105,3))</f>
      </c>
      <c r="C59" s="36">
        <v>55</v>
      </c>
      <c r="D59" s="95">
        <f>IF(A59="","",VLOOKUP(A59,Entrants!$B$4:$D$105,2))</f>
      </c>
      <c r="E59" s="37"/>
      <c r="F59" s="37">
        <f>IF(A59="","",VLOOKUP(A59,Entrants!$B$4:$M$105,12))</f>
      </c>
      <c r="G59" s="37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36"/>
      <c r="B60" s="36">
        <f>IF(A60="","",VLOOKUP(A60,Entrants!$B$4:$D$105,3))</f>
      </c>
      <c r="C60" s="36">
        <v>56</v>
      </c>
      <c r="D60" s="95">
        <f>IF(A60="","",VLOOKUP(A60,Entrants!$B$4:$D$105,2))</f>
      </c>
      <c r="E60" s="37"/>
      <c r="F60" s="37">
        <f>IF(A60="","",VLOOKUP(A60,Entrants!$B$4:$M$105,12))</f>
      </c>
      <c r="G60" s="37">
        <f t="shared" si="0"/>
      </c>
      <c r="I60" s="5">
        <v>56</v>
      </c>
      <c r="J60" s="35" t="s">
        <v>14</v>
      </c>
      <c r="K60" s="37"/>
      <c r="L60" s="37" t="s">
        <v>14</v>
      </c>
      <c r="M60" s="37" t="s">
        <v>14</v>
      </c>
    </row>
    <row r="61" spans="1:13" ht="15">
      <c r="A61" s="36"/>
      <c r="B61" s="36">
        <f>IF(A61="","",VLOOKUP(A61,Entrants!$B$4:$D$105,3))</f>
      </c>
      <c r="C61" s="36">
        <v>57</v>
      </c>
      <c r="D61" s="95">
        <f>IF(A61="","",VLOOKUP(A61,Entrants!$B$4:$D$105,2))</f>
      </c>
      <c r="E61" s="37"/>
      <c r="F61" s="37">
        <f>IF(A61="","",VLOOKUP(A61,Entrants!$B$4:$M$105,12))</f>
      </c>
      <c r="G61" s="37">
        <f t="shared" si="0"/>
      </c>
      <c r="I61" s="5">
        <v>57</v>
      </c>
      <c r="J61" s="39" t="s">
        <v>14</v>
      </c>
      <c r="K61" s="6"/>
      <c r="L61" s="6" t="s">
        <v>14</v>
      </c>
      <c r="M61" s="6" t="s">
        <v>14</v>
      </c>
    </row>
    <row r="62" spans="1:13" ht="15">
      <c r="A62" s="36"/>
      <c r="B62" s="36">
        <f>IF(A62="","",VLOOKUP(A62,Entrants!$B$4:$D$105,3))</f>
      </c>
      <c r="C62" s="36">
        <v>58</v>
      </c>
      <c r="D62" s="95">
        <f>IF(A62="","",VLOOKUP(A62,Entrants!$B$4:$D$105,2))</f>
      </c>
      <c r="E62" s="37"/>
      <c r="F62" s="37">
        <f>IF(A62="","",VLOOKUP(A62,Entrants!$B$4:$M$105,12))</f>
      </c>
      <c r="G62" s="37">
        <f t="shared" si="0"/>
      </c>
      <c r="I62" s="5">
        <v>58</v>
      </c>
      <c r="J62" s="35" t="s">
        <v>14</v>
      </c>
      <c r="K62" s="37"/>
      <c r="L62" s="37" t="s">
        <v>14</v>
      </c>
      <c r="M62" s="37" t="s">
        <v>14</v>
      </c>
    </row>
    <row r="63" spans="1:13" ht="15">
      <c r="A63" s="36"/>
      <c r="B63" s="36">
        <f>IF(A63="","",VLOOKUP(A63,Entrants!$B$4:$D$105,3))</f>
      </c>
      <c r="C63" s="36">
        <v>59</v>
      </c>
      <c r="D63" s="95">
        <f>IF(A63="","",VLOOKUP(A63,Entrants!$B$4:$D$105,2))</f>
      </c>
      <c r="E63" s="37"/>
      <c r="F63" s="37">
        <f>IF(A63="","",VLOOKUP(A63,Entrants!$B$4:$M$105,12))</f>
      </c>
      <c r="G63" s="37">
        <f t="shared" si="0"/>
      </c>
      <c r="I63" s="5">
        <v>59</v>
      </c>
      <c r="J63" s="35" t="s">
        <v>14</v>
      </c>
      <c r="K63" s="37"/>
      <c r="L63" s="37" t="s">
        <v>14</v>
      </c>
      <c r="M63" s="37" t="s">
        <v>14</v>
      </c>
    </row>
    <row r="64" spans="1:13" ht="15">
      <c r="A64" s="36"/>
      <c r="B64" s="36">
        <f>IF(A64="","",VLOOKUP(A64,Entrants!$B$4:$D$105,3))</f>
      </c>
      <c r="C64" s="36">
        <v>60</v>
      </c>
      <c r="D64" s="95">
        <f>IF(A64="","",VLOOKUP(A64,Entrants!$B$4:$D$105,2))</f>
      </c>
      <c r="E64" s="37"/>
      <c r="F64" s="37">
        <f>IF(A64="","",VLOOKUP(A64,Entrants!$B$4:$M$105,12))</f>
      </c>
      <c r="G64" s="37">
        <f t="shared" si="0"/>
      </c>
      <c r="I64" s="5">
        <v>60</v>
      </c>
      <c r="J64" s="35" t="s">
        <v>14</v>
      </c>
      <c r="K64" s="37"/>
      <c r="L64" s="37" t="s">
        <v>14</v>
      </c>
      <c r="M64" s="37" t="s">
        <v>14</v>
      </c>
    </row>
    <row r="65" spans="1:13" ht="15">
      <c r="A65" s="36"/>
      <c r="B65" s="36">
        <f>IF(A65="","",VLOOKUP(A65,Entrants!$B$4:$D$105,3))</f>
      </c>
      <c r="C65" s="36">
        <v>61</v>
      </c>
      <c r="D65" s="95">
        <f>IF(A65="","",VLOOKUP(A65,Entrants!$B$4:$D$105,2))</f>
      </c>
      <c r="E65" s="37"/>
      <c r="F65" s="37">
        <f>IF(A65="","",VLOOKUP(A65,Entrants!$B$4:$M$105,12))</f>
      </c>
      <c r="G65" s="37">
        <f t="shared" si="0"/>
      </c>
      <c r="I65" s="5">
        <v>61</v>
      </c>
      <c r="J65" s="35" t="s">
        <v>14</v>
      </c>
      <c r="K65" s="37"/>
      <c r="L65" s="37" t="s">
        <v>14</v>
      </c>
      <c r="M65" s="37" t="s">
        <v>14</v>
      </c>
    </row>
    <row r="66" spans="1:13" ht="15">
      <c r="A66" s="36"/>
      <c r="B66" s="36">
        <f>IF(A66="","",VLOOKUP(A66,Entrants!$B$4:$D$105,3))</f>
      </c>
      <c r="C66" s="36">
        <v>62</v>
      </c>
      <c r="D66" s="95">
        <f>IF(A66="","",VLOOKUP(A66,Entrants!$B$4:$D$105,2))</f>
      </c>
      <c r="E66" s="37"/>
      <c r="F66" s="37">
        <f>IF(A66="","",VLOOKUP(A66,Entrants!$B$4:$M$105,12))</f>
      </c>
      <c r="G66" s="37">
        <f t="shared" si="0"/>
      </c>
      <c r="I66" s="5">
        <v>62</v>
      </c>
      <c r="J66" s="39" t="s">
        <v>14</v>
      </c>
      <c r="K66" s="6"/>
      <c r="L66" s="6" t="s">
        <v>14</v>
      </c>
      <c r="M66" s="6" t="s">
        <v>14</v>
      </c>
    </row>
    <row r="67" spans="1:13" ht="15">
      <c r="A67" s="36"/>
      <c r="B67" s="36">
        <f>IF(A67="","",VLOOKUP(A67,Entrants!$B$4:$D$105,3))</f>
      </c>
      <c r="C67" s="36">
        <v>63</v>
      </c>
      <c r="D67" s="35">
        <f>IF(A67="","",VLOOKUP(A67,Entrants!$B$4:$D$105,2))</f>
      </c>
      <c r="E67" s="37"/>
      <c r="F67" s="37">
        <f>IF(A67="","",VLOOKUP(A67,Entrants!$B$4:$M$105,12))</f>
      </c>
      <c r="G67" s="37">
        <f aca="true" t="shared" si="1" ref="G67:G79">IF(D67="","",E67-F67)</f>
      </c>
      <c r="I67" s="5">
        <v>63</v>
      </c>
      <c r="J67" s="39" t="s">
        <v>14</v>
      </c>
      <c r="K67" s="6"/>
      <c r="L67" s="6" t="s">
        <v>14</v>
      </c>
      <c r="M67" s="6" t="s">
        <v>14</v>
      </c>
    </row>
    <row r="68" spans="1:13" ht="15">
      <c r="A68" s="36"/>
      <c r="B68" s="36">
        <f>IF(A68="","",VLOOKUP(A68,Entrants!$B$4:$D$105,3))</f>
      </c>
      <c r="C68" s="36">
        <v>64</v>
      </c>
      <c r="D68" s="35">
        <f>IF(A68="","",VLOOKUP(A68,Entrants!$B$4:$D$105,2))</f>
      </c>
      <c r="E68" s="38"/>
      <c r="F68" s="37">
        <f>IF(A68="","",VLOOKUP(A68,Entrants!$B$4:$M$105,12))</f>
      </c>
      <c r="G68" s="37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36"/>
      <c r="B69" s="36">
        <f>IF(A69="","",VLOOKUP(A69,Entrants!$B$4:$D$105,3))</f>
      </c>
      <c r="C69" s="36">
        <v>65</v>
      </c>
      <c r="D69" s="35">
        <f>IF(A69="","",VLOOKUP(A69,Entrants!$B$4:$D$105,2))</f>
      </c>
      <c r="E69" s="38"/>
      <c r="F69" s="37">
        <f>IF(A69="","",VLOOKUP(A69,Entrants!$B$4:$M$105,12))</f>
      </c>
      <c r="G69" s="37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36"/>
      <c r="B70" s="36">
        <f>IF(A70="","",VLOOKUP(A70,Entrants!$B$4:$D$105,3))</f>
      </c>
      <c r="C70" s="36">
        <v>66</v>
      </c>
      <c r="D70" s="35">
        <f>IF(A70="","",VLOOKUP(A70,Entrants!$B$4:$D$105,2))</f>
      </c>
      <c r="E70" s="38"/>
      <c r="F70" s="37">
        <f>IF(A70="","",VLOOKUP(A70,Entrants!$B$4:$M$105,12))</f>
      </c>
      <c r="G70" s="37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36"/>
      <c r="B71" s="36">
        <f>IF(A71="","",VLOOKUP(A71,Entrants!$B$4:$D$105,3))</f>
      </c>
      <c r="C71" s="36">
        <v>67</v>
      </c>
      <c r="D71" s="35">
        <f>IF(A71="","",VLOOKUP(A71,Entrants!$B$4:$D$105,2))</f>
      </c>
      <c r="E71" s="38"/>
      <c r="F71" s="37">
        <f>IF(A71="","",VLOOKUP(A71,Entrants!$B$4:$M$105,12))</f>
      </c>
      <c r="G71" s="37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36"/>
      <c r="B72" s="36">
        <f>IF(A72="","",VLOOKUP(A72,Entrants!$B$4:$D$105,3))</f>
      </c>
      <c r="C72" s="36">
        <v>68</v>
      </c>
      <c r="D72" s="35">
        <f>IF(A72="","",VLOOKUP(A72,Entrants!$B$4:$D$105,2))</f>
      </c>
      <c r="E72" s="38"/>
      <c r="F72" s="37">
        <f>IF(A72="","",VLOOKUP(A72,Entrants!$B$4:$M$105,12))</f>
      </c>
      <c r="G72" s="37">
        <f t="shared" si="1"/>
      </c>
      <c r="I72" s="5">
        <v>68</v>
      </c>
      <c r="J72" s="39" t="s">
        <v>14</v>
      </c>
      <c r="K72" s="6"/>
      <c r="L72" s="6" t="s">
        <v>14</v>
      </c>
      <c r="M72" s="6" t="s">
        <v>14</v>
      </c>
    </row>
    <row r="73" spans="1:13" ht="15">
      <c r="A73" s="36"/>
      <c r="B73" s="36">
        <f>IF(A73="","",VLOOKUP(A73,Entrants!$B$4:$D$105,3))</f>
      </c>
      <c r="C73" s="36">
        <v>69</v>
      </c>
      <c r="D73" s="35">
        <f>IF(A73="","",VLOOKUP(A73,Entrants!$B$4:$D$105,2))</f>
      </c>
      <c r="E73" s="38"/>
      <c r="F73" s="37">
        <f>IF(A73="","",VLOOKUP(A73,Entrants!$B$4:$M$105,12))</f>
      </c>
      <c r="G73" s="37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36"/>
      <c r="B74" s="36">
        <f>IF(A74="","",VLOOKUP(A74,Entrants!$B$4:$D$105,3))</f>
      </c>
      <c r="C74" s="36">
        <v>70</v>
      </c>
      <c r="D74" s="35">
        <f>IF(A74="","",VLOOKUP(A74,Entrants!$B$4:$D$105,2))</f>
      </c>
      <c r="E74" s="38"/>
      <c r="F74" s="37">
        <f>IF(A74="","",VLOOKUP(A74,Entrants!$B$4:$M$105,12))</f>
      </c>
      <c r="G74" s="37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36"/>
      <c r="B75" s="36">
        <f>IF(A75="","",VLOOKUP(A75,Entrants!$B$4:$D$105,3))</f>
      </c>
      <c r="C75" s="36">
        <v>71</v>
      </c>
      <c r="D75" s="35">
        <f>IF(A75="","",VLOOKUP(A75,Entrants!$B$4:$D$105,2))</f>
      </c>
      <c r="E75" s="38"/>
      <c r="F75" s="37">
        <f>IF(A75="","",VLOOKUP(A75,Entrants!$B$4:$M$105,12))</f>
      </c>
      <c r="G75" s="37">
        <f t="shared" si="1"/>
      </c>
      <c r="I75" s="5">
        <v>71</v>
      </c>
      <c r="J75" s="39" t="s">
        <v>14</v>
      </c>
      <c r="K75" s="6"/>
      <c r="L75" s="6" t="s">
        <v>14</v>
      </c>
      <c r="M75" s="6" t="s">
        <v>14</v>
      </c>
    </row>
    <row r="76" spans="1:13" ht="15">
      <c r="A76" s="36"/>
      <c r="B76" s="36">
        <f>IF(A76="","",VLOOKUP(A76,Entrants!$B$4:$D$105,3))</f>
      </c>
      <c r="C76" s="36">
        <v>72</v>
      </c>
      <c r="D76" s="35">
        <f>IF(A76="","",VLOOKUP(A76,Entrants!$B$4:$D$105,2))</f>
      </c>
      <c r="E76" s="38"/>
      <c r="F76" s="37">
        <f>IF(A76="","",VLOOKUP(A76,Entrants!$B$4:$M$105,12))</f>
      </c>
      <c r="G76" s="37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36"/>
      <c r="B77" s="36">
        <f>IF(A77="","",VLOOKUP(A77,Entrants!$B$4:$D$105,3))</f>
      </c>
      <c r="C77" s="36">
        <v>73</v>
      </c>
      <c r="D77" s="35">
        <f>IF(A77="","",VLOOKUP(A77,Entrants!$B$4:$D$105,2))</f>
      </c>
      <c r="E77" s="38"/>
      <c r="F77" s="37">
        <f>IF(A77="","",VLOOKUP(A77,Entrants!$B$4:$M$105,12))</f>
      </c>
      <c r="G77" s="37">
        <f t="shared" si="1"/>
      </c>
      <c r="I77" s="5">
        <v>73</v>
      </c>
      <c r="J77" s="39" t="s">
        <v>14</v>
      </c>
      <c r="K77" s="6"/>
      <c r="L77" s="6" t="s">
        <v>14</v>
      </c>
      <c r="M77" s="6" t="s">
        <v>14</v>
      </c>
    </row>
    <row r="78" spans="1:13" ht="15">
      <c r="A78" s="36"/>
      <c r="B78" s="36">
        <f>IF(A78="","",VLOOKUP(A78,Entrants!$B$4:$D$105,3))</f>
      </c>
      <c r="C78" s="36">
        <v>74</v>
      </c>
      <c r="D78" s="35">
        <f>IF(A78="","",VLOOKUP(A78,Entrants!$B$4:$D$105,2))</f>
      </c>
      <c r="E78" s="38"/>
      <c r="F78" s="37">
        <f>IF(A78="","",VLOOKUP(A78,Entrants!$B$4:$M$105,12))</f>
      </c>
      <c r="G78" s="37">
        <f t="shared" si="1"/>
      </c>
      <c r="I78" s="5">
        <v>74</v>
      </c>
      <c r="J78" s="39" t="s">
        <v>14</v>
      </c>
      <c r="K78" s="6"/>
      <c r="L78" s="6" t="s">
        <v>14</v>
      </c>
      <c r="M78" s="6" t="s">
        <v>14</v>
      </c>
    </row>
    <row r="79" spans="1:13" ht="15">
      <c r="A79" s="36"/>
      <c r="B79" s="36">
        <f>IF(A79="","",VLOOKUP(A79,Entrants!$B$4:$D$105,3))</f>
      </c>
      <c r="C79" s="36">
        <v>75</v>
      </c>
      <c r="D79" s="35">
        <f>IF(A79="","",VLOOKUP(A79,Entrants!$B$4:$D$105,2))</f>
      </c>
      <c r="E79" s="38"/>
      <c r="F79" s="37">
        <f>IF(A79="","",VLOOKUP(A79,Entrants!$B$4:$M$105,12))</f>
      </c>
      <c r="G79" s="37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36">
        <f>IF(A80="","",VLOOKUP(A80,Entrants!$B$4:$D$105,3))</f>
      </c>
      <c r="C80" s="36">
        <v>76</v>
      </c>
      <c r="D80" s="35">
        <f>IF(A80="","",VLOOKUP(A80,Entrants!$B$4:$D$105,2))</f>
      </c>
      <c r="F80" s="37">
        <f>IF(A80="","",VLOOKUP(A80,Entrants!$B$4:$M$105,12))</f>
      </c>
      <c r="I80" s="5">
        <v>76</v>
      </c>
    </row>
    <row r="81" spans="2:12" ht="15">
      <c r="B81" s="36">
        <f>IF(A81="","",VLOOKUP(A81,Entrants!$B$4:$D$105,3))</f>
      </c>
      <c r="C81" s="36">
        <v>77</v>
      </c>
      <c r="D81" s="35">
        <f>IF(A81="","",VLOOKUP(A81,Entrants!$B$4:$D$105,2))</f>
      </c>
      <c r="F81" s="37">
        <f>IF(A81="","",VLOOKUP(A81,Entrants!$B$4:$M$105,12))</f>
      </c>
      <c r="I81" s="5">
        <v>77</v>
      </c>
    </row>
    <row r="82" spans="2:12" ht="15">
      <c r="B82" s="36">
        <f>IF(A82="","",VLOOKUP(A82,Entrants!$B$4:$D$105,3))</f>
      </c>
      <c r="C82" s="36">
        <v>78</v>
      </c>
      <c r="D82" s="35">
        <f>IF(A82="","",VLOOKUP(A82,Entrants!$B$4:$D$105,2))</f>
      </c>
      <c r="F82" s="37">
        <f>IF(A82="","",VLOOKUP(A82,Entrants!$B$4:$M$105,12))</f>
      </c>
      <c r="I82" s="5">
        <v>78</v>
      </c>
    </row>
    <row r="83" spans="2:12" ht="15">
      <c r="B83" s="36">
        <f>IF(A83="","",VLOOKUP(A83,Entrants!$B$4:$D$105,3))</f>
      </c>
      <c r="C83" s="36">
        <v>79</v>
      </c>
      <c r="D83" s="35">
        <f>IF(A83="","",VLOOKUP(A83,Entrants!$B$4:$D$105,2))</f>
      </c>
      <c r="F83" s="37">
        <f>IF(A83="","",VLOOKUP(A83,Entrants!$B$4:$M$105,12))</f>
      </c>
      <c r="I83" s="5">
        <v>79</v>
      </c>
    </row>
    <row r="84" spans="2:12" ht="15">
      <c r="B84" s="36">
        <f>IF(A84="","",VLOOKUP(A84,Entrants!$B$4:$D$105,3))</f>
      </c>
      <c r="C84" s="36">
        <v>80</v>
      </c>
      <c r="D84" s="35">
        <f>IF(A84="","",VLOOKUP(A84,Entrants!$B$4:$D$105,2))</f>
      </c>
      <c r="F84" s="37">
        <f>IF(A84="","",VLOOKUP(A84,Entrants!$B$4:$M$105,12))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06"/>
  <sheetViews>
    <sheetView tabSelected="1" zoomScale="83" zoomScaleNormal="83" zoomScalePageLayoutView="0" workbookViewId="0" topLeftCell="A3">
      <selection activeCell="Y24" sqref="Y24"/>
    </sheetView>
  </sheetViews>
  <sheetFormatPr defaultColWidth="9.140625" defaultRowHeight="12.75"/>
  <cols>
    <col min="1" max="1" width="7.140625" style="92" customWidth="1"/>
    <col min="2" max="2" width="6.00390625" style="92" hidden="1" customWidth="1"/>
    <col min="3" max="3" width="5.8515625" style="1" customWidth="1"/>
    <col min="4" max="4" width="22.57421875" style="8" customWidth="1"/>
    <col min="5" max="5" width="5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21.57421875" style="0" customWidth="1"/>
    <col min="20" max="20" width="0.85546875" style="2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  <col min="27" max="27" width="9.140625" style="0" hidden="1" customWidth="1"/>
    <col min="30" max="30" width="0" style="0" hidden="1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>
        <v>0</v>
      </c>
      <c r="N1"/>
      <c r="O1">
        <v>0</v>
      </c>
      <c r="P1"/>
      <c r="Q1" s="1">
        <v>0</v>
      </c>
    </row>
    <row r="2" spans="7:16" ht="19.5" customHeight="1">
      <c r="G2"/>
      <c r="H2"/>
      <c r="I2"/>
      <c r="J2"/>
      <c r="K2"/>
      <c r="L2"/>
      <c r="M2"/>
      <c r="N2"/>
      <c r="O2"/>
      <c r="P2"/>
    </row>
    <row r="3" ht="19.5" customHeight="1">
      <c r="V3" s="2"/>
    </row>
    <row r="4" spans="1:17" ht="12.75" customHeight="1">
      <c r="A4" s="20" t="s">
        <v>201</v>
      </c>
      <c r="B4" s="20"/>
      <c r="C4" s="21" t="s">
        <v>15</v>
      </c>
      <c r="D4" s="122" t="s">
        <v>10</v>
      </c>
      <c r="E4" s="88" t="s">
        <v>200</v>
      </c>
      <c r="F4" s="21" t="s">
        <v>16</v>
      </c>
      <c r="G4" s="18" t="s">
        <v>17</v>
      </c>
      <c r="H4" s="18"/>
      <c r="I4" s="18" t="s">
        <v>18</v>
      </c>
      <c r="J4" s="18"/>
      <c r="K4" s="18" t="s">
        <v>19</v>
      </c>
      <c r="L4" s="18"/>
      <c r="M4" s="18" t="s">
        <v>20</v>
      </c>
      <c r="N4" s="18"/>
      <c r="O4" s="18" t="s">
        <v>21</v>
      </c>
      <c r="P4" s="18"/>
      <c r="Q4" s="45" t="s">
        <v>22</v>
      </c>
    </row>
    <row r="5" spans="1:17" ht="12.75" customHeight="1" hidden="1">
      <c r="A5"/>
      <c r="B5"/>
      <c r="C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 customHeight="1">
      <c r="A6" s="93"/>
      <c r="B6" s="93"/>
      <c r="C6" s="19"/>
      <c r="D6" s="123"/>
      <c r="E6" s="89">
        <v>4</v>
      </c>
      <c r="F6" s="98" t="s">
        <v>66</v>
      </c>
      <c r="G6" s="11" t="s">
        <v>23</v>
      </c>
      <c r="H6" s="13" t="s">
        <v>63</v>
      </c>
      <c r="I6" s="11" t="s">
        <v>23</v>
      </c>
      <c r="J6" s="13" t="s">
        <v>63</v>
      </c>
      <c r="K6" s="11" t="s">
        <v>23</v>
      </c>
      <c r="L6" s="13" t="s">
        <v>63</v>
      </c>
      <c r="M6" s="11" t="s">
        <v>23</v>
      </c>
      <c r="N6" s="13" t="s">
        <v>63</v>
      </c>
      <c r="O6" s="11" t="s">
        <v>23</v>
      </c>
      <c r="P6" s="13" t="s">
        <v>63</v>
      </c>
      <c r="Q6" s="19"/>
    </row>
    <row r="7" spans="1:27" ht="12.75">
      <c r="A7" s="94">
        <f>1+A6</f>
        <v>1</v>
      </c>
      <c r="B7" s="94"/>
      <c r="C7" s="119">
        <f>IF(D7="","",SUM(G7,I7,K7,M7,O7))</f>
        <v>134</v>
      </c>
      <c r="D7" s="120" t="s">
        <v>183</v>
      </c>
      <c r="E7" s="120">
        <f>+SUM($G7+$I7+$K7+$M7+$O7-LARGE(($G7,$I7,$K7,$M7,$O7),1))</f>
        <v>34</v>
      </c>
      <c r="F7" s="119">
        <v>4</v>
      </c>
      <c r="G7" s="12">
        <v>2</v>
      </c>
      <c r="H7" s="14">
        <v>0.013796296296296296</v>
      </c>
      <c r="I7" s="12">
        <v>1</v>
      </c>
      <c r="J7" s="14">
        <v>0.012685185185185185</v>
      </c>
      <c r="K7" s="12">
        <v>21</v>
      </c>
      <c r="L7" s="15">
        <v>0.01258101851851852</v>
      </c>
      <c r="M7" s="12">
        <v>10</v>
      </c>
      <c r="N7" s="14">
        <v>0.012152777777777776</v>
      </c>
      <c r="O7" s="12">
        <v>100</v>
      </c>
      <c r="P7" s="14"/>
      <c r="Q7" s="24">
        <f>+T7</f>
        <v>0.012152777777777776</v>
      </c>
      <c r="T7" s="2">
        <f aca="true" t="shared" si="0" ref="T7:T38">MIN(H7,J7,L7,N7,P7)</f>
        <v>0.012152777777777776</v>
      </c>
      <c r="AA7" s="120">
        <f>+SUM($G7+$I7+$K7+$M7+$O7-LARGE(($G7,$I7,$K7,$M7,$O7),1))</f>
        <v>34</v>
      </c>
    </row>
    <row r="8" spans="1:27" ht="12.75">
      <c r="A8" s="94">
        <v>2</v>
      </c>
      <c r="B8" s="94"/>
      <c r="C8" s="119">
        <f>IF(D8="","",SUM(G8,I8,K8,M8,O8))</f>
        <v>55</v>
      </c>
      <c r="D8" s="120" t="s">
        <v>238</v>
      </c>
      <c r="E8" s="120">
        <f>+SUM($G8+$I8+$K8+$M8+$O8-LARGE(($G8,$I8,$K8,$M8,$O8),1))</f>
        <v>35</v>
      </c>
      <c r="F8" s="119">
        <v>23</v>
      </c>
      <c r="G8" s="12">
        <v>11</v>
      </c>
      <c r="H8" s="14">
        <v>0.011435185185185184</v>
      </c>
      <c r="I8" s="12">
        <v>11</v>
      </c>
      <c r="J8" s="14">
        <v>0.011458333333333333</v>
      </c>
      <c r="K8" s="12">
        <v>4</v>
      </c>
      <c r="L8" s="15">
        <v>0.011134259259259259</v>
      </c>
      <c r="M8" s="12">
        <v>20</v>
      </c>
      <c r="N8" s="14">
        <v>0.011041666666666667</v>
      </c>
      <c r="O8" s="12">
        <v>9</v>
      </c>
      <c r="P8" s="14">
        <v>0.010613425925925927</v>
      </c>
      <c r="Q8" s="24">
        <f>+T8</f>
        <v>0.010613425925925927</v>
      </c>
      <c r="T8" s="2">
        <f t="shared" si="0"/>
        <v>0.010613425925925927</v>
      </c>
      <c r="AA8" s="120">
        <f>+SUM($G8+$I8+$K8+$M8+$O8-LARGE(($G8,$I8,$K8,$M8,$O8),1))</f>
        <v>35</v>
      </c>
    </row>
    <row r="9" spans="1:27" ht="12.75">
      <c r="A9" s="94">
        <v>3</v>
      </c>
      <c r="B9" s="94"/>
      <c r="C9" s="119">
        <f>IF(D9="","",SUM(G9,I9,K9,M9,O9))</f>
        <v>89</v>
      </c>
      <c r="D9" s="120" t="s">
        <v>133</v>
      </c>
      <c r="E9" s="120">
        <f>+SUM($G9+$I9+$K9+$M9+$O9-LARGE(($G9,$I9,$K9,$M9,$O9),1))</f>
        <v>36</v>
      </c>
      <c r="F9" s="119">
        <v>1</v>
      </c>
      <c r="G9" s="12">
        <v>53</v>
      </c>
      <c r="H9" s="14">
        <v>0.01414351851851852</v>
      </c>
      <c r="I9" s="12">
        <v>13</v>
      </c>
      <c r="J9" s="14">
        <v>0.013923611111111112</v>
      </c>
      <c r="K9" s="12">
        <v>1</v>
      </c>
      <c r="L9" s="15">
        <v>0.013217592592592593</v>
      </c>
      <c r="M9" s="12">
        <v>16</v>
      </c>
      <c r="N9" s="14">
        <v>0.013009259259259262</v>
      </c>
      <c r="O9" s="12">
        <v>6</v>
      </c>
      <c r="P9" s="14">
        <v>0.012708333333333335</v>
      </c>
      <c r="Q9" s="24">
        <f>+T9</f>
        <v>0.012708333333333335</v>
      </c>
      <c r="T9" s="2">
        <f t="shared" si="0"/>
        <v>0.012708333333333335</v>
      </c>
      <c r="AA9" s="120">
        <f>+SUM($G9+$I9+$K9+$M9+$O9-LARGE(($G9,$I9,$K9,$M9,$O9),1))</f>
        <v>36</v>
      </c>
    </row>
    <row r="10" spans="1:27" ht="12.75">
      <c r="A10" s="94">
        <f aca="true" t="shared" si="1" ref="A10:A41">1+A9</f>
        <v>4</v>
      </c>
      <c r="B10" s="94"/>
      <c r="C10" s="119">
        <f>IF(D10="","",SUM(G10,I10,K10,M10,O10))</f>
        <v>99</v>
      </c>
      <c r="D10" s="120" t="s">
        <v>70</v>
      </c>
      <c r="E10" s="120">
        <f>+SUM($G10+$I10+$K10+$M10+$O10-LARGE(($G10,$I10,$K10,$M10,$O10),1))</f>
        <v>39</v>
      </c>
      <c r="F10" s="119">
        <v>18</v>
      </c>
      <c r="G10" s="12">
        <v>60</v>
      </c>
      <c r="H10" s="14">
        <v>0.015810185185185184</v>
      </c>
      <c r="I10" s="12">
        <v>4</v>
      </c>
      <c r="J10" s="14">
        <v>0.014745370370370369</v>
      </c>
      <c r="K10" s="12">
        <v>6</v>
      </c>
      <c r="L10" s="15">
        <v>0.014537037037037036</v>
      </c>
      <c r="M10" s="12">
        <v>11</v>
      </c>
      <c r="N10" s="14">
        <v>0.014236111111111109</v>
      </c>
      <c r="O10" s="12">
        <v>18</v>
      </c>
      <c r="P10" s="14">
        <v>0.014155092592592594</v>
      </c>
      <c r="Q10" s="24">
        <f>+T10</f>
        <v>0.014155092592592594</v>
      </c>
      <c r="T10" s="2">
        <f t="shared" si="0"/>
        <v>0.014155092592592594</v>
      </c>
      <c r="AA10" s="120">
        <f>+SUM($G10+$I10+$K10+$M10+$O10-LARGE(($G10,$I10,$K10,$M10,$O10),1))</f>
        <v>39</v>
      </c>
    </row>
    <row r="11" spans="1:27" ht="12.75">
      <c r="A11" s="94">
        <f t="shared" si="1"/>
        <v>5</v>
      </c>
      <c r="B11" s="94"/>
      <c r="C11" s="119">
        <f>IF(D11="","",SUM(G11,I11,K11,M11,O11))</f>
        <v>85</v>
      </c>
      <c r="D11" s="120" t="s">
        <v>232</v>
      </c>
      <c r="E11" s="120">
        <f>+SUM($G11+$I11+$K11+$M11+$O11-LARGE(($G11,$I11,$K11,$M11,$O11),1))</f>
        <v>49</v>
      </c>
      <c r="F11" s="119">
        <v>55</v>
      </c>
      <c r="G11" s="12">
        <v>12</v>
      </c>
      <c r="H11" s="14">
        <v>0.010578703703703705</v>
      </c>
      <c r="I11" s="12">
        <v>5</v>
      </c>
      <c r="J11" s="14">
        <v>0.010312500000000002</v>
      </c>
      <c r="K11" s="12">
        <v>13</v>
      </c>
      <c r="L11" s="15">
        <v>0.010231481481481482</v>
      </c>
      <c r="M11" s="12">
        <v>36</v>
      </c>
      <c r="N11" s="14">
        <v>0.010497685185185185</v>
      </c>
      <c r="O11" s="12">
        <v>19</v>
      </c>
      <c r="P11" s="14">
        <v>0.010300925925925927</v>
      </c>
      <c r="Q11" s="24">
        <f>+T11</f>
        <v>0.010231481481481482</v>
      </c>
      <c r="T11" s="2">
        <f t="shared" si="0"/>
        <v>0.010231481481481482</v>
      </c>
      <c r="AA11" s="120">
        <f>+SUM($G11+$I11+$K11+$M11+$O11-LARGE(($G11,$I11,$K11,$M11,$O11),1))</f>
        <v>49</v>
      </c>
    </row>
    <row r="12" spans="1:27" ht="12.75">
      <c r="A12" s="94">
        <f t="shared" si="1"/>
        <v>6</v>
      </c>
      <c r="B12" s="94"/>
      <c r="C12" s="119">
        <f>IF(D12="","",SUM(G12,I12,K12,M12,O12))</f>
        <v>151</v>
      </c>
      <c r="D12" s="120" t="s">
        <v>38</v>
      </c>
      <c r="E12" s="120">
        <f>+SUM($G12+$I12+$K12+$M12+$O12-LARGE(($G12,$I12,$K12,$M12,$O12),1))</f>
        <v>51</v>
      </c>
      <c r="F12" s="119">
        <v>20</v>
      </c>
      <c r="G12" s="12">
        <v>43</v>
      </c>
      <c r="H12" s="14">
        <v>0.013969907407407407</v>
      </c>
      <c r="I12" s="12">
        <v>100</v>
      </c>
      <c r="J12" s="14"/>
      <c r="K12" s="12">
        <v>5</v>
      </c>
      <c r="L12" s="15">
        <v>0.01363425925925926</v>
      </c>
      <c r="M12" s="12">
        <v>2</v>
      </c>
      <c r="N12" s="14">
        <v>0.013287037037037038</v>
      </c>
      <c r="O12" s="12">
        <v>1</v>
      </c>
      <c r="P12" s="14">
        <v>0.01310185185185185</v>
      </c>
      <c r="Q12" s="24">
        <f>+T12</f>
        <v>0.01310185185185185</v>
      </c>
      <c r="T12" s="2">
        <f t="shared" si="0"/>
        <v>0.01310185185185185</v>
      </c>
      <c r="AA12" s="120">
        <f>+SUM($G12+$I12+$K12+$M12+$O12-LARGE(($G12,$I12,$K12,$M12,$O12),1))</f>
        <v>51</v>
      </c>
    </row>
    <row r="13" spans="1:27" ht="12.75">
      <c r="A13" s="94">
        <f t="shared" si="1"/>
        <v>7</v>
      </c>
      <c r="B13" s="94"/>
      <c r="C13" s="119">
        <f>IF(D13="","",SUM(G13,I13,K13,M13,O13))</f>
        <v>106</v>
      </c>
      <c r="D13" s="120" t="s">
        <v>138</v>
      </c>
      <c r="E13" s="120">
        <f>+SUM($G13+$I13+$K13+$M13+$O13-LARGE(($G13,$I13,$K13,$M13,$O13),1))</f>
        <v>55</v>
      </c>
      <c r="F13" s="119">
        <v>31</v>
      </c>
      <c r="G13" s="12">
        <v>51</v>
      </c>
      <c r="H13" s="14">
        <v>0.012708333333333335</v>
      </c>
      <c r="I13" s="12">
        <v>10</v>
      </c>
      <c r="J13" s="14">
        <v>0.012407407407407405</v>
      </c>
      <c r="K13" s="12">
        <v>8</v>
      </c>
      <c r="L13" s="15">
        <v>0.012361111111111111</v>
      </c>
      <c r="M13" s="12">
        <v>4</v>
      </c>
      <c r="N13" s="14">
        <v>0.011782407407407408</v>
      </c>
      <c r="O13" s="12">
        <v>33</v>
      </c>
      <c r="P13" s="14">
        <v>0.0121875</v>
      </c>
      <c r="Q13" s="24">
        <f>+T13</f>
        <v>0.011782407407407408</v>
      </c>
      <c r="T13" s="2">
        <f t="shared" si="0"/>
        <v>0.011782407407407408</v>
      </c>
      <c r="AA13" s="120">
        <f>+SUM($G13+$I13+$K13+$M13+$O13-LARGE(($G13,$I13,$K13,$M13,$O13),1))</f>
        <v>55</v>
      </c>
    </row>
    <row r="14" spans="1:27" ht="12.75">
      <c r="A14" s="94">
        <f t="shared" si="1"/>
        <v>8</v>
      </c>
      <c r="B14" s="94"/>
      <c r="C14" s="119">
        <f>IF(D14="","",SUM(G14,I14,K14,M14,O14))</f>
        <v>171</v>
      </c>
      <c r="D14" s="120" t="s">
        <v>61</v>
      </c>
      <c r="E14" s="120">
        <f>+SUM($G14+$I14+$K14+$M14+$O14-LARGE(($G14,$I14,$K14,$M14,$O14),1))</f>
        <v>71</v>
      </c>
      <c r="F14" s="119">
        <v>12</v>
      </c>
      <c r="G14" s="12">
        <v>10</v>
      </c>
      <c r="H14" s="14">
        <v>0.01138888888888889</v>
      </c>
      <c r="I14" s="12">
        <v>23</v>
      </c>
      <c r="J14" s="14">
        <v>0.011736111111111109</v>
      </c>
      <c r="K14" s="12">
        <v>11</v>
      </c>
      <c r="L14" s="15">
        <v>0.01136574074074074</v>
      </c>
      <c r="M14" s="12">
        <v>27</v>
      </c>
      <c r="N14" s="14">
        <v>0.011342592592592593</v>
      </c>
      <c r="O14" s="12">
        <v>100</v>
      </c>
      <c r="P14" s="14"/>
      <c r="Q14" s="24">
        <f>+T14</f>
        <v>0.011342592592592593</v>
      </c>
      <c r="T14" s="2">
        <f t="shared" si="0"/>
        <v>0.011342592592592593</v>
      </c>
      <c r="AA14" s="120">
        <f>+SUM($G14+$I14+$K14+$M14+$O14-LARGE(($G14,$I14,$K14,$M14,$O14),1))</f>
        <v>71</v>
      </c>
    </row>
    <row r="15" spans="1:27" ht="12.75">
      <c r="A15" s="94">
        <f t="shared" si="1"/>
        <v>9</v>
      </c>
      <c r="B15" s="94"/>
      <c r="C15" s="119">
        <f>IF(D15="","",SUM(G15,I15,K15,M15,O15))</f>
        <v>107</v>
      </c>
      <c r="D15" s="120" t="s">
        <v>44</v>
      </c>
      <c r="E15" s="120">
        <f>+SUM($G15+$I15+$K15+$M15+$O15-LARGE(($G15,$I15,$K15,$M15,$O15),1))</f>
        <v>73</v>
      </c>
      <c r="F15" s="119">
        <v>46</v>
      </c>
      <c r="G15" s="12">
        <v>28</v>
      </c>
      <c r="H15" s="14">
        <v>0.01474537037037037</v>
      </c>
      <c r="I15" s="12">
        <v>12</v>
      </c>
      <c r="J15" s="14">
        <v>0.014768518518518518</v>
      </c>
      <c r="K15" s="12">
        <v>2</v>
      </c>
      <c r="L15" s="15">
        <v>0.014374999999999999</v>
      </c>
      <c r="M15" s="12">
        <v>34</v>
      </c>
      <c r="N15" s="14">
        <v>0.014641203703703705</v>
      </c>
      <c r="O15" s="12">
        <v>31</v>
      </c>
      <c r="P15" s="14">
        <v>0.014942129629629632</v>
      </c>
      <c r="Q15" s="24">
        <f>+T15</f>
        <v>0.014374999999999999</v>
      </c>
      <c r="T15" s="2">
        <f t="shared" si="0"/>
        <v>0.014374999999999999</v>
      </c>
      <c r="AA15" s="120">
        <f>+SUM($G15+$I15+$K15+$M15+$O15-LARGE(($G15,$I15,$K15,$M15,$O15),1))</f>
        <v>73</v>
      </c>
    </row>
    <row r="16" spans="1:27" ht="12.75">
      <c r="A16" s="94">
        <f t="shared" si="1"/>
        <v>10</v>
      </c>
      <c r="B16" s="94"/>
      <c r="C16" s="119">
        <f>IF(D16="","",SUM(G16,I16,K16,M16,O16))</f>
        <v>106</v>
      </c>
      <c r="D16" s="120" t="s">
        <v>36</v>
      </c>
      <c r="E16" s="120">
        <f>+SUM($G16+$I16+$K16+$M16+$O16-LARGE(($G16,$I16,$K16,$M16,$O16),1))</f>
        <v>76</v>
      </c>
      <c r="F16" s="119">
        <v>8</v>
      </c>
      <c r="G16" s="12">
        <v>30</v>
      </c>
      <c r="H16" s="14">
        <v>0.012719907407407409</v>
      </c>
      <c r="I16" s="12">
        <v>21</v>
      </c>
      <c r="J16" s="14">
        <v>0.012939814814814814</v>
      </c>
      <c r="K16" s="12">
        <v>19</v>
      </c>
      <c r="L16" s="15">
        <v>0.012731481481481483</v>
      </c>
      <c r="M16" s="12">
        <v>21</v>
      </c>
      <c r="N16" s="14">
        <v>0.012638888888888887</v>
      </c>
      <c r="O16" s="12">
        <v>15</v>
      </c>
      <c r="P16" s="14">
        <v>0.012546296296296295</v>
      </c>
      <c r="Q16" s="24">
        <f>+T16</f>
        <v>0.012546296296296295</v>
      </c>
      <c r="T16" s="2">
        <f t="shared" si="0"/>
        <v>0.012546296296296295</v>
      </c>
      <c r="AA16" s="120">
        <f>+SUM($G16+$I16+$K16+$M16+$O16-LARGE(($G16,$I16,$K16,$M16,$O16),1))</f>
        <v>76</v>
      </c>
    </row>
    <row r="17" spans="1:27" ht="12.75">
      <c r="A17" s="94">
        <f t="shared" si="1"/>
        <v>11</v>
      </c>
      <c r="B17" s="94"/>
      <c r="C17" s="119">
        <f>IF(D17="","",SUM(G17,I17,K17,M17,O17))</f>
        <v>129</v>
      </c>
      <c r="D17" s="120" t="s">
        <v>35</v>
      </c>
      <c r="E17" s="120">
        <f>+SUM($G17+$I17+$K17+$M17+$O17-LARGE(($G17,$I17,$K17,$M17,$O17),1))</f>
        <v>79</v>
      </c>
      <c r="F17" s="119">
        <v>5</v>
      </c>
      <c r="G17" s="12">
        <v>23</v>
      </c>
      <c r="H17" s="14">
        <v>0.010856481481481483</v>
      </c>
      <c r="I17" s="12">
        <v>22</v>
      </c>
      <c r="J17" s="14">
        <v>0.011030092592592591</v>
      </c>
      <c r="K17" s="12">
        <v>10</v>
      </c>
      <c r="L17" s="15">
        <v>0.010671296296296297</v>
      </c>
      <c r="M17" s="12">
        <v>50</v>
      </c>
      <c r="N17" s="14">
        <v>0.011342592592592592</v>
      </c>
      <c r="O17" s="12">
        <v>24</v>
      </c>
      <c r="P17" s="14">
        <v>0.01082175925925926</v>
      </c>
      <c r="Q17" s="24">
        <f>+T17</f>
        <v>0.010671296296296297</v>
      </c>
      <c r="T17" s="2">
        <f t="shared" si="0"/>
        <v>0.010671296296296297</v>
      </c>
      <c r="AA17" s="120">
        <f>+SUM($G17+$I17+$K17+$M17+$O17-LARGE(($G17,$I17,$K17,$M17,$O17),1))</f>
        <v>79</v>
      </c>
    </row>
    <row r="18" spans="1:27" ht="12.75">
      <c r="A18" s="94">
        <f t="shared" si="1"/>
        <v>12</v>
      </c>
      <c r="B18" s="94"/>
      <c r="C18" s="119">
        <f>IF(D18="","",SUM(G18,I18,K18,M18,O18))</f>
        <v>122</v>
      </c>
      <c r="D18" s="120" t="s">
        <v>58</v>
      </c>
      <c r="E18" s="120">
        <f>+SUM($G18+$I18+$K18+$M18+$O18-LARGE(($G18,$I18,$K18,$M18,$O18),1))</f>
        <v>80</v>
      </c>
      <c r="F18" s="119">
        <v>91</v>
      </c>
      <c r="G18" s="12">
        <v>42</v>
      </c>
      <c r="H18" s="14">
        <v>0.013437500000000002</v>
      </c>
      <c r="I18" s="12">
        <v>33</v>
      </c>
      <c r="J18" s="14">
        <v>0.013912037037037039</v>
      </c>
      <c r="K18" s="12">
        <v>20</v>
      </c>
      <c r="L18" s="15">
        <v>0.013611111111111112</v>
      </c>
      <c r="M18" s="12">
        <v>22</v>
      </c>
      <c r="N18" s="14">
        <v>0.013530092592592594</v>
      </c>
      <c r="O18" s="12">
        <v>5</v>
      </c>
      <c r="P18" s="14">
        <v>0.01335648148148148</v>
      </c>
      <c r="Q18" s="24">
        <f>+T18</f>
        <v>0.01335648148148148</v>
      </c>
      <c r="T18" s="2">
        <f t="shared" si="0"/>
        <v>0.01335648148148148</v>
      </c>
      <c r="AA18" s="120">
        <f>+SUM($G18+$I18+$K18+$M18+$O18-LARGE(($G18,$I18,$K18,$M18,$O18),1))</f>
        <v>80</v>
      </c>
    </row>
    <row r="19" spans="1:27" ht="12.75">
      <c r="A19" s="94">
        <f t="shared" si="1"/>
        <v>13</v>
      </c>
      <c r="B19" s="94"/>
      <c r="C19" s="119">
        <f>IF(D19="","",SUM(G19,I19,K19,M19,O19))</f>
        <v>125</v>
      </c>
      <c r="D19" s="120" t="s">
        <v>76</v>
      </c>
      <c r="E19" s="120">
        <f>+SUM($G19+$I19+$K19+$M19+$O19-LARGE(($G19,$I19,$K19,$M19,$O19),1))</f>
        <v>84</v>
      </c>
      <c r="F19" s="119">
        <v>42</v>
      </c>
      <c r="G19" s="12">
        <v>41</v>
      </c>
      <c r="H19" s="14">
        <v>0.01289351851851852</v>
      </c>
      <c r="I19" s="12">
        <v>30</v>
      </c>
      <c r="J19" s="14">
        <v>0.013298611111111108</v>
      </c>
      <c r="K19" s="12">
        <v>27</v>
      </c>
      <c r="L19" s="15">
        <v>0.013263888888888888</v>
      </c>
      <c r="M19" s="12">
        <v>24</v>
      </c>
      <c r="N19" s="14">
        <v>0.013043981481481483</v>
      </c>
      <c r="O19" s="12">
        <v>3</v>
      </c>
      <c r="P19" s="14">
        <v>0.012615740740740743</v>
      </c>
      <c r="Q19" s="24">
        <f>+T19</f>
        <v>0.012615740740740743</v>
      </c>
      <c r="T19" s="2">
        <f t="shared" si="0"/>
        <v>0.012615740740740743</v>
      </c>
      <c r="AA19" s="120">
        <f>+SUM($G19+$I19+$K19+$M19+$O19-LARGE(($G19,$I19,$K19,$M19,$O19),1))</f>
        <v>84</v>
      </c>
    </row>
    <row r="20" spans="1:27" ht="12.75">
      <c r="A20" s="94">
        <f t="shared" si="1"/>
        <v>14</v>
      </c>
      <c r="B20" s="94"/>
      <c r="C20" s="119">
        <f>IF(D20="","",SUM(G20,I20,K20,M20,O20))</f>
        <v>184</v>
      </c>
      <c r="D20" s="120" t="s">
        <v>229</v>
      </c>
      <c r="E20" s="120">
        <f>+SUM($G20+$I20+$K20+$M20+$O20-LARGE(($G20,$I20,$K20,$M20,$O20),1))</f>
        <v>84</v>
      </c>
      <c r="F20" s="119">
        <v>76</v>
      </c>
      <c r="G20" s="12">
        <v>1</v>
      </c>
      <c r="H20" s="14">
        <v>0.015717592592592592</v>
      </c>
      <c r="I20" s="12">
        <v>48</v>
      </c>
      <c r="J20" s="14">
        <v>0.017118055555555553</v>
      </c>
      <c r="K20" s="12">
        <v>100</v>
      </c>
      <c r="L20" s="15"/>
      <c r="M20" s="12">
        <v>18</v>
      </c>
      <c r="N20" s="14">
        <v>0.015682870370370368</v>
      </c>
      <c r="O20" s="12">
        <v>17</v>
      </c>
      <c r="P20" s="14">
        <v>0.015347222222222224</v>
      </c>
      <c r="Q20" s="24">
        <f>+T20</f>
        <v>0.015347222222222224</v>
      </c>
      <c r="T20" s="2">
        <f t="shared" si="0"/>
        <v>0.015347222222222224</v>
      </c>
      <c r="AA20" s="120">
        <f>+SUM($G20+$I20+$K20+$M20+$O20-LARGE(($G20,$I20,$K20,$M20,$O20),1))</f>
        <v>84</v>
      </c>
    </row>
    <row r="21" spans="1:27" ht="12.75">
      <c r="A21" s="94">
        <f t="shared" si="1"/>
        <v>15</v>
      </c>
      <c r="B21" s="94"/>
      <c r="C21" s="119">
        <f>IF(D21="","",SUM(G21,I21,K21,M21,O21))</f>
        <v>187</v>
      </c>
      <c r="D21" s="120" t="s">
        <v>136</v>
      </c>
      <c r="E21" s="120">
        <f>+SUM($G21+$I21+$K21+$M21+$O21-LARGE(($G21,$I21,$K21,$M21,$O21),1))</f>
        <v>87</v>
      </c>
      <c r="F21" s="119">
        <v>9</v>
      </c>
      <c r="G21" s="12">
        <v>100</v>
      </c>
      <c r="H21" s="14"/>
      <c r="I21" s="12">
        <v>31</v>
      </c>
      <c r="J21" s="14">
        <v>0.015046296296296297</v>
      </c>
      <c r="K21" s="12">
        <v>7</v>
      </c>
      <c r="L21" s="15">
        <v>0.014606481481481484</v>
      </c>
      <c r="M21" s="12">
        <v>37</v>
      </c>
      <c r="N21" s="14">
        <v>0.014872685185185187</v>
      </c>
      <c r="O21" s="12">
        <v>12</v>
      </c>
      <c r="P21" s="14">
        <v>0.014513888888888889</v>
      </c>
      <c r="Q21" s="24">
        <f>+T21</f>
        <v>0.014513888888888889</v>
      </c>
      <c r="T21" s="2">
        <f t="shared" si="0"/>
        <v>0.014513888888888889</v>
      </c>
      <c r="AA21" s="120">
        <f>+SUM($G21+$I21+$K21+$M21+$O21-LARGE(($G21,$I21,$K21,$M21,$O21),1))</f>
        <v>87</v>
      </c>
    </row>
    <row r="22" spans="1:27" ht="12.75">
      <c r="A22" s="94">
        <f t="shared" si="1"/>
        <v>16</v>
      </c>
      <c r="B22" s="94"/>
      <c r="C22" s="119">
        <f>IF(D22="","",SUM(G22,I22,K22,M22,O22))</f>
        <v>123</v>
      </c>
      <c r="D22" s="120" t="s">
        <v>153</v>
      </c>
      <c r="E22" s="120">
        <f>+SUM($G22+$I22+$K22+$M22+$O22-LARGE(($G22,$I22,$K22,$M22,$O22),1))</f>
        <v>88</v>
      </c>
      <c r="F22" s="119">
        <v>74</v>
      </c>
      <c r="G22" s="12">
        <v>15</v>
      </c>
      <c r="H22" s="14">
        <v>0.012523148148148151</v>
      </c>
      <c r="I22" s="12">
        <v>28</v>
      </c>
      <c r="J22" s="14">
        <v>0.012858796296296295</v>
      </c>
      <c r="K22" s="12">
        <v>35</v>
      </c>
      <c r="L22" s="15">
        <v>0.012939814814814814</v>
      </c>
      <c r="M22" s="12">
        <v>32</v>
      </c>
      <c r="N22" s="14">
        <v>0.012870370370370372</v>
      </c>
      <c r="O22" s="12">
        <v>13</v>
      </c>
      <c r="P22" s="14">
        <v>0.012488425925925927</v>
      </c>
      <c r="Q22" s="24">
        <f>+T22</f>
        <v>0.012488425925925927</v>
      </c>
      <c r="T22" s="2">
        <f t="shared" si="0"/>
        <v>0.012488425925925927</v>
      </c>
      <c r="AA22" s="120">
        <f>+SUM($G22+$I22+$K22+$M22+$O22-LARGE(($G22,$I22,$K22,$M22,$O22),1))</f>
        <v>88</v>
      </c>
    </row>
    <row r="23" spans="1:27" ht="12.75">
      <c r="A23" s="94">
        <f t="shared" si="1"/>
        <v>17</v>
      </c>
      <c r="B23" s="94"/>
      <c r="C23" s="119">
        <f>IF(D23="","",SUM(G23,I23,K23,M23,O23))</f>
        <v>189</v>
      </c>
      <c r="D23" s="120" t="s">
        <v>227</v>
      </c>
      <c r="E23" s="120">
        <f>+SUM($G23+$I23+$K23+$M23+$O23-LARGE(($G23,$I23,$K23,$M23,$O23),1))</f>
        <v>89</v>
      </c>
      <c r="F23" s="119">
        <v>32</v>
      </c>
      <c r="G23" s="12">
        <v>100</v>
      </c>
      <c r="H23" s="14"/>
      <c r="I23" s="12">
        <v>2</v>
      </c>
      <c r="J23" s="14">
        <v>0.015324074074074072</v>
      </c>
      <c r="K23" s="12">
        <v>24</v>
      </c>
      <c r="L23" s="15">
        <v>0.015266203703703704</v>
      </c>
      <c r="M23" s="12">
        <v>55</v>
      </c>
      <c r="N23" s="14">
        <v>0.01628472222222222</v>
      </c>
      <c r="O23" s="12">
        <v>8</v>
      </c>
      <c r="P23" s="14">
        <v>0.014687500000000001</v>
      </c>
      <c r="Q23" s="24">
        <f>+T23</f>
        <v>0.014687500000000001</v>
      </c>
      <c r="T23" s="2">
        <f t="shared" si="0"/>
        <v>0.014687500000000001</v>
      </c>
      <c r="AA23" s="120">
        <f>+SUM($G23+$I23+$K23+$M23+$O23-LARGE(($G23,$I23,$K23,$M23,$O23),1))</f>
        <v>89</v>
      </c>
    </row>
    <row r="24" spans="1:27" ht="12.75">
      <c r="A24" s="94">
        <f t="shared" si="1"/>
        <v>18</v>
      </c>
      <c r="B24" s="94"/>
      <c r="C24" s="119">
        <f>IF(D24="","",SUM(G24,I24,K24,M24,O24))</f>
        <v>128</v>
      </c>
      <c r="D24" s="120" t="s">
        <v>37</v>
      </c>
      <c r="E24" s="120">
        <f>+SUM($G24+$I24+$K24+$M24+$O24-LARGE(($G24,$I24,$K24,$M24,$O24),1))</f>
        <v>90</v>
      </c>
      <c r="F24" s="119">
        <v>15</v>
      </c>
      <c r="G24" s="12">
        <v>13</v>
      </c>
      <c r="H24" s="14">
        <v>0.01215277777777778</v>
      </c>
      <c r="I24" s="12">
        <v>38</v>
      </c>
      <c r="J24" s="14">
        <v>0.012766203703703703</v>
      </c>
      <c r="K24" s="12">
        <v>12</v>
      </c>
      <c r="L24" s="15">
        <v>0.012314814814814817</v>
      </c>
      <c r="M24" s="12">
        <v>30</v>
      </c>
      <c r="N24" s="14">
        <v>0.012488425925925927</v>
      </c>
      <c r="O24" s="12">
        <v>35</v>
      </c>
      <c r="P24" s="14">
        <v>0.013078703703703703</v>
      </c>
      <c r="Q24" s="24">
        <f>+T24</f>
        <v>0.01215277777777778</v>
      </c>
      <c r="T24" s="2">
        <f t="shared" si="0"/>
        <v>0.01215277777777778</v>
      </c>
      <c r="AA24" s="120">
        <f>+SUM($G24+$I24+$K24+$M24+$O24-LARGE(($G24,$I24,$K24,$M24,$O24),1))</f>
        <v>90</v>
      </c>
    </row>
    <row r="25" spans="1:27" ht="12.75">
      <c r="A25" s="94">
        <f t="shared" si="1"/>
        <v>19</v>
      </c>
      <c r="B25" s="94"/>
      <c r="C25" s="119">
        <f>IF(D25="","",SUM(G25,I25,K25,M25,O25))</f>
        <v>191</v>
      </c>
      <c r="D25" s="120" t="s">
        <v>184</v>
      </c>
      <c r="E25" s="120">
        <f>+SUM($G25+$I25+$K25+$M25+$O25-LARGE(($G25,$I25,$K25,$M25,$O25),1))</f>
        <v>91</v>
      </c>
      <c r="F25" s="119">
        <v>90</v>
      </c>
      <c r="G25" s="12">
        <v>17</v>
      </c>
      <c r="H25" s="14">
        <v>0.010648148148148146</v>
      </c>
      <c r="I25" s="12">
        <v>16</v>
      </c>
      <c r="J25" s="14">
        <v>0.01064814814814815</v>
      </c>
      <c r="K25" s="12">
        <v>29</v>
      </c>
      <c r="L25" s="15">
        <v>0.01085648148148148</v>
      </c>
      <c r="M25" s="12">
        <v>29</v>
      </c>
      <c r="N25" s="14">
        <v>0.010729166666666665</v>
      </c>
      <c r="O25" s="12">
        <v>100</v>
      </c>
      <c r="P25" s="14"/>
      <c r="Q25" s="24">
        <f>+T25</f>
        <v>0.010648148148148146</v>
      </c>
      <c r="T25" s="2">
        <f t="shared" si="0"/>
        <v>0.010648148148148146</v>
      </c>
      <c r="AA25" s="120">
        <f>+SUM($G25+$I25+$K25+$M25+$O25-LARGE(($G25,$I25,$K25,$M25,$O25),1))</f>
        <v>91</v>
      </c>
    </row>
    <row r="26" spans="1:27" ht="12.75">
      <c r="A26" s="94">
        <f t="shared" si="1"/>
        <v>20</v>
      </c>
      <c r="B26" s="94"/>
      <c r="C26" s="119">
        <f>IF(D26="","",SUM(G26,I26,K26,M26,O26))</f>
        <v>124</v>
      </c>
      <c r="D26" s="120" t="s">
        <v>55</v>
      </c>
      <c r="E26" s="120">
        <f>+SUM($G26+$I26+$K26+$M26+$O26-LARGE(($G26,$I26,$K26,$M26,$O26),1))</f>
        <v>91</v>
      </c>
      <c r="F26" s="119">
        <v>75</v>
      </c>
      <c r="G26" s="12">
        <v>19</v>
      </c>
      <c r="H26" s="14">
        <v>0.01152777777777778</v>
      </c>
      <c r="I26" s="12">
        <v>19</v>
      </c>
      <c r="J26" s="15">
        <v>0.011574074074074072</v>
      </c>
      <c r="K26" s="12">
        <v>33</v>
      </c>
      <c r="L26" s="15">
        <v>0.011828703703703704</v>
      </c>
      <c r="M26" s="12">
        <v>23</v>
      </c>
      <c r="N26" s="14">
        <v>0.011446759259259259</v>
      </c>
      <c r="O26" s="12">
        <v>30</v>
      </c>
      <c r="P26" s="14">
        <v>0.011805555555555557</v>
      </c>
      <c r="Q26" s="24">
        <f>+T26</f>
        <v>0.011446759259259259</v>
      </c>
      <c r="T26" s="2">
        <f t="shared" si="0"/>
        <v>0.011446759259259259</v>
      </c>
      <c r="AA26" s="120">
        <f>+SUM($G26+$I26+$K26+$M26+$O26-LARGE(($G26,$I26,$K26,$M26,$O26),1))</f>
        <v>91</v>
      </c>
    </row>
    <row r="27" spans="1:27" ht="12.75">
      <c r="A27" s="94">
        <f t="shared" si="1"/>
        <v>21</v>
      </c>
      <c r="B27" s="94"/>
      <c r="C27" s="119">
        <f>IF(D27="","",SUM(G27,I27,K27,M27,O27))</f>
        <v>135</v>
      </c>
      <c r="D27" s="120" t="s">
        <v>78</v>
      </c>
      <c r="E27" s="120">
        <f>+SUM($G27+$I27+$K27+$M27+$O27-LARGE(($G27,$I27,$K27,$M27,$O27),1))</f>
        <v>95</v>
      </c>
      <c r="F27" s="119">
        <v>70</v>
      </c>
      <c r="G27" s="12">
        <v>35</v>
      </c>
      <c r="H27" s="14">
        <v>0.01296296296296296</v>
      </c>
      <c r="I27" s="12">
        <v>7</v>
      </c>
      <c r="J27" s="14">
        <v>0.012824074074074071</v>
      </c>
      <c r="K27" s="12">
        <v>25</v>
      </c>
      <c r="L27" s="15">
        <v>0.013032407407407406</v>
      </c>
      <c r="M27" s="12">
        <v>40</v>
      </c>
      <c r="N27" s="14">
        <v>0.013182870370370369</v>
      </c>
      <c r="O27" s="12">
        <v>28</v>
      </c>
      <c r="P27" s="14">
        <v>0.013194444444444443</v>
      </c>
      <c r="Q27" s="24">
        <f>+T27</f>
        <v>0.012824074074074071</v>
      </c>
      <c r="T27" s="2">
        <f t="shared" si="0"/>
        <v>0.012824074074074071</v>
      </c>
      <c r="AA27" s="120">
        <f>+SUM($G27+$I27+$K27+$M27+$O27-LARGE(($G27,$I27,$K27,$M27,$O27),1))</f>
        <v>95</v>
      </c>
    </row>
    <row r="28" spans="1:27" ht="12.75">
      <c r="A28" s="94">
        <f t="shared" si="1"/>
        <v>22</v>
      </c>
      <c r="B28" s="94"/>
      <c r="C28" s="119">
        <f>IF(D28="","",SUM(G28,I28,K28,M28,O28))</f>
        <v>196</v>
      </c>
      <c r="D28" s="120" t="s">
        <v>84</v>
      </c>
      <c r="E28" s="120">
        <f>+SUM($G28+$I28+$K28+$M28+$O28-LARGE(($G28,$I28,$K28,$M28,$O28),1))</f>
        <v>96</v>
      </c>
      <c r="F28" s="119">
        <v>10</v>
      </c>
      <c r="G28" s="12">
        <v>45</v>
      </c>
      <c r="H28" s="14">
        <v>0.010555555555555556</v>
      </c>
      <c r="I28" s="12">
        <v>6</v>
      </c>
      <c r="J28" s="14">
        <v>0.010196759259259258</v>
      </c>
      <c r="K28" s="12">
        <v>18</v>
      </c>
      <c r="L28" s="15">
        <v>0.010115740740740743</v>
      </c>
      <c r="M28" s="12">
        <v>100</v>
      </c>
      <c r="N28" s="14"/>
      <c r="O28" s="12">
        <v>27</v>
      </c>
      <c r="P28" s="14">
        <v>0.010381944444444445</v>
      </c>
      <c r="Q28" s="24">
        <f>+T28</f>
        <v>0.010115740740740743</v>
      </c>
      <c r="T28" s="2">
        <f t="shared" si="0"/>
        <v>0.010115740740740743</v>
      </c>
      <c r="AA28" s="120">
        <f>+SUM($G28+$I28+$K28+$M28+$O28-LARGE(($G28,$I28,$K28,$M28,$O28),1))</f>
        <v>96</v>
      </c>
    </row>
    <row r="29" spans="1:27" ht="12.75">
      <c r="A29" s="94">
        <f t="shared" si="1"/>
        <v>23</v>
      </c>
      <c r="B29" s="94"/>
      <c r="C29" s="119">
        <f>IF(D29="","",SUM(G29,I29,K29,M29,O29))</f>
        <v>197</v>
      </c>
      <c r="D29" s="120" t="s">
        <v>186</v>
      </c>
      <c r="E29" s="120">
        <f>+SUM($G29+$I29+$K29+$M29+$O29-LARGE(($G29,$I29,$K29,$M29,$O29),1))</f>
        <v>97</v>
      </c>
      <c r="F29" s="119">
        <v>82</v>
      </c>
      <c r="G29" s="12">
        <v>52</v>
      </c>
      <c r="H29" s="14">
        <v>0.012222222222222221</v>
      </c>
      <c r="I29" s="12">
        <v>14</v>
      </c>
      <c r="J29" s="14">
        <v>0.012164351851851853</v>
      </c>
      <c r="K29" s="12">
        <v>14</v>
      </c>
      <c r="L29" s="15">
        <v>0.01215277777777778</v>
      </c>
      <c r="M29" s="12">
        <v>17</v>
      </c>
      <c r="N29" s="14">
        <v>0.01200231481481482</v>
      </c>
      <c r="O29" s="12">
        <v>100</v>
      </c>
      <c r="P29" s="14"/>
      <c r="Q29" s="24">
        <f>+T29</f>
        <v>0.01200231481481482</v>
      </c>
      <c r="T29" s="2">
        <f t="shared" si="0"/>
        <v>0.01200231481481482</v>
      </c>
      <c r="AA29" s="120">
        <f>+SUM($G29+$I29+$K29+$M29+$O29-LARGE(($G29,$I29,$K29,$M29,$O29),1))</f>
        <v>97</v>
      </c>
    </row>
    <row r="30" spans="1:27" ht="12.75">
      <c r="A30" s="94">
        <f t="shared" si="1"/>
        <v>24</v>
      </c>
      <c r="B30" s="94"/>
      <c r="C30" s="119">
        <f>IF(D30="","",SUM(G30,I30,K30,M30,O30))</f>
        <v>198</v>
      </c>
      <c r="D30" s="120" t="s">
        <v>142</v>
      </c>
      <c r="E30" s="120">
        <f>+SUM($G30+$I30+$K30+$M30+$O30-LARGE(($G30,$I30,$K30,$M30,$O30),1))</f>
        <v>98</v>
      </c>
      <c r="F30" s="119">
        <v>24</v>
      </c>
      <c r="G30" s="12">
        <v>7</v>
      </c>
      <c r="H30" s="14">
        <v>0.012847222222222222</v>
      </c>
      <c r="I30" s="12">
        <v>18</v>
      </c>
      <c r="J30" s="14">
        <v>0.012951388888888887</v>
      </c>
      <c r="K30" s="12">
        <v>22</v>
      </c>
      <c r="L30" s="15">
        <v>0.01296296296296296</v>
      </c>
      <c r="M30" s="12">
        <v>51</v>
      </c>
      <c r="N30" s="14">
        <v>0.013773148148148145</v>
      </c>
      <c r="O30" s="12">
        <v>100</v>
      </c>
      <c r="P30" s="14"/>
      <c r="Q30" s="24">
        <f>+T30</f>
        <v>0.012847222222222222</v>
      </c>
      <c r="T30" s="2">
        <f t="shared" si="0"/>
        <v>0.012847222222222222</v>
      </c>
      <c r="AA30" s="120">
        <f>+SUM($G30+$I30+$K30+$M30+$O30-LARGE(($G30,$I30,$K30,$M30,$O30),1))</f>
        <v>98</v>
      </c>
    </row>
    <row r="31" spans="1:27" ht="12.75">
      <c r="A31" s="94">
        <f t="shared" si="1"/>
        <v>25</v>
      </c>
      <c r="B31" s="94"/>
      <c r="C31" s="119">
        <f>IF(D31="","",SUM(G31,I31,K31,M31,O31))</f>
        <v>154</v>
      </c>
      <c r="D31" s="120" t="s">
        <v>199</v>
      </c>
      <c r="E31" s="120">
        <f>+SUM($G31+$I31+$K31+$M31+$O31-LARGE(($G31,$I31,$K31,$M31,$O31),1))</f>
        <v>102</v>
      </c>
      <c r="F31" s="119">
        <v>61</v>
      </c>
      <c r="G31" s="12">
        <v>6</v>
      </c>
      <c r="H31" s="14">
        <v>0.013506944444444443</v>
      </c>
      <c r="I31" s="12">
        <v>36</v>
      </c>
      <c r="J31" s="14">
        <v>0.01412037037037037</v>
      </c>
      <c r="K31" s="12">
        <v>40</v>
      </c>
      <c r="L31" s="15">
        <v>0.014374999999999999</v>
      </c>
      <c r="M31" s="12">
        <v>52</v>
      </c>
      <c r="N31" s="14">
        <v>0.014837962962962963</v>
      </c>
      <c r="O31" s="12">
        <v>20</v>
      </c>
      <c r="P31" s="14">
        <v>0.014178240740740738</v>
      </c>
      <c r="Q31" s="24">
        <f>+T31</f>
        <v>0.013506944444444443</v>
      </c>
      <c r="T31" s="2">
        <f t="shared" si="0"/>
        <v>0.013506944444444443</v>
      </c>
      <c r="AA31" s="120">
        <f>+SUM($G31+$I31+$K31+$M31+$O31-LARGE(($G31,$I31,$K31,$M31,$O31),1))</f>
        <v>102</v>
      </c>
    </row>
    <row r="32" spans="1:27" ht="12.75">
      <c r="A32" s="94">
        <f t="shared" si="1"/>
        <v>26</v>
      </c>
      <c r="B32" s="94"/>
      <c r="C32" s="119">
        <f>IF(D32="","",SUM(G32,I32,K32,M32,O32))</f>
        <v>203</v>
      </c>
      <c r="D32" s="120" t="s">
        <v>46</v>
      </c>
      <c r="E32" s="120">
        <f>+SUM($G32+$I32+$K32+$M32+$O32-LARGE(($G32,$I32,$K32,$M32,$O32),1))</f>
        <v>103</v>
      </c>
      <c r="F32" s="119">
        <v>49</v>
      </c>
      <c r="G32" s="12">
        <v>14</v>
      </c>
      <c r="H32" s="14">
        <v>0.014756944444444444</v>
      </c>
      <c r="I32" s="12">
        <v>37</v>
      </c>
      <c r="J32" s="14">
        <v>0.015185185185185184</v>
      </c>
      <c r="K32" s="12">
        <v>100</v>
      </c>
      <c r="L32" s="15"/>
      <c r="M32" s="12">
        <v>38</v>
      </c>
      <c r="N32" s="14">
        <v>0.01505787037037037</v>
      </c>
      <c r="O32" s="12">
        <v>14</v>
      </c>
      <c r="P32" s="14">
        <v>0.014768518518518518</v>
      </c>
      <c r="Q32" s="24">
        <f>+T32</f>
        <v>0.014756944444444444</v>
      </c>
      <c r="T32" s="2">
        <f t="shared" si="0"/>
        <v>0.014756944444444444</v>
      </c>
      <c r="AA32" s="120">
        <f>+SUM($G32+$I32+$K32+$M32+$O32-LARGE(($G32,$I32,$K32,$M32,$O32),1))</f>
        <v>103</v>
      </c>
    </row>
    <row r="33" spans="1:27" ht="12.75">
      <c r="A33" s="94">
        <f t="shared" si="1"/>
        <v>27</v>
      </c>
      <c r="B33" s="94"/>
      <c r="C33" s="119">
        <f>IF(D33="","",SUM(G33,I33,K33,M33,O33))</f>
        <v>142</v>
      </c>
      <c r="D33" s="120" t="s">
        <v>69</v>
      </c>
      <c r="E33" s="120">
        <f>+SUM($G33+$I33+$K33+$M33+$O33-LARGE(($G33,$I33,$K33,$M33,$O33),1))</f>
        <v>105</v>
      </c>
      <c r="F33" s="119">
        <v>30</v>
      </c>
      <c r="G33" s="12">
        <v>37</v>
      </c>
      <c r="H33" s="14">
        <v>0.013333333333333332</v>
      </c>
      <c r="I33" s="12">
        <v>9</v>
      </c>
      <c r="J33" s="14">
        <v>0.013310185185185185</v>
      </c>
      <c r="K33" s="12">
        <v>34</v>
      </c>
      <c r="L33" s="15">
        <v>0.013750000000000002</v>
      </c>
      <c r="M33" s="12">
        <v>28</v>
      </c>
      <c r="N33" s="14">
        <v>0.013472222222222222</v>
      </c>
      <c r="O33" s="12">
        <v>34</v>
      </c>
      <c r="P33" s="14">
        <v>0.014074074074074076</v>
      </c>
      <c r="Q33" s="24">
        <f>+T33</f>
        <v>0.013310185185185185</v>
      </c>
      <c r="T33" s="2">
        <f t="shared" si="0"/>
        <v>0.013310185185185185</v>
      </c>
      <c r="AA33" s="120">
        <f>+SUM($G33+$I33+$K33+$M33+$O33-LARGE(($G33,$I33,$K33,$M33,$O33),1))</f>
        <v>105</v>
      </c>
    </row>
    <row r="34" spans="1:27" ht="12.75">
      <c r="A34" s="94">
        <f t="shared" si="1"/>
        <v>28</v>
      </c>
      <c r="B34" s="94"/>
      <c r="C34" s="119">
        <f>IF(D34="","",SUM(G34,I34,K34,M34,O34))</f>
        <v>205</v>
      </c>
      <c r="D34" s="120" t="s">
        <v>67</v>
      </c>
      <c r="E34" s="120">
        <f>+SUM($G34+$I34+$K34+$M34+$O34-LARGE(($G34,$I34,$K34,$M34,$O34),1))</f>
        <v>105</v>
      </c>
      <c r="F34" s="119">
        <v>66</v>
      </c>
      <c r="G34" s="12">
        <v>57</v>
      </c>
      <c r="H34" s="14">
        <v>0.015046296296296297</v>
      </c>
      <c r="I34" s="12">
        <v>8</v>
      </c>
      <c r="J34" s="14">
        <v>0.014502314814814815</v>
      </c>
      <c r="K34" s="12">
        <v>100</v>
      </c>
      <c r="L34" s="15"/>
      <c r="M34" s="12">
        <v>3</v>
      </c>
      <c r="N34" s="14">
        <v>0.013645833333333333</v>
      </c>
      <c r="O34" s="12">
        <v>37</v>
      </c>
      <c r="P34" s="14">
        <v>0.014976851851851849</v>
      </c>
      <c r="Q34" s="24">
        <f>+T34</f>
        <v>0.013645833333333333</v>
      </c>
      <c r="T34" s="2">
        <f t="shared" si="0"/>
        <v>0.013645833333333333</v>
      </c>
      <c r="AA34" s="120">
        <f>+SUM($G34+$I34+$K34+$M34+$O34-LARGE(($G34,$I34,$K34,$M34,$O34),1))</f>
        <v>105</v>
      </c>
    </row>
    <row r="35" spans="1:27" ht="12.75">
      <c r="A35" s="94">
        <f t="shared" si="1"/>
        <v>29</v>
      </c>
      <c r="B35" s="94"/>
      <c r="C35" s="119">
        <f>IF(D35="","",SUM(G35,I35,K35,M35,O35))</f>
        <v>148</v>
      </c>
      <c r="D35" s="120" t="s">
        <v>230</v>
      </c>
      <c r="E35" s="120">
        <f>+SUM($G35+$I35+$K35+$M35+$O35-LARGE(($G35,$I35,$K35,$M35,$O35),1))</f>
        <v>107</v>
      </c>
      <c r="F35" s="119">
        <v>38</v>
      </c>
      <c r="G35" s="12">
        <v>38</v>
      </c>
      <c r="H35" s="14">
        <v>0.015763888888888886</v>
      </c>
      <c r="I35" s="12">
        <v>35</v>
      </c>
      <c r="J35" s="14">
        <v>0.016377314814814813</v>
      </c>
      <c r="K35" s="12">
        <v>9</v>
      </c>
      <c r="L35" s="15">
        <v>0.015844907407407405</v>
      </c>
      <c r="M35" s="12">
        <v>41</v>
      </c>
      <c r="N35" s="14">
        <v>0.015960648148148147</v>
      </c>
      <c r="O35" s="12">
        <v>25</v>
      </c>
      <c r="P35" s="14">
        <v>0.01605324074074074</v>
      </c>
      <c r="Q35" s="24">
        <f>+T35</f>
        <v>0.015763888888888886</v>
      </c>
      <c r="T35" s="2">
        <f t="shared" si="0"/>
        <v>0.015763888888888886</v>
      </c>
      <c r="AA35" s="120">
        <f>+SUM($G35+$I35+$K35+$M35+$O35-LARGE(($G35,$I35,$K35,$M35,$O35),1))</f>
        <v>107</v>
      </c>
    </row>
    <row r="36" spans="1:27" ht="12.75">
      <c r="A36" s="94">
        <f t="shared" si="1"/>
        <v>30</v>
      </c>
      <c r="B36" s="94"/>
      <c r="C36" s="119">
        <f>IF(D36="","",SUM(G36,I36,K36,M36,O36))</f>
        <v>155</v>
      </c>
      <c r="D36" s="120" t="s">
        <v>123</v>
      </c>
      <c r="E36" s="120">
        <f>+SUM($G36+$I36+$K36+$M36+$O36-LARGE(($G36,$I36,$K36,$M36,$O36),1))</f>
        <v>109</v>
      </c>
      <c r="F36" s="119">
        <v>78</v>
      </c>
      <c r="G36" s="12">
        <v>31</v>
      </c>
      <c r="H36" s="14">
        <v>0.016377314814814817</v>
      </c>
      <c r="I36" s="12">
        <v>26</v>
      </c>
      <c r="J36" s="14">
        <v>0.016666666666666666</v>
      </c>
      <c r="K36" s="12">
        <v>23</v>
      </c>
      <c r="L36" s="15">
        <v>0.016446759259259258</v>
      </c>
      <c r="M36" s="12">
        <v>46</v>
      </c>
      <c r="N36" s="14">
        <v>0.016886574074074075</v>
      </c>
      <c r="O36" s="12">
        <v>29</v>
      </c>
      <c r="P36" s="14">
        <v>0.016793981481481483</v>
      </c>
      <c r="Q36" s="24">
        <f>+T36</f>
        <v>0.016377314814814817</v>
      </c>
      <c r="T36" s="2">
        <f t="shared" si="0"/>
        <v>0.016377314814814817</v>
      </c>
      <c r="AA36" s="120">
        <f>+SUM($G36+$I36+$K36+$M36+$O36-LARGE(($G36,$I36,$K36,$M36,$O36),1))</f>
        <v>109</v>
      </c>
    </row>
    <row r="37" spans="1:27" ht="12.75">
      <c r="A37" s="94">
        <f t="shared" si="1"/>
        <v>31</v>
      </c>
      <c r="B37" s="94"/>
      <c r="C37" s="119">
        <f>IF(D37="","",SUM(G37,I37,K37,M37,O37))</f>
        <v>157</v>
      </c>
      <c r="D37" s="120" t="s">
        <v>204</v>
      </c>
      <c r="E37" s="120">
        <f>+SUM($G37+$I37+$K37+$M37+$O37-LARGE(($G37,$I37,$K37,$M37,$O37),1))</f>
        <v>111</v>
      </c>
      <c r="F37" s="119">
        <v>39</v>
      </c>
      <c r="G37" s="12">
        <v>46</v>
      </c>
      <c r="H37" s="14">
        <v>0.014270833333333333</v>
      </c>
      <c r="I37" s="12">
        <v>39</v>
      </c>
      <c r="J37" s="14">
        <v>0.014895833333333334</v>
      </c>
      <c r="K37" s="12">
        <v>16</v>
      </c>
      <c r="L37" s="15">
        <v>0.014444444444444447</v>
      </c>
      <c r="M37" s="12">
        <v>45</v>
      </c>
      <c r="N37" s="14">
        <v>0.014918981481481484</v>
      </c>
      <c r="O37" s="12">
        <v>11</v>
      </c>
      <c r="P37" s="14">
        <v>0.014305555555555557</v>
      </c>
      <c r="Q37" s="24">
        <f>+T37</f>
        <v>0.014270833333333333</v>
      </c>
      <c r="T37" s="2">
        <f t="shared" si="0"/>
        <v>0.014270833333333333</v>
      </c>
      <c r="AA37" s="120">
        <f>+SUM($G37+$I37+$K37+$M37+$O37-LARGE(($G37,$I37,$K37,$M37,$O37),1))</f>
        <v>111</v>
      </c>
    </row>
    <row r="38" spans="1:27" ht="12.75">
      <c r="A38" s="94">
        <f t="shared" si="1"/>
        <v>32</v>
      </c>
      <c r="B38" s="94"/>
      <c r="C38" s="119">
        <f>IF(D38="","",SUM(G38,I38,K38,M38,O38))</f>
        <v>211</v>
      </c>
      <c r="D38" s="120" t="s">
        <v>139</v>
      </c>
      <c r="E38" s="120">
        <f>+SUM($G38+$I38+$K38+$M38+$O38-LARGE(($G38,$I38,$K38,$M38,$O38),1))</f>
        <v>111</v>
      </c>
      <c r="F38" s="119">
        <v>87</v>
      </c>
      <c r="G38" s="12">
        <v>100</v>
      </c>
      <c r="H38" s="14"/>
      <c r="I38" s="12">
        <v>41</v>
      </c>
      <c r="J38" s="14">
        <v>0.010462962962962962</v>
      </c>
      <c r="K38" s="12">
        <v>17</v>
      </c>
      <c r="L38" s="15">
        <v>0.01010416666666667</v>
      </c>
      <c r="M38" s="12">
        <v>43</v>
      </c>
      <c r="N38" s="14">
        <v>0.010509259259259258</v>
      </c>
      <c r="O38" s="12">
        <v>10</v>
      </c>
      <c r="P38" s="14">
        <v>0.009791666666666669</v>
      </c>
      <c r="Q38" s="24">
        <f>+T38</f>
        <v>0.009791666666666669</v>
      </c>
      <c r="T38" s="2">
        <f t="shared" si="0"/>
        <v>0.009791666666666669</v>
      </c>
      <c r="AA38" s="120">
        <f>+SUM($G38+$I38+$K38+$M38+$O38-LARGE(($G38,$I38,$K38,$M38,$O38),1))</f>
        <v>111</v>
      </c>
    </row>
    <row r="39" spans="1:27" ht="12.75">
      <c r="A39" s="94">
        <f t="shared" si="1"/>
        <v>33</v>
      </c>
      <c r="B39" s="94"/>
      <c r="C39" s="119">
        <f>IF(D39="","",SUM(G39,I39,K39,M39,O39))</f>
        <v>212</v>
      </c>
      <c r="D39" s="120" t="s">
        <v>77</v>
      </c>
      <c r="E39" s="120">
        <f>+SUM($G39+$I39+$K39+$M39+$O39-LARGE(($G39,$I39,$K39,$M39,$O39),1))</f>
        <v>112</v>
      </c>
      <c r="F39" s="119">
        <v>88</v>
      </c>
      <c r="G39" s="12">
        <v>9</v>
      </c>
      <c r="H39" s="14">
        <v>0.015034722222222224</v>
      </c>
      <c r="I39" s="12">
        <v>47</v>
      </c>
      <c r="J39" s="14">
        <v>0.0162037037037037</v>
      </c>
      <c r="K39" s="12">
        <v>30</v>
      </c>
      <c r="L39" s="15">
        <v>0.015543981481481482</v>
      </c>
      <c r="M39" s="12">
        <v>100</v>
      </c>
      <c r="N39" s="14"/>
      <c r="O39" s="12">
        <v>26</v>
      </c>
      <c r="P39" s="14">
        <v>0.01559027777777778</v>
      </c>
      <c r="Q39" s="24">
        <f>+T39</f>
        <v>0.015034722222222224</v>
      </c>
      <c r="T39" s="2">
        <f aca="true" t="shared" si="2" ref="T39:T51">MIN(H39,J39,L39,N39,P39)</f>
        <v>0.015034722222222224</v>
      </c>
      <c r="AA39" s="120">
        <f>+SUM($G39+$I39+$K39+$M39+$O39-LARGE(($G39,$I39,$K39,$M39,$O39),1))</f>
        <v>112</v>
      </c>
    </row>
    <row r="40" spans="1:27" ht="12.75">
      <c r="A40" s="94">
        <f t="shared" si="1"/>
        <v>34</v>
      </c>
      <c r="B40" s="94"/>
      <c r="C40" s="119">
        <f>IF(D40="","",SUM(G40,I40,K40,M40,O40))</f>
        <v>213</v>
      </c>
      <c r="D40" s="120" t="s">
        <v>198</v>
      </c>
      <c r="E40" s="120">
        <f>+SUM($G40+$I40+$K40+$M40+$O40-LARGE(($G40,$I40,$K40,$M40,$O40),1))</f>
        <v>113</v>
      </c>
      <c r="F40" s="119">
        <v>89</v>
      </c>
      <c r="G40" s="12">
        <v>29</v>
      </c>
      <c r="H40" s="14">
        <v>0.014618055555555558</v>
      </c>
      <c r="I40" s="12">
        <v>100</v>
      </c>
      <c r="J40" s="14"/>
      <c r="K40" s="12">
        <v>36</v>
      </c>
      <c r="L40" s="15">
        <v>0.01503472222222222</v>
      </c>
      <c r="M40" s="12">
        <v>44</v>
      </c>
      <c r="N40" s="14">
        <v>0.015219907407407408</v>
      </c>
      <c r="O40" s="12">
        <v>4</v>
      </c>
      <c r="P40" s="14">
        <v>0.014548611111111111</v>
      </c>
      <c r="Q40" s="24">
        <f>+T40</f>
        <v>0.014548611111111111</v>
      </c>
      <c r="T40" s="2">
        <f t="shared" si="2"/>
        <v>0.014548611111111111</v>
      </c>
      <c r="AA40" s="120">
        <f>+SUM($G40+$I40+$K40+$M40+$O40-LARGE(($G40,$I40,$K40,$M40,$O40),1))</f>
        <v>113</v>
      </c>
    </row>
    <row r="41" spans="1:27" ht="12.75">
      <c r="A41" s="94">
        <f t="shared" si="1"/>
        <v>35</v>
      </c>
      <c r="B41" s="94"/>
      <c r="C41" s="119">
        <f>IF(D41="","",SUM(G41,I41,K41,M41,O41))</f>
        <v>154</v>
      </c>
      <c r="D41" s="120" t="s">
        <v>143</v>
      </c>
      <c r="E41" s="120">
        <f>+SUM($G41+$I41+$K41+$M41+$O41-LARGE(($G41,$I41,$K41,$M41,$O41),1))</f>
        <v>114</v>
      </c>
      <c r="F41" s="119">
        <v>86</v>
      </c>
      <c r="G41" s="12">
        <v>20</v>
      </c>
      <c r="H41" s="14">
        <v>0.01258101851851852</v>
      </c>
      <c r="I41" s="12">
        <v>40</v>
      </c>
      <c r="J41" s="15">
        <v>0.013194444444444443</v>
      </c>
      <c r="K41" s="12">
        <v>32</v>
      </c>
      <c r="L41" s="15">
        <v>0.012997685185185182</v>
      </c>
      <c r="M41" s="12">
        <v>26</v>
      </c>
      <c r="N41" s="14">
        <v>0.012719907407407409</v>
      </c>
      <c r="O41" s="12">
        <v>36</v>
      </c>
      <c r="P41" s="14">
        <v>0.013449074074074075</v>
      </c>
      <c r="Q41" s="24">
        <f>+T41</f>
        <v>0.01258101851851852</v>
      </c>
      <c r="T41" s="2">
        <f t="shared" si="2"/>
        <v>0.01258101851851852</v>
      </c>
      <c r="AA41" s="120">
        <f>+SUM($G41+$I41+$K41+$M41+$O41-LARGE(($G41,$I41,$K41,$M41,$O41),1))</f>
        <v>114</v>
      </c>
    </row>
    <row r="42" spans="1:27" ht="12.75">
      <c r="A42" s="94">
        <f aca="true" t="shared" si="3" ref="A42:A73">1+A41</f>
        <v>36</v>
      </c>
      <c r="B42" s="94"/>
      <c r="C42" s="119">
        <f>IF(D42="","",SUM(G42,I42,K42,M42,O42))</f>
        <v>216</v>
      </c>
      <c r="D42" s="120" t="s">
        <v>64</v>
      </c>
      <c r="E42" s="120">
        <f>+SUM($G42+$I42+$K42+$M42+$O42-LARGE(($G42,$I42,$K42,$M42,$O42),1))</f>
        <v>116</v>
      </c>
      <c r="F42" s="119">
        <v>63</v>
      </c>
      <c r="G42" s="12">
        <v>3</v>
      </c>
      <c r="H42" s="14">
        <v>0.017499999999999998</v>
      </c>
      <c r="I42" s="12">
        <v>42</v>
      </c>
      <c r="J42" s="14">
        <v>0.018171296296296297</v>
      </c>
      <c r="K42" s="12">
        <v>46</v>
      </c>
      <c r="L42" s="15">
        <v>0.01917824074074074</v>
      </c>
      <c r="M42" s="12">
        <v>25</v>
      </c>
      <c r="N42" s="14">
        <v>0.017743055555555557</v>
      </c>
      <c r="O42" s="12">
        <v>100</v>
      </c>
      <c r="P42" s="14"/>
      <c r="Q42" s="24">
        <f>+T42</f>
        <v>0.017499999999999998</v>
      </c>
      <c r="T42" s="2">
        <f t="shared" si="2"/>
        <v>0.017499999999999998</v>
      </c>
      <c r="AA42" s="120">
        <f>+SUM($G42+$I42+$K42+$M42+$O42-LARGE(($G42,$I42,$K42,$M42,$O42),1))</f>
        <v>116</v>
      </c>
    </row>
    <row r="43" spans="1:27" ht="12.75">
      <c r="A43" s="94">
        <f t="shared" si="3"/>
        <v>37</v>
      </c>
      <c r="B43" s="94"/>
      <c r="C43" s="119">
        <f>IF(D43="","",SUM(G43,I43,K43,M43,O43))</f>
        <v>181</v>
      </c>
      <c r="D43" s="120" t="s">
        <v>48</v>
      </c>
      <c r="E43" s="120">
        <f>+SUM($G43+$I43+$K43+$M43+$O43-LARGE(($G43,$I43,$K43,$M43,$O43),1))</f>
        <v>127</v>
      </c>
      <c r="F43" s="119">
        <v>53</v>
      </c>
      <c r="G43" s="12">
        <v>27</v>
      </c>
      <c r="H43" s="14">
        <v>0.013865740740740738</v>
      </c>
      <c r="I43" s="12">
        <v>29</v>
      </c>
      <c r="J43" s="14">
        <v>0.014317129629629628</v>
      </c>
      <c r="K43" s="12">
        <v>39</v>
      </c>
      <c r="L43" s="15">
        <v>0.014409722222222223</v>
      </c>
      <c r="M43" s="12">
        <v>54</v>
      </c>
      <c r="N43" s="14">
        <v>0.01488425925925926</v>
      </c>
      <c r="O43" s="12">
        <v>32</v>
      </c>
      <c r="P43" s="14">
        <v>0.01443287037037037</v>
      </c>
      <c r="Q43" s="24">
        <f>+T43</f>
        <v>0.013865740740740738</v>
      </c>
      <c r="T43" s="2">
        <f t="shared" si="2"/>
        <v>0.013865740740740738</v>
      </c>
      <c r="AA43" s="120">
        <f>+SUM($G43+$I43+$K43+$M43+$O43-LARGE(($G43,$I43,$K43,$M43,$O43),1))</f>
        <v>127</v>
      </c>
    </row>
    <row r="44" spans="1:27" ht="12.75">
      <c r="A44" s="94">
        <f t="shared" si="3"/>
        <v>38</v>
      </c>
      <c r="B44" s="94"/>
      <c r="C44" s="119">
        <f>IF(D44="","",SUM(G44,I44,K44,M44,O44))</f>
        <v>231</v>
      </c>
      <c r="D44" s="120" t="s">
        <v>68</v>
      </c>
      <c r="E44" s="120">
        <f>+SUM($G44+$I44+$K44+$M44+$O44-LARGE(($G44,$I44,$K44,$M44,$O44),1))</f>
        <v>131</v>
      </c>
      <c r="F44" s="119">
        <v>58</v>
      </c>
      <c r="G44" s="12">
        <v>56</v>
      </c>
      <c r="H44" s="14">
        <v>0.014120370370370366</v>
      </c>
      <c r="I44" s="12">
        <v>15</v>
      </c>
      <c r="J44" s="14">
        <v>0.013587962962962965</v>
      </c>
      <c r="K44" s="12">
        <v>45</v>
      </c>
      <c r="L44" s="15">
        <v>0.014641203703703701</v>
      </c>
      <c r="M44" s="12">
        <v>15</v>
      </c>
      <c r="N44" s="14">
        <v>0.013483796296296296</v>
      </c>
      <c r="O44" s="12">
        <v>100</v>
      </c>
      <c r="P44" s="14"/>
      <c r="Q44" s="24">
        <f>+T44</f>
        <v>0.013483796296296296</v>
      </c>
      <c r="T44" s="2">
        <f t="shared" si="2"/>
        <v>0.013483796296296296</v>
      </c>
      <c r="AA44" s="120">
        <f>+SUM($G44+$I44+$K44+$M44+$O44-LARGE(($G44,$I44,$K44,$M44,$O44),1))</f>
        <v>131</v>
      </c>
    </row>
    <row r="45" spans="1:27" ht="12.75">
      <c r="A45" s="94">
        <f t="shared" si="3"/>
        <v>39</v>
      </c>
      <c r="B45" s="94"/>
      <c r="C45" s="119">
        <f>IF(D45="","",SUM(G45,I45,K45,M45,O45))</f>
        <v>232</v>
      </c>
      <c r="D45" s="120" t="s">
        <v>154</v>
      </c>
      <c r="E45" s="120">
        <f>+SUM($G45+$I45+$K45+$M45+$O45-LARGE(($G45,$I45,$K45,$M45,$O45),1))</f>
        <v>132</v>
      </c>
      <c r="F45" s="119">
        <v>13</v>
      </c>
      <c r="G45" s="12">
        <v>16</v>
      </c>
      <c r="H45" s="14">
        <v>0.012546296296296295</v>
      </c>
      <c r="I45" s="12">
        <v>45</v>
      </c>
      <c r="J45" s="14">
        <v>0.013622685185185186</v>
      </c>
      <c r="K45" s="12">
        <v>100</v>
      </c>
      <c r="L45" s="15"/>
      <c r="M45" s="12">
        <v>49</v>
      </c>
      <c r="N45" s="14">
        <v>0.013391203703703704</v>
      </c>
      <c r="O45" s="12">
        <v>22</v>
      </c>
      <c r="P45" s="14">
        <v>0.013032407407407406</v>
      </c>
      <c r="Q45" s="24">
        <f>+T45</f>
        <v>0.012546296296296295</v>
      </c>
      <c r="T45" s="2">
        <f t="shared" si="2"/>
        <v>0.012546296296296295</v>
      </c>
      <c r="AA45" s="120">
        <f>+SUM($G45+$I45+$K45+$M45+$O45-LARGE(($G45,$I45,$K45,$M45,$O45),1))</f>
        <v>132</v>
      </c>
    </row>
    <row r="46" spans="1:27" ht="12.75">
      <c r="A46" s="94">
        <f t="shared" si="3"/>
        <v>40</v>
      </c>
      <c r="B46" s="94"/>
      <c r="C46" s="119">
        <f>IF(D46="","",SUM(G46,I46,K46,M46,O46))</f>
        <v>248</v>
      </c>
      <c r="D46" s="120" t="s">
        <v>120</v>
      </c>
      <c r="E46" s="120">
        <f>+SUM($G46+$I46+$K46+$M46+$O46-LARGE(($G46,$I46,$K46,$M46,$O46),1))</f>
        <v>148</v>
      </c>
      <c r="F46" s="119">
        <v>85</v>
      </c>
      <c r="G46" s="12">
        <v>61</v>
      </c>
      <c r="H46" s="14">
        <v>0.017627314814814818</v>
      </c>
      <c r="I46" s="12">
        <v>43</v>
      </c>
      <c r="J46" s="15">
        <v>0.017893518518518517</v>
      </c>
      <c r="K46" s="12">
        <v>3</v>
      </c>
      <c r="L46" s="15">
        <v>0.017187499999999998</v>
      </c>
      <c r="M46" s="12">
        <v>100</v>
      </c>
      <c r="N46" s="14"/>
      <c r="O46" s="12">
        <v>41</v>
      </c>
      <c r="P46" s="14">
        <v>0.018414351851851852</v>
      </c>
      <c r="Q46" s="24">
        <f>+T46</f>
        <v>0.017187499999999998</v>
      </c>
      <c r="T46" s="2">
        <f t="shared" si="2"/>
        <v>0.017187499999999998</v>
      </c>
      <c r="AA46" s="120">
        <f>+SUM($G46+$I46+$K46+$M46+$O46-LARGE(($G46,$I46,$K46,$M46,$O46),1))</f>
        <v>148</v>
      </c>
    </row>
    <row r="47" spans="1:27" ht="12.75">
      <c r="A47" s="94">
        <f t="shared" si="3"/>
        <v>41</v>
      </c>
      <c r="B47" s="94"/>
      <c r="C47" s="119">
        <f>IF(D47="","",SUM(G47,I47,K47,M47,O47))</f>
        <v>250</v>
      </c>
      <c r="D47" s="120" t="s">
        <v>50</v>
      </c>
      <c r="E47" s="120">
        <f>+SUM($G47+$I47+$K47+$M47+$O47-LARGE(($G47,$I47,$K47,$M47,$O47),1))</f>
        <v>150</v>
      </c>
      <c r="F47" s="119">
        <v>60</v>
      </c>
      <c r="G47" s="12">
        <v>18</v>
      </c>
      <c r="H47" s="14">
        <v>0.012743055555555556</v>
      </c>
      <c r="I47" s="12">
        <v>100</v>
      </c>
      <c r="J47" s="14"/>
      <c r="K47" s="12">
        <v>44</v>
      </c>
      <c r="L47" s="15">
        <v>0.01365740740740741</v>
      </c>
      <c r="M47" s="12">
        <v>48</v>
      </c>
      <c r="N47" s="14">
        <v>0.013506944444444443</v>
      </c>
      <c r="O47" s="12">
        <v>40</v>
      </c>
      <c r="P47" s="14">
        <v>0.014120370370370366</v>
      </c>
      <c r="Q47" s="24">
        <f>+T47</f>
        <v>0.012743055555555556</v>
      </c>
      <c r="T47" s="2">
        <f t="shared" si="2"/>
        <v>0.012743055555555556</v>
      </c>
      <c r="AA47" s="120">
        <f>+SUM($G47+$I47+$K47+$M47+$O47-LARGE(($G47,$I47,$K47,$M47,$O47),1))</f>
        <v>150</v>
      </c>
    </row>
    <row r="48" spans="1:27" ht="12.75">
      <c r="A48" s="94">
        <f t="shared" si="3"/>
        <v>42</v>
      </c>
      <c r="B48" s="94"/>
      <c r="C48" s="119">
        <f>IF(D48="","",SUM(G48,I48,K48,M48,O48))</f>
        <v>256</v>
      </c>
      <c r="D48" s="120" t="s">
        <v>147</v>
      </c>
      <c r="E48" s="120">
        <f>+SUM($G48+$I48+$K48+$M48+$O48-LARGE(($G48,$I48,$K48,$M48,$O48),1))</f>
        <v>156</v>
      </c>
      <c r="F48" s="119">
        <v>3</v>
      </c>
      <c r="G48" s="12">
        <v>100</v>
      </c>
      <c r="H48" s="14"/>
      <c r="I48" s="12">
        <v>100</v>
      </c>
      <c r="J48" s="14"/>
      <c r="K48" s="12">
        <v>49</v>
      </c>
      <c r="L48" s="15">
        <v>0.01601851851851852</v>
      </c>
      <c r="M48" s="12">
        <v>6</v>
      </c>
      <c r="N48" s="14">
        <v>0.014583333333333332</v>
      </c>
      <c r="O48" s="12">
        <v>1</v>
      </c>
      <c r="P48" s="14">
        <v>0.01380787037037037</v>
      </c>
      <c r="Q48" s="24">
        <f>+T48</f>
        <v>0.01380787037037037</v>
      </c>
      <c r="T48" s="2">
        <f t="shared" si="2"/>
        <v>0.01380787037037037</v>
      </c>
      <c r="AA48" s="120">
        <f>+SUM($G48+$I48+$K48+$M48+$O48-LARGE(($G48,$I48,$K48,$M48,$O48),1))</f>
        <v>156</v>
      </c>
    </row>
    <row r="49" spans="1:27" ht="12.75">
      <c r="A49" s="94">
        <f t="shared" si="3"/>
        <v>43</v>
      </c>
      <c r="B49" s="94"/>
      <c r="C49" s="119">
        <f>IF(D49="","",SUM(G49,I49,K49,M49,O49))</f>
        <v>208</v>
      </c>
      <c r="D49" s="120" t="s">
        <v>75</v>
      </c>
      <c r="E49" s="120">
        <f>+SUM($G49+$I49+$K49+$M49+$O49-LARGE(($G49,$I49,$K49,$M49,$O49),1))</f>
        <v>160</v>
      </c>
      <c r="F49" s="119">
        <v>25</v>
      </c>
      <c r="G49" s="12">
        <v>48</v>
      </c>
      <c r="H49" s="14">
        <v>0.014340277777777775</v>
      </c>
      <c r="I49" s="12">
        <v>44</v>
      </c>
      <c r="J49" s="15">
        <v>0.01519675925925926</v>
      </c>
      <c r="K49" s="12">
        <v>43</v>
      </c>
      <c r="L49" s="15">
        <v>0.015347222222222224</v>
      </c>
      <c r="M49" s="12">
        <v>35</v>
      </c>
      <c r="N49" s="14">
        <v>0.014826388888888889</v>
      </c>
      <c r="O49" s="12">
        <v>38</v>
      </c>
      <c r="P49" s="14">
        <v>0.015636574074074074</v>
      </c>
      <c r="Q49" s="24">
        <f>+T49</f>
        <v>0.014340277777777775</v>
      </c>
      <c r="T49" s="2">
        <f t="shared" si="2"/>
        <v>0.014340277777777775</v>
      </c>
      <c r="AA49" s="120">
        <f>+SUM($G49+$I49+$K49+$M49+$O49-LARGE(($G49,$I49,$K49,$M49,$O49),1))</f>
        <v>160</v>
      </c>
    </row>
    <row r="50" spans="1:27" ht="12.75">
      <c r="A50" s="94">
        <f t="shared" si="3"/>
        <v>44</v>
      </c>
      <c r="B50" s="94"/>
      <c r="C50" s="119">
        <f>IF(D50="","",SUM(G50,I50,K50,M50,O50))</f>
        <v>270</v>
      </c>
      <c r="D50" s="120" t="s">
        <v>54</v>
      </c>
      <c r="E50" s="120">
        <f>+SUM($G50+$I50+$K50+$M50+$O50-LARGE(($G50,$I50,$K50,$M50,$O50),1))</f>
        <v>170</v>
      </c>
      <c r="F50" s="119">
        <v>68</v>
      </c>
      <c r="G50" s="12">
        <v>100</v>
      </c>
      <c r="H50" s="14"/>
      <c r="I50" s="12">
        <v>46</v>
      </c>
      <c r="J50" s="14">
        <v>0.01324074074074074</v>
      </c>
      <c r="K50" s="12">
        <v>15</v>
      </c>
      <c r="L50" s="15">
        <v>0.012534722222222225</v>
      </c>
      <c r="M50" s="12">
        <v>9</v>
      </c>
      <c r="N50" s="14">
        <v>0.012141203703703703</v>
      </c>
      <c r="O50" s="12">
        <v>100</v>
      </c>
      <c r="P50" s="14"/>
      <c r="Q50" s="24">
        <f>+T50</f>
        <v>0.012141203703703703</v>
      </c>
      <c r="T50" s="2">
        <f t="shared" si="2"/>
        <v>0.012141203703703703</v>
      </c>
      <c r="AA50" s="120">
        <f>+SUM($G50+$I50+$K50+$M50+$O50-LARGE(($G50,$I50,$K50,$M50,$O50),1))</f>
        <v>170</v>
      </c>
    </row>
    <row r="51" spans="1:27" ht="12.75">
      <c r="A51" s="94">
        <f t="shared" si="3"/>
        <v>45</v>
      </c>
      <c r="B51" s="94"/>
      <c r="C51" s="119">
        <f>IF(D51="","",SUM(G51,I51,K51,M51,O51))</f>
        <v>273</v>
      </c>
      <c r="D51" s="120" t="s">
        <v>53</v>
      </c>
      <c r="E51" s="120">
        <f>+SUM($G51+$I51+$K51+$M51+$O51-LARGE(($G51,$I51,$K51,$M51,$O51),1))</f>
        <v>173</v>
      </c>
      <c r="F51" s="119">
        <v>65</v>
      </c>
      <c r="G51" s="12">
        <v>26</v>
      </c>
      <c r="H51" s="14">
        <v>0.012280092592592592</v>
      </c>
      <c r="I51" s="12">
        <v>100</v>
      </c>
      <c r="J51" s="14"/>
      <c r="K51" s="12">
        <v>28</v>
      </c>
      <c r="L51" s="15">
        <v>0.01258101851851852</v>
      </c>
      <c r="M51" s="12">
        <v>19</v>
      </c>
      <c r="N51" s="14">
        <v>0.012233796296296298</v>
      </c>
      <c r="O51" s="12">
        <v>100</v>
      </c>
      <c r="P51" s="14"/>
      <c r="Q51" s="24">
        <f>+T51</f>
        <v>0.012233796296296298</v>
      </c>
      <c r="T51" s="2">
        <f t="shared" si="2"/>
        <v>0.012233796296296298</v>
      </c>
      <c r="AA51" s="120">
        <f>+SUM($G51+$I51+$K51+$M51+$O51-LARGE(($G51,$I51,$K51,$M51,$O51),1))</f>
        <v>173</v>
      </c>
    </row>
    <row r="52" spans="1:27" ht="12.75">
      <c r="A52" s="94">
        <f t="shared" si="3"/>
        <v>46</v>
      </c>
      <c r="B52" s="94"/>
      <c r="C52" s="119">
        <f>IF(D52="","",SUM(G52,I52,K52,M52,O52))</f>
        <v>287</v>
      </c>
      <c r="D52" s="120" t="s">
        <v>85</v>
      </c>
      <c r="E52" s="120">
        <f>+SUM($G52+$I52+$K52+$M52+$O52-LARGE(($G52,$I52,$K52,$M52,$O52),1))</f>
        <v>187</v>
      </c>
      <c r="F52" s="119">
        <v>71</v>
      </c>
      <c r="G52" s="12">
        <v>25</v>
      </c>
      <c r="H52" s="14">
        <v>0.010717592592592591</v>
      </c>
      <c r="I52" s="12">
        <v>25</v>
      </c>
      <c r="J52" s="14">
        <v>0.011064814814814816</v>
      </c>
      <c r="K52" s="12">
        <v>37</v>
      </c>
      <c r="L52" s="15">
        <v>0.011226851851851852</v>
      </c>
      <c r="M52" s="12">
        <v>100</v>
      </c>
      <c r="N52" s="14"/>
      <c r="O52" s="12">
        <v>100</v>
      </c>
      <c r="P52" s="14"/>
      <c r="Q52" s="24">
        <f>+T52</f>
        <v>0.010717592592592591</v>
      </c>
      <c r="T52" s="2">
        <f aca="true" t="shared" si="4" ref="T52:T102">MIN(H52,J52,L52,N52,P52)</f>
        <v>0.010717592592592591</v>
      </c>
      <c r="AA52" s="120">
        <f>+SUM($G52+$I52+$K52+$M52+$O52-LARGE(($G52,$I52,$K52,$M52,$O52),1))</f>
        <v>187</v>
      </c>
    </row>
    <row r="53" spans="1:27" ht="12.75">
      <c r="A53" s="94">
        <f t="shared" si="3"/>
        <v>47</v>
      </c>
      <c r="B53" s="94"/>
      <c r="C53" s="119">
        <f>IF(D53="","",SUM(G53,I53,K53,M53,O53))</f>
        <v>291</v>
      </c>
      <c r="D53" s="120" t="s">
        <v>175</v>
      </c>
      <c r="E53" s="120">
        <f>+SUM($G53+$I53+$K53+$M53+$O53-LARGE(($G53,$I53,$K53,$M53,$O53),1))</f>
        <v>191</v>
      </c>
      <c r="F53" s="119">
        <v>2</v>
      </c>
      <c r="G53" s="12">
        <v>44</v>
      </c>
      <c r="H53" s="14">
        <v>0.016076388888888887</v>
      </c>
      <c r="I53" s="12">
        <v>100</v>
      </c>
      <c r="J53" s="14"/>
      <c r="K53" s="12">
        <v>42</v>
      </c>
      <c r="L53" s="15">
        <v>0.016898148148148148</v>
      </c>
      <c r="M53" s="12">
        <v>5</v>
      </c>
      <c r="N53" s="14">
        <v>0.015960648148148147</v>
      </c>
      <c r="O53" s="12">
        <v>100</v>
      </c>
      <c r="P53" s="14"/>
      <c r="Q53" s="24">
        <f>+T53</f>
        <v>0.015960648148148147</v>
      </c>
      <c r="T53" s="2">
        <f t="shared" si="4"/>
        <v>0.015960648148148147</v>
      </c>
      <c r="AA53" s="120">
        <f>+SUM($G53+$I53+$K53+$M53+$O53-LARGE(($G53,$I53,$K53,$M53,$O53),1))</f>
        <v>191</v>
      </c>
    </row>
    <row r="54" spans="1:27" ht="12.75">
      <c r="A54" s="94">
        <f t="shared" si="3"/>
        <v>48</v>
      </c>
      <c r="B54" s="94"/>
      <c r="C54" s="119">
        <f>IF(D54="","",SUM(G54,I54,K54,M54,O54))</f>
        <v>291</v>
      </c>
      <c r="D54" s="120" t="s">
        <v>80</v>
      </c>
      <c r="E54" s="120">
        <f>+SUM($G54+$I54+$K54+$M54+$O54-LARGE(($G54,$I54,$K54,$M54,$O54),1))</f>
        <v>191</v>
      </c>
      <c r="F54" s="119">
        <v>7</v>
      </c>
      <c r="G54" s="12">
        <v>62</v>
      </c>
      <c r="H54" s="14">
        <v>0.01648148148148148</v>
      </c>
      <c r="I54" s="12">
        <v>100</v>
      </c>
      <c r="J54" s="14"/>
      <c r="K54" s="12">
        <v>100</v>
      </c>
      <c r="L54" s="15"/>
      <c r="M54" s="12">
        <v>8</v>
      </c>
      <c r="N54" s="14">
        <v>0.014537037037037036</v>
      </c>
      <c r="O54" s="12">
        <v>21</v>
      </c>
      <c r="P54" s="14">
        <v>0.014930555555555555</v>
      </c>
      <c r="Q54" s="24">
        <f>+T54</f>
        <v>0.014537037037037036</v>
      </c>
      <c r="T54" s="2">
        <f t="shared" si="4"/>
        <v>0.014537037037037036</v>
      </c>
      <c r="AA54" s="120">
        <f>+SUM($G54+$I54+$K54+$M54+$O54-LARGE(($G54,$I54,$K54,$M54,$O54),1))</f>
        <v>191</v>
      </c>
    </row>
    <row r="55" spans="1:27" ht="12.75">
      <c r="A55" s="94">
        <f t="shared" si="3"/>
        <v>49</v>
      </c>
      <c r="B55" s="94"/>
      <c r="C55" s="119">
        <f>IF(D55="","",SUM(G55,I55,K55,M55,O55))</f>
        <v>311</v>
      </c>
      <c r="D55" s="120" t="s">
        <v>56</v>
      </c>
      <c r="E55" s="120">
        <f>+SUM($G55+$I55+$K55+$M55+$O55-LARGE(($G55,$I55,$K55,$M55,$O55),1))</f>
        <v>211</v>
      </c>
      <c r="F55" s="119">
        <v>77</v>
      </c>
      <c r="G55" s="12">
        <v>50</v>
      </c>
      <c r="H55" s="14">
        <v>0.01076388888888889</v>
      </c>
      <c r="I55" s="12">
        <v>100</v>
      </c>
      <c r="J55" s="14"/>
      <c r="K55" s="12">
        <v>38</v>
      </c>
      <c r="L55" s="15">
        <v>0.011076388888888889</v>
      </c>
      <c r="M55" s="12">
        <v>100</v>
      </c>
      <c r="N55" s="14"/>
      <c r="O55" s="12">
        <v>23</v>
      </c>
      <c r="P55" s="14">
        <v>0.010798611111111113</v>
      </c>
      <c r="Q55" s="24">
        <f>+T55</f>
        <v>0.01076388888888889</v>
      </c>
      <c r="T55" s="2">
        <f t="shared" si="4"/>
        <v>0.01076388888888889</v>
      </c>
      <c r="AA55" s="120">
        <f>+SUM($G55+$I55+$K55+$M55+$O55-LARGE(($G55,$I55,$K55,$M55,$O55),1))</f>
        <v>211</v>
      </c>
    </row>
    <row r="56" spans="1:27" ht="12.75">
      <c r="A56" s="94">
        <f t="shared" si="3"/>
        <v>50</v>
      </c>
      <c r="B56" s="94"/>
      <c r="C56" s="119">
        <f>IF(D56="","",SUM(G56,I56,K56,M56,O56))</f>
        <v>324</v>
      </c>
      <c r="D56" s="120" t="s">
        <v>234</v>
      </c>
      <c r="E56" s="120">
        <f>+SUM($G56+$I56+$K56+$M56+$O56-LARGE(($G56,$I56,$K56,$M56,$O56),1))</f>
        <v>224</v>
      </c>
      <c r="F56" s="119">
        <v>69</v>
      </c>
      <c r="G56" s="12">
        <v>4</v>
      </c>
      <c r="H56" s="14">
        <v>0.012141203703703703</v>
      </c>
      <c r="I56" s="12">
        <v>20</v>
      </c>
      <c r="J56" s="14">
        <v>0.012280092592592592</v>
      </c>
      <c r="K56" s="12">
        <v>100</v>
      </c>
      <c r="L56" s="15"/>
      <c r="M56" s="12">
        <v>100</v>
      </c>
      <c r="N56" s="14"/>
      <c r="O56" s="12">
        <v>100</v>
      </c>
      <c r="P56" s="14"/>
      <c r="Q56" s="24">
        <f>+T56</f>
        <v>0.012141203703703703</v>
      </c>
      <c r="T56" s="2">
        <f t="shared" si="4"/>
        <v>0.012141203703703703</v>
      </c>
      <c r="AA56" s="120">
        <f>+SUM($G56+$I56+$K56+$M56+$O56-LARGE(($G56,$I56,$K56,$M56,$O56),1))</f>
        <v>224</v>
      </c>
    </row>
    <row r="57" spans="1:27" ht="12.75">
      <c r="A57" s="94">
        <f t="shared" si="3"/>
        <v>51</v>
      </c>
      <c r="B57" s="94"/>
      <c r="C57" s="119">
        <f>IF(D57="","",SUM(G57,I57,K57,M57,O57))</f>
        <v>334</v>
      </c>
      <c r="D57" s="120" t="s">
        <v>79</v>
      </c>
      <c r="E57" s="120">
        <f>+SUM($G57+$I57+$K57+$M57+$O57-LARGE(($G57,$I57,$K57,$M57,$O57),1))</f>
        <v>234</v>
      </c>
      <c r="F57" s="119">
        <v>41</v>
      </c>
      <c r="G57" s="12">
        <v>39</v>
      </c>
      <c r="H57" s="14">
        <v>0.011608796296296292</v>
      </c>
      <c r="I57" s="12">
        <v>100</v>
      </c>
      <c r="J57" s="14"/>
      <c r="K57" s="12">
        <v>100</v>
      </c>
      <c r="L57" s="15"/>
      <c r="M57" s="12">
        <v>56</v>
      </c>
      <c r="N57" s="14">
        <v>0.01290509259259259</v>
      </c>
      <c r="O57" s="12">
        <v>39</v>
      </c>
      <c r="P57" s="14">
        <v>0.012708333333333332</v>
      </c>
      <c r="Q57" s="24">
        <f>+T57</f>
        <v>0.011608796296296292</v>
      </c>
      <c r="T57" s="2">
        <f t="shared" si="4"/>
        <v>0.011608796296296292</v>
      </c>
      <c r="AA57" s="120">
        <f>+SUM($G57+$I57+$K57+$M57+$O57-LARGE(($G57,$I57,$K57,$M57,$O57),1))</f>
        <v>234</v>
      </c>
    </row>
    <row r="58" spans="1:27" ht="12.75">
      <c r="A58" s="94">
        <f t="shared" si="3"/>
        <v>52</v>
      </c>
      <c r="B58" s="94"/>
      <c r="C58" s="119">
        <f>IF(D58="","",SUM(G58,I58,K58,M58,O58))</f>
        <v>339</v>
      </c>
      <c r="D58" s="120" t="s">
        <v>140</v>
      </c>
      <c r="E58" s="120">
        <f>+SUM($G58+$I58+$K58+$M58+$O58-LARGE(($G58,$I58,$K58,$M58,$O58),1))</f>
        <v>239</v>
      </c>
      <c r="F58" s="119">
        <v>84</v>
      </c>
      <c r="G58" s="12">
        <v>5</v>
      </c>
      <c r="H58" s="14">
        <v>0.016006944444444445</v>
      </c>
      <c r="I58" s="12">
        <v>34</v>
      </c>
      <c r="J58" s="14">
        <v>0.01652777777777778</v>
      </c>
      <c r="K58" s="12">
        <v>100</v>
      </c>
      <c r="L58" s="15"/>
      <c r="M58" s="12">
        <v>100</v>
      </c>
      <c r="N58" s="14"/>
      <c r="O58" s="12">
        <v>100</v>
      </c>
      <c r="P58" s="14"/>
      <c r="Q58" s="24">
        <f>+T58</f>
        <v>0.016006944444444445</v>
      </c>
      <c r="T58" s="2">
        <f t="shared" si="4"/>
        <v>0.016006944444444445</v>
      </c>
      <c r="AA58" s="120">
        <f>+SUM($G58+$I58+$K58+$M58+$O58-LARGE(($G58,$I58,$K58,$M58,$O58),1))</f>
        <v>239</v>
      </c>
    </row>
    <row r="59" spans="1:27" ht="12.75">
      <c r="A59" s="94">
        <f t="shared" si="3"/>
        <v>53</v>
      </c>
      <c r="B59" s="94"/>
      <c r="C59" s="119">
        <f>IF(D59="","",SUM(G59,I59,K59,M59,O59))</f>
        <v>349</v>
      </c>
      <c r="D59" s="120" t="s">
        <v>161</v>
      </c>
      <c r="E59" s="120">
        <f>+SUM($G59+$I59+$K59+$M59+$O59-LARGE(($G59,$I59,$K59,$M59,$O59),1))</f>
        <v>249</v>
      </c>
      <c r="F59" s="119">
        <v>45</v>
      </c>
      <c r="G59" s="12">
        <v>32</v>
      </c>
      <c r="H59" s="14">
        <v>0.009097222222222224</v>
      </c>
      <c r="I59" s="12">
        <v>17</v>
      </c>
      <c r="J59" s="14">
        <v>0.009131944444444444</v>
      </c>
      <c r="K59" s="12">
        <v>100</v>
      </c>
      <c r="L59" s="15"/>
      <c r="M59" s="12">
        <v>100</v>
      </c>
      <c r="N59" s="14"/>
      <c r="O59" s="12">
        <v>100</v>
      </c>
      <c r="P59" s="14"/>
      <c r="Q59" s="24">
        <f>+T59</f>
        <v>0.009097222222222224</v>
      </c>
      <c r="T59" s="2">
        <f t="shared" si="4"/>
        <v>0.009097222222222224</v>
      </c>
      <c r="AA59" s="120">
        <f>+SUM($G59+$I59+$K59+$M59+$O59-LARGE(($G59,$I59,$K59,$M59,$O59),1))</f>
        <v>249</v>
      </c>
    </row>
    <row r="60" spans="1:27" ht="12.75">
      <c r="A60" s="94">
        <f t="shared" si="3"/>
        <v>54</v>
      </c>
      <c r="B60" s="94"/>
      <c r="C60" s="119">
        <f>IF(D60="","",SUM(G60,I60,K60,M60,O60))</f>
        <v>349</v>
      </c>
      <c r="D60" s="120" t="s">
        <v>51</v>
      </c>
      <c r="E60" s="120">
        <f>+SUM($G60+$I60+$K60+$M60+$O60-LARGE(($G60,$I60,$K60,$M60,$O60),1))</f>
        <v>249</v>
      </c>
      <c r="F60" s="119">
        <v>62</v>
      </c>
      <c r="G60" s="12">
        <v>100</v>
      </c>
      <c r="H60" s="14"/>
      <c r="I60" s="12">
        <v>100</v>
      </c>
      <c r="J60" s="14"/>
      <c r="K60" s="12">
        <v>100</v>
      </c>
      <c r="L60" s="15"/>
      <c r="M60" s="12">
        <v>42</v>
      </c>
      <c r="N60" s="14">
        <v>0.013587962962962965</v>
      </c>
      <c r="O60" s="12">
        <v>7</v>
      </c>
      <c r="P60" s="14">
        <v>0.013425925925925924</v>
      </c>
      <c r="Q60" s="24">
        <f>+T60</f>
        <v>0.013425925925925924</v>
      </c>
      <c r="T60" s="2">
        <f t="shared" si="4"/>
        <v>0.013425925925925924</v>
      </c>
      <c r="AA60" s="120">
        <f>+SUM($G60+$I60+$K60+$M60+$O60-LARGE(($G60,$I60,$K60,$M60,$O60),1))</f>
        <v>249</v>
      </c>
    </row>
    <row r="61" spans="1:27" ht="12.75">
      <c r="A61" s="94">
        <f t="shared" si="3"/>
        <v>55</v>
      </c>
      <c r="B61" s="94"/>
      <c r="C61" s="119">
        <f>IF(D61="","",SUM(G61,I61,K61,M61,O61))</f>
        <v>355</v>
      </c>
      <c r="D61" s="120" t="s">
        <v>41</v>
      </c>
      <c r="E61" s="120">
        <f>+SUM($G61+$I61+$K61+$M61+$O61-LARGE(($G61,$I61,$K61,$M61,$O61),1))</f>
        <v>255</v>
      </c>
      <c r="F61" s="119">
        <v>34</v>
      </c>
      <c r="G61" s="12">
        <v>8</v>
      </c>
      <c r="H61" s="14">
        <v>0.010312500000000002</v>
      </c>
      <c r="I61" s="12">
        <v>100</v>
      </c>
      <c r="J61" s="15"/>
      <c r="K61" s="12">
        <v>47</v>
      </c>
      <c r="L61" s="15">
        <v>0.011990740740740741</v>
      </c>
      <c r="M61" s="12">
        <v>100</v>
      </c>
      <c r="N61" s="14"/>
      <c r="O61" s="12">
        <v>100</v>
      </c>
      <c r="P61" s="14"/>
      <c r="Q61" s="24">
        <f>+T61</f>
        <v>0.010312500000000002</v>
      </c>
      <c r="T61" s="2">
        <f t="shared" si="4"/>
        <v>0.010312500000000002</v>
      </c>
      <c r="AA61" s="120">
        <f>+SUM($G61+$I61+$K61+$M61+$O61-LARGE(($G61,$I61,$K61,$M61,$O61),1))</f>
        <v>255</v>
      </c>
    </row>
    <row r="62" spans="1:27" ht="12.75">
      <c r="A62" s="94">
        <f t="shared" si="3"/>
        <v>56</v>
      </c>
      <c r="B62" s="94"/>
      <c r="C62" s="119">
        <f>IF(D62="","",SUM(G62,I62,K62,M62,O62))</f>
        <v>355</v>
      </c>
      <c r="D62" s="120" t="s">
        <v>49</v>
      </c>
      <c r="E62" s="120">
        <f>+SUM($G62+$I62+$K62+$M62+$O62-LARGE(($G62,$I62,$K62,$M62,$O62),1))</f>
        <v>255</v>
      </c>
      <c r="F62" s="119">
        <v>54</v>
      </c>
      <c r="G62" s="12">
        <v>24</v>
      </c>
      <c r="H62" s="14">
        <v>0.01693287037037037</v>
      </c>
      <c r="I62" s="12">
        <v>100</v>
      </c>
      <c r="J62" s="14"/>
      <c r="K62" s="12">
        <v>31</v>
      </c>
      <c r="L62" s="15">
        <v>0.017118055555555553</v>
      </c>
      <c r="M62" s="12">
        <v>100</v>
      </c>
      <c r="N62" s="14"/>
      <c r="O62" s="12">
        <v>100</v>
      </c>
      <c r="P62" s="14"/>
      <c r="Q62" s="24">
        <f>+T62</f>
        <v>0.01693287037037037</v>
      </c>
      <c r="T62" s="2">
        <f t="shared" si="4"/>
        <v>0.01693287037037037</v>
      </c>
      <c r="AA62" s="120">
        <f>+SUM($G62+$I62+$K62+$M62+$O62-LARGE(($G62,$I62,$K62,$M62,$O62),1))</f>
        <v>255</v>
      </c>
    </row>
    <row r="63" spans="1:27" ht="12.75">
      <c r="A63" s="94">
        <f t="shared" si="3"/>
        <v>57</v>
      </c>
      <c r="B63" s="94"/>
      <c r="C63" s="119">
        <f>IF(D63="","",SUM(G63,I63,K63,M63,O63))</f>
        <v>363</v>
      </c>
      <c r="D63" s="120" t="s">
        <v>47</v>
      </c>
      <c r="E63" s="120">
        <f>+SUM($G63+$I63+$K63+$M63+$O63-LARGE(($G63,$I63,$K63,$M63,$O63),1))</f>
        <v>263</v>
      </c>
      <c r="F63" s="119">
        <v>52</v>
      </c>
      <c r="G63" s="12">
        <v>22</v>
      </c>
      <c r="H63" s="14">
        <v>0.012766203703703703</v>
      </c>
      <c r="I63" s="12">
        <v>100</v>
      </c>
      <c r="J63" s="14"/>
      <c r="K63" s="12">
        <v>41</v>
      </c>
      <c r="L63" s="15">
        <v>0.013425925925925924</v>
      </c>
      <c r="M63" s="12">
        <v>100</v>
      </c>
      <c r="N63" s="14"/>
      <c r="O63" s="12">
        <v>100</v>
      </c>
      <c r="P63" s="14"/>
      <c r="Q63" s="24">
        <f>+T63</f>
        <v>0.012766203703703703</v>
      </c>
      <c r="T63" s="2">
        <f t="shared" si="4"/>
        <v>0.012766203703703703</v>
      </c>
      <c r="AA63" s="120">
        <f>+SUM($G63+$I63+$K63+$M63+$O63-LARGE(($G63,$I63,$K63,$M63,$O63),1))</f>
        <v>263</v>
      </c>
    </row>
    <row r="64" spans="1:27" ht="12.75">
      <c r="A64" s="94">
        <f t="shared" si="3"/>
        <v>58</v>
      </c>
      <c r="B64" s="94"/>
      <c r="C64" s="119">
        <f>IF(D64="","",SUM(G64,I64,K64,M64,O64))</f>
        <v>363</v>
      </c>
      <c r="D64" s="120" t="s">
        <v>42</v>
      </c>
      <c r="E64" s="120">
        <f>+SUM($G64+$I64+$K64+$M64+$O64-LARGE(($G64,$I64,$K64,$M64,$O64),1))</f>
        <v>263</v>
      </c>
      <c r="F64" s="119">
        <v>37</v>
      </c>
      <c r="G64" s="12">
        <v>100</v>
      </c>
      <c r="H64" s="14"/>
      <c r="I64" s="12">
        <v>100</v>
      </c>
      <c r="J64" s="14"/>
      <c r="K64" s="12">
        <v>100</v>
      </c>
      <c r="L64" s="15"/>
      <c r="M64" s="12">
        <v>47</v>
      </c>
      <c r="N64" s="14">
        <v>0.012581018518518516</v>
      </c>
      <c r="O64" s="12">
        <v>16</v>
      </c>
      <c r="P64" s="14">
        <v>0.012210648148148148</v>
      </c>
      <c r="Q64" s="24">
        <f>+T64</f>
        <v>0.012210648148148148</v>
      </c>
      <c r="T64" s="2">
        <f t="shared" si="4"/>
        <v>0.012210648148148148</v>
      </c>
      <c r="AA64" s="120">
        <f>+SUM($G64+$I64+$K64+$M64+$O64-LARGE(($G64,$I64,$K64,$M64,$O64),1))</f>
        <v>263</v>
      </c>
    </row>
    <row r="65" spans="1:27" ht="12.75">
      <c r="A65" s="94">
        <f t="shared" si="3"/>
        <v>59</v>
      </c>
      <c r="B65" s="94"/>
      <c r="C65" s="119">
        <f>IF(D65="","",SUM(G65,I65,K65,M65,O65))</f>
        <v>366</v>
      </c>
      <c r="D65" s="120" t="s">
        <v>62</v>
      </c>
      <c r="E65" s="120">
        <f>+SUM($G65+$I65+$K65+$M65+$O65-LARGE(($G65,$I65,$K65,$M65,$O65),1))</f>
        <v>266</v>
      </c>
      <c r="F65" s="119">
        <v>11</v>
      </c>
      <c r="G65" s="12">
        <v>100</v>
      </c>
      <c r="H65" s="14"/>
      <c r="I65" s="12">
        <v>27</v>
      </c>
      <c r="J65" s="14">
        <v>0.013738425925925928</v>
      </c>
      <c r="K65" s="12">
        <v>100</v>
      </c>
      <c r="L65" s="15"/>
      <c r="M65" s="12">
        <v>39</v>
      </c>
      <c r="N65" s="14">
        <v>0.013854166666666667</v>
      </c>
      <c r="O65" s="12">
        <v>100</v>
      </c>
      <c r="P65" s="14"/>
      <c r="Q65" s="24">
        <f>+T65</f>
        <v>0.013738425925925928</v>
      </c>
      <c r="T65" s="2">
        <f t="shared" si="4"/>
        <v>0.013738425925925928</v>
      </c>
      <c r="AA65" s="120">
        <f>+SUM($G65+$I65+$K65+$M65+$O65-LARGE(($G65,$I65,$K65,$M65,$O65),1))</f>
        <v>266</v>
      </c>
    </row>
    <row r="66" spans="1:27" ht="12.75">
      <c r="A66" s="94">
        <f t="shared" si="3"/>
        <v>60</v>
      </c>
      <c r="B66" s="94"/>
      <c r="C66" s="119">
        <f>IF(D66="","",SUM(G66,I66,K66,M66,O66))</f>
        <v>366</v>
      </c>
      <c r="D66" s="120" t="s">
        <v>202</v>
      </c>
      <c r="E66" s="120">
        <f>+SUM($G66+$I66+$K66+$M66+$O66-LARGE(($G66,$I66,$K66,$M66,$O66),1))</f>
        <v>266</v>
      </c>
      <c r="F66" s="119">
        <v>80</v>
      </c>
      <c r="G66" s="12">
        <v>33</v>
      </c>
      <c r="H66" s="14">
        <v>0.01258101851851852</v>
      </c>
      <c r="I66" s="12">
        <v>100</v>
      </c>
      <c r="J66" s="14"/>
      <c r="K66" s="12">
        <v>100</v>
      </c>
      <c r="L66" s="15"/>
      <c r="M66" s="12">
        <v>33</v>
      </c>
      <c r="N66" s="14">
        <v>0.012719907407407409</v>
      </c>
      <c r="O66" s="12">
        <v>100</v>
      </c>
      <c r="P66" s="14"/>
      <c r="Q66" s="24">
        <f>+T66</f>
        <v>0.01258101851851852</v>
      </c>
      <c r="T66" s="2">
        <f t="shared" si="4"/>
        <v>0.01258101851851852</v>
      </c>
      <c r="AA66" s="120">
        <f>+SUM($G66+$I66+$K66+$M66+$O66-LARGE(($G66,$I66,$K66,$M66,$O66),1))</f>
        <v>266</v>
      </c>
    </row>
    <row r="67" spans="1:27" ht="12.75">
      <c r="A67" s="94">
        <f t="shared" si="3"/>
        <v>61</v>
      </c>
      <c r="B67" s="94"/>
      <c r="C67" s="119">
        <f>IF(D67="","",SUM(G67,I67,K67,M67,O67))</f>
        <v>401</v>
      </c>
      <c r="D67" s="120" t="s">
        <v>59</v>
      </c>
      <c r="E67" s="120">
        <f>+SUM($G67+$I67+$K67+$M67+$O67-LARGE(($G67,$I67,$K67,$M67,$O67),1))</f>
        <v>301</v>
      </c>
      <c r="F67" s="119">
        <v>44</v>
      </c>
      <c r="G67" s="12">
        <v>100</v>
      </c>
      <c r="H67" s="14"/>
      <c r="I67" s="12">
        <v>100</v>
      </c>
      <c r="J67" s="14"/>
      <c r="K67" s="12">
        <v>48</v>
      </c>
      <c r="L67" s="15">
        <v>0.013078703703703702</v>
      </c>
      <c r="M67" s="12">
        <v>53</v>
      </c>
      <c r="N67" s="14">
        <v>0.01207175925925926</v>
      </c>
      <c r="O67" s="12">
        <v>100</v>
      </c>
      <c r="P67" s="14"/>
      <c r="Q67" s="24">
        <f>+T67</f>
        <v>0.01207175925925926</v>
      </c>
      <c r="T67" s="2">
        <f t="shared" si="4"/>
        <v>0.01207175925925926</v>
      </c>
      <c r="AA67" s="120">
        <f>+SUM($G67+$I67+$K67+$M67+$O67-LARGE(($G67,$I67,$K67,$M67,$O67),1))</f>
        <v>301</v>
      </c>
    </row>
    <row r="68" spans="1:27" ht="12.75">
      <c r="A68" s="94">
        <f t="shared" si="3"/>
        <v>62</v>
      </c>
      <c r="B68" s="94"/>
      <c r="C68" s="119">
        <f>IF(D68="","",SUM(G68,I68,K68,M68,O68))</f>
        <v>401</v>
      </c>
      <c r="D68" s="120" t="s">
        <v>246</v>
      </c>
      <c r="E68" s="120">
        <f>+SUM($G68+$I68+$K68+$M68+$O68-LARGE(($G68,$I68,$K68,$M68,$O68),1))</f>
        <v>301</v>
      </c>
      <c r="F68" s="119">
        <v>94</v>
      </c>
      <c r="G68" s="12">
        <v>100</v>
      </c>
      <c r="H68" s="14"/>
      <c r="I68" s="12">
        <v>100</v>
      </c>
      <c r="J68" s="14"/>
      <c r="K68" s="12">
        <v>100</v>
      </c>
      <c r="L68" s="15"/>
      <c r="M68" s="12">
        <v>1</v>
      </c>
      <c r="N68" s="14">
        <v>0.012488425925925927</v>
      </c>
      <c r="O68" s="12">
        <v>100</v>
      </c>
      <c r="P68" s="14"/>
      <c r="Q68" s="24">
        <f>+T68</f>
        <v>0.012488425925925927</v>
      </c>
      <c r="T68" s="2">
        <f t="shared" si="4"/>
        <v>0.012488425925925927</v>
      </c>
      <c r="AA68" s="120">
        <f>+SUM($G68+$I68+$K68+$M68+$O68-LARGE(($G68,$I68,$K68,$M68,$O68),1))</f>
        <v>301</v>
      </c>
    </row>
    <row r="69" spans="1:27" ht="12.75">
      <c r="A69" s="94">
        <f t="shared" si="3"/>
        <v>63</v>
      </c>
      <c r="B69" s="94"/>
      <c r="C69" s="119">
        <f>IF(D69="","",SUM(G69,I69,K69,M69,O69))</f>
        <v>403</v>
      </c>
      <c r="D69" s="120" t="s">
        <v>83</v>
      </c>
      <c r="E69" s="120">
        <f>+SUM($G69+$I69+$K69+$M69+$O69-LARGE(($G69,$I69,$K69,$M69,$O69),1))</f>
        <v>303</v>
      </c>
      <c r="F69" s="119">
        <v>6</v>
      </c>
      <c r="G69" s="12">
        <v>100</v>
      </c>
      <c r="H69" s="14"/>
      <c r="I69" s="12">
        <v>3</v>
      </c>
      <c r="J69" s="14">
        <v>0.012986111111111111</v>
      </c>
      <c r="K69" s="12">
        <v>100</v>
      </c>
      <c r="L69" s="15"/>
      <c r="M69" s="12">
        <v>100</v>
      </c>
      <c r="N69" s="14"/>
      <c r="O69" s="12">
        <v>100</v>
      </c>
      <c r="P69" s="14"/>
      <c r="Q69" s="24">
        <f>+T69</f>
        <v>0.012986111111111111</v>
      </c>
      <c r="T69" s="2">
        <f t="shared" si="4"/>
        <v>0.012986111111111111</v>
      </c>
      <c r="AA69" s="120">
        <f>+SUM($G69+$I69+$K69+$M69+$O69-LARGE(($G69,$I69,$K69,$M69,$O69),1))</f>
        <v>303</v>
      </c>
    </row>
    <row r="70" spans="1:27" ht="12.75">
      <c r="A70" s="94">
        <f t="shared" si="3"/>
        <v>64</v>
      </c>
      <c r="B70" s="94"/>
      <c r="C70" s="119">
        <f>IF(D70="","",SUM(G70,I70,K70,M70,O70))</f>
        <v>404</v>
      </c>
      <c r="D70" s="120" t="s">
        <v>176</v>
      </c>
      <c r="E70" s="120">
        <f>+SUM($G70+$I70+$K70+$M70+$O70-LARGE(($G70,$I70,$K70,$M70,$O70),1))</f>
        <v>304</v>
      </c>
      <c r="F70" s="119">
        <v>72</v>
      </c>
      <c r="G70" s="12">
        <v>47</v>
      </c>
      <c r="H70" s="14">
        <v>0.019884259259259258</v>
      </c>
      <c r="I70" s="12">
        <v>100</v>
      </c>
      <c r="J70" s="14"/>
      <c r="K70" s="12">
        <v>100</v>
      </c>
      <c r="L70" s="15"/>
      <c r="M70" s="12">
        <v>57</v>
      </c>
      <c r="N70" s="14">
        <v>0.02148148148148148</v>
      </c>
      <c r="O70" s="12">
        <v>100</v>
      </c>
      <c r="P70" s="14"/>
      <c r="Q70" s="24">
        <f>+T70</f>
        <v>0.019884259259259258</v>
      </c>
      <c r="T70" s="2">
        <f t="shared" si="4"/>
        <v>0.019884259259259258</v>
      </c>
      <c r="AA70" s="120">
        <f>+SUM($G70+$I70+$K70+$M70+$O70-LARGE(($G70,$I70,$K70,$M70,$O70),1))</f>
        <v>304</v>
      </c>
    </row>
    <row r="71" spans="1:27" ht="12.75">
      <c r="A71" s="94">
        <f t="shared" si="3"/>
        <v>65</v>
      </c>
      <c r="B71" s="94"/>
      <c r="C71" s="119">
        <f>IF(D71="","",SUM(G71,I71,K71,M71,O71))</f>
        <v>407</v>
      </c>
      <c r="D71" s="120" t="s">
        <v>247</v>
      </c>
      <c r="E71" s="120">
        <f>+SUM($G71+$I71+$K71+$M71+$O71-LARGE(($G71,$I71,$K71,$M71,$O71),1))</f>
        <v>307</v>
      </c>
      <c r="F71" s="119">
        <v>95</v>
      </c>
      <c r="G71" s="12">
        <v>100</v>
      </c>
      <c r="H71" s="14"/>
      <c r="I71" s="12">
        <v>100</v>
      </c>
      <c r="J71" s="14"/>
      <c r="K71" s="12">
        <v>100</v>
      </c>
      <c r="L71" s="15"/>
      <c r="M71" s="12">
        <v>7</v>
      </c>
      <c r="N71" s="14">
        <v>0.015104166666666665</v>
      </c>
      <c r="O71" s="12">
        <v>100</v>
      </c>
      <c r="P71" s="14"/>
      <c r="Q71" s="24">
        <f>+T71</f>
        <v>0.015104166666666665</v>
      </c>
      <c r="T71" s="2">
        <f t="shared" si="4"/>
        <v>0.015104166666666665</v>
      </c>
      <c r="AA71" s="120">
        <f>+SUM($G71+$I71+$K71+$M71+$O71-LARGE(($G71,$I71,$K71,$M71,$O71),1))</f>
        <v>307</v>
      </c>
    </row>
    <row r="72" spans="1:27" ht="12.75">
      <c r="A72" s="94">
        <f t="shared" si="3"/>
        <v>66</v>
      </c>
      <c r="B72" s="94"/>
      <c r="C72" s="119">
        <f>IF(D72="","",SUM(G72,I72,K72,M72,O72))</f>
        <v>412</v>
      </c>
      <c r="D72" s="120" t="s">
        <v>233</v>
      </c>
      <c r="E72" s="120">
        <f>+SUM($G72+$I72+$K72+$M72+$O72-LARGE(($G72,$I72,$K72,$M72,$O72),1))</f>
        <v>312</v>
      </c>
      <c r="F72" s="119">
        <v>56</v>
      </c>
      <c r="G72" s="12">
        <v>100</v>
      </c>
      <c r="H72" s="14"/>
      <c r="I72" s="12">
        <v>100</v>
      </c>
      <c r="J72" s="14"/>
      <c r="K72" s="12">
        <v>100</v>
      </c>
      <c r="L72" s="15"/>
      <c r="M72" s="12">
        <v>12</v>
      </c>
      <c r="N72" s="14">
        <v>0.013564814814814814</v>
      </c>
      <c r="O72" s="12">
        <v>100</v>
      </c>
      <c r="P72" s="14"/>
      <c r="Q72" s="24">
        <f>+T72</f>
        <v>0.013564814814814814</v>
      </c>
      <c r="T72" s="2">
        <f t="shared" si="4"/>
        <v>0.013564814814814814</v>
      </c>
      <c r="AA72" s="120">
        <f>+SUM($G72+$I72+$K72+$M72+$O72-LARGE(($G72,$I72,$K72,$M72,$O72),1))</f>
        <v>312</v>
      </c>
    </row>
    <row r="73" spans="1:27" ht="12.75">
      <c r="A73" s="94">
        <f t="shared" si="3"/>
        <v>67</v>
      </c>
      <c r="B73" s="94"/>
      <c r="C73" s="119">
        <f>IF(D73="","",SUM(G73,I73,K73,M73,O73))</f>
        <v>413</v>
      </c>
      <c r="D73" s="120" t="s">
        <v>248</v>
      </c>
      <c r="E73" s="120">
        <f>+SUM($G73+$I73+$K73+$M73+$O73-LARGE(($G73,$I73,$K73,$M73,$O73),1))</f>
        <v>313</v>
      </c>
      <c r="F73" s="119">
        <v>96</v>
      </c>
      <c r="G73" s="12">
        <v>100</v>
      </c>
      <c r="H73" s="14"/>
      <c r="I73" s="12">
        <v>100</v>
      </c>
      <c r="J73" s="14"/>
      <c r="K73" s="12">
        <v>100</v>
      </c>
      <c r="L73" s="15"/>
      <c r="M73" s="12">
        <v>13</v>
      </c>
      <c r="N73" s="14">
        <v>0.010451388888888889</v>
      </c>
      <c r="O73" s="12">
        <v>100</v>
      </c>
      <c r="P73" s="14"/>
      <c r="Q73" s="24">
        <f>+T73</f>
        <v>0.010451388888888889</v>
      </c>
      <c r="T73" s="2">
        <f t="shared" si="4"/>
        <v>0.010451388888888889</v>
      </c>
      <c r="AA73" s="120">
        <f>+SUM($G73+$I73+$K73+$M73+$O73-LARGE(($G73,$I73,$K73,$M73,$O73),1))</f>
        <v>313</v>
      </c>
    </row>
    <row r="74" spans="1:27" ht="12.75">
      <c r="A74" s="94">
        <f aca="true" t="shared" si="5" ref="A74:A96">1+A73</f>
        <v>68</v>
      </c>
      <c r="B74" s="94"/>
      <c r="C74" s="119">
        <f>IF(D74="","",SUM(G74,I74,K74,M74,O74))</f>
        <v>414</v>
      </c>
      <c r="D74" s="120" t="s">
        <v>39</v>
      </c>
      <c r="E74" s="120">
        <f>+SUM($G74+$I74+$K74+$M74+$O74-LARGE(($G74,$I74,$K74,$M74,$O74),1))</f>
        <v>314</v>
      </c>
      <c r="F74" s="119">
        <v>21</v>
      </c>
      <c r="G74" s="12">
        <v>100</v>
      </c>
      <c r="H74" s="14"/>
      <c r="I74" s="12">
        <v>100</v>
      </c>
      <c r="J74" s="14"/>
      <c r="K74" s="12">
        <v>100</v>
      </c>
      <c r="L74" s="15"/>
      <c r="M74" s="12">
        <v>14</v>
      </c>
      <c r="N74" s="14">
        <v>0.011365740740740742</v>
      </c>
      <c r="O74" s="12">
        <v>100</v>
      </c>
      <c r="P74" s="14"/>
      <c r="Q74" s="24">
        <f>+T74</f>
        <v>0.011365740740740742</v>
      </c>
      <c r="T74" s="2">
        <f t="shared" si="4"/>
        <v>0.011365740740740742</v>
      </c>
      <c r="AA74" s="120">
        <f>+SUM($G74+$I74+$K74+$M74+$O74-LARGE(($G74,$I74,$K74,$M74,$O74),1))</f>
        <v>314</v>
      </c>
    </row>
    <row r="75" spans="1:27" ht="12.75">
      <c r="A75" s="94">
        <f t="shared" si="5"/>
        <v>69</v>
      </c>
      <c r="B75" s="94"/>
      <c r="C75" s="119">
        <f>IF(D75="","",SUM(G75,I75,K75,M75,O75))</f>
        <v>421</v>
      </c>
      <c r="D75" s="120" t="s">
        <v>57</v>
      </c>
      <c r="E75" s="120">
        <f>+SUM($G75+$I75+$K75+$M75+$O75-LARGE(($G75,$I75,$K75,$M75,$O75),1))</f>
        <v>321</v>
      </c>
      <c r="F75" s="119">
        <v>79</v>
      </c>
      <c r="G75" s="12">
        <v>21</v>
      </c>
      <c r="H75" s="14">
        <v>0.009976851851851853</v>
      </c>
      <c r="I75" s="12">
        <v>100</v>
      </c>
      <c r="J75" s="14"/>
      <c r="K75" s="12">
        <v>100</v>
      </c>
      <c r="L75" s="15"/>
      <c r="M75" s="12">
        <v>100</v>
      </c>
      <c r="N75" s="14"/>
      <c r="O75" s="12">
        <v>100</v>
      </c>
      <c r="P75" s="14"/>
      <c r="Q75" s="24">
        <f>+T75</f>
        <v>0.009976851851851853</v>
      </c>
      <c r="T75" s="2">
        <f t="shared" si="4"/>
        <v>0.009976851851851853</v>
      </c>
      <c r="AA75" s="120">
        <f>+SUM($G75+$I75+$K75+$M75+$O75-LARGE(($G75,$I75,$K75,$M75,$O75),1))</f>
        <v>321</v>
      </c>
    </row>
    <row r="76" spans="1:27" ht="12.75">
      <c r="A76" s="94">
        <f t="shared" si="5"/>
        <v>70</v>
      </c>
      <c r="B76" s="94"/>
      <c r="C76" s="119">
        <f>IF(D76="","",SUM(G76,I76,K76,M76,O76))</f>
        <v>424</v>
      </c>
      <c r="D76" s="120" t="s">
        <v>72</v>
      </c>
      <c r="E76" s="120">
        <f>+SUM($G76+$I76+$K76+$M76+$O76-LARGE(($G76,$I76,$K76,$M76,$O76),1))</f>
        <v>324</v>
      </c>
      <c r="F76" s="119">
        <v>59</v>
      </c>
      <c r="G76" s="12">
        <v>100</v>
      </c>
      <c r="H76" s="14"/>
      <c r="I76" s="12">
        <v>24</v>
      </c>
      <c r="J76" s="14">
        <v>0.009317129629629632</v>
      </c>
      <c r="K76" s="12">
        <v>100</v>
      </c>
      <c r="L76" s="15"/>
      <c r="M76" s="12">
        <v>100</v>
      </c>
      <c r="N76" s="14"/>
      <c r="O76" s="12">
        <v>100</v>
      </c>
      <c r="P76" s="14"/>
      <c r="Q76" s="24">
        <f>+T76</f>
        <v>0.009317129629629632</v>
      </c>
      <c r="T76" s="2">
        <f t="shared" si="4"/>
        <v>0.009317129629629632</v>
      </c>
      <c r="AA76" s="120">
        <f>+SUM($G76+$I76+$K76+$M76+$O76-LARGE(($G76,$I76,$K76,$M76,$O76),1))</f>
        <v>324</v>
      </c>
    </row>
    <row r="77" spans="1:27" ht="12.75">
      <c r="A77" s="94">
        <f t="shared" si="5"/>
        <v>71</v>
      </c>
      <c r="B77" s="94"/>
      <c r="C77" s="119">
        <f>IF(D77="","",SUM(G77,I77,K77,M77,O77))</f>
        <v>426</v>
      </c>
      <c r="D77" s="120" t="s">
        <v>52</v>
      </c>
      <c r="E77" s="120">
        <f>+SUM($G77+$I77+$K77+$M77+$O77-LARGE(($G77,$I77,$K77,$M77,$O77),1))</f>
        <v>326</v>
      </c>
      <c r="F77" s="119">
        <v>64</v>
      </c>
      <c r="G77" s="12">
        <v>100</v>
      </c>
      <c r="H77" s="14"/>
      <c r="I77" s="12">
        <v>100</v>
      </c>
      <c r="J77" s="14"/>
      <c r="K77" s="12">
        <v>26</v>
      </c>
      <c r="L77" s="15">
        <v>0.012395833333333335</v>
      </c>
      <c r="M77" s="12">
        <v>100</v>
      </c>
      <c r="N77" s="14"/>
      <c r="O77" s="12">
        <v>100</v>
      </c>
      <c r="P77" s="14"/>
      <c r="Q77" s="24">
        <f>+T77</f>
        <v>0.012395833333333335</v>
      </c>
      <c r="T77" s="2">
        <f t="shared" si="4"/>
        <v>0.012395833333333335</v>
      </c>
      <c r="AA77" s="120">
        <f>+SUM($G77+$I77+$K77+$M77+$O77-LARGE(($G77,$I77,$K77,$M77,$O77),1))</f>
        <v>326</v>
      </c>
    </row>
    <row r="78" spans="1:27" ht="12.75">
      <c r="A78" s="94">
        <f t="shared" si="5"/>
        <v>72</v>
      </c>
      <c r="B78" s="94"/>
      <c r="C78" s="119">
        <f>IF(D78="","",SUM(G78,I78,K78,M78,O78))</f>
        <v>431</v>
      </c>
      <c r="D78" s="120" t="s">
        <v>134</v>
      </c>
      <c r="E78" s="120">
        <f>+SUM($G78+$I78+$K78+$M78+$O78-LARGE(($G78,$I78,$K78,$M78,$O78),1))</f>
        <v>331</v>
      </c>
      <c r="F78" s="119">
        <v>73</v>
      </c>
      <c r="G78" s="12">
        <v>100</v>
      </c>
      <c r="H78" s="14"/>
      <c r="I78" s="12">
        <v>100</v>
      </c>
      <c r="J78" s="14"/>
      <c r="K78" s="12">
        <v>100</v>
      </c>
      <c r="L78" s="15"/>
      <c r="M78" s="12">
        <v>31</v>
      </c>
      <c r="N78" s="14">
        <v>0.011099537037037038</v>
      </c>
      <c r="O78" s="12">
        <v>100</v>
      </c>
      <c r="P78" s="14"/>
      <c r="Q78" s="24">
        <f>+T78</f>
        <v>0.011099537037037038</v>
      </c>
      <c r="T78" s="2">
        <f t="shared" si="4"/>
        <v>0.011099537037037038</v>
      </c>
      <c r="AA78" s="120">
        <f>+SUM($G78+$I78+$K78+$M78+$O78-LARGE(($G78,$I78,$K78,$M78,$O78),1))</f>
        <v>331</v>
      </c>
    </row>
    <row r="79" spans="1:27" ht="12.75">
      <c r="A79" s="94">
        <f t="shared" si="5"/>
        <v>73</v>
      </c>
      <c r="B79" s="94"/>
      <c r="C79" s="119">
        <f>IF(D79="","",SUM(G79,I79,K79,M79,O79))</f>
        <v>432</v>
      </c>
      <c r="D79" s="120" t="s">
        <v>74</v>
      </c>
      <c r="E79" s="120">
        <f>+SUM($G79+$I79+$K79+$M79+$O79-LARGE(($G79,$I79,$K79,$M79,$O79),1))</f>
        <v>332</v>
      </c>
      <c r="F79" s="119">
        <v>29</v>
      </c>
      <c r="G79" s="12">
        <v>100</v>
      </c>
      <c r="H79" s="14"/>
      <c r="I79" s="12">
        <v>32</v>
      </c>
      <c r="J79" s="14">
        <v>0.01275462962962963</v>
      </c>
      <c r="K79" s="12">
        <v>100</v>
      </c>
      <c r="L79" s="15"/>
      <c r="M79" s="12">
        <v>100</v>
      </c>
      <c r="N79" s="14"/>
      <c r="O79" s="12">
        <v>100</v>
      </c>
      <c r="P79" s="14"/>
      <c r="Q79" s="24">
        <f>+T79</f>
        <v>0.01275462962962963</v>
      </c>
      <c r="T79" s="2">
        <f t="shared" si="4"/>
        <v>0.01275462962962963</v>
      </c>
      <c r="AA79" s="120">
        <f>+SUM($G79+$I79+$K79+$M79+$O79-LARGE(($G79,$I79,$K79,$M79,$O79),1))</f>
        <v>332</v>
      </c>
    </row>
    <row r="80" spans="1:27" ht="12.75">
      <c r="A80" s="94">
        <f t="shared" si="5"/>
        <v>74</v>
      </c>
      <c r="B80" s="94"/>
      <c r="C80" s="119">
        <f>IF(D80="","",SUM(G80,I80,K80,M80,O80))</f>
        <v>434</v>
      </c>
      <c r="D80" s="120" t="s">
        <v>71</v>
      </c>
      <c r="E80" s="120">
        <f>+SUM($G80+$I80+$K80+$M80+$O80-LARGE(($G80,$I80,$K80,$M80,$O80),1))</f>
        <v>334</v>
      </c>
      <c r="F80" s="119">
        <v>19</v>
      </c>
      <c r="G80" s="12">
        <v>34</v>
      </c>
      <c r="H80" s="14">
        <v>0.012766203703703703</v>
      </c>
      <c r="I80" s="12">
        <v>100</v>
      </c>
      <c r="J80" s="14"/>
      <c r="K80" s="12">
        <v>100</v>
      </c>
      <c r="L80" s="15"/>
      <c r="M80" s="12">
        <v>100</v>
      </c>
      <c r="N80" s="14"/>
      <c r="O80" s="12">
        <v>100</v>
      </c>
      <c r="P80" s="14"/>
      <c r="Q80" s="24">
        <f>+T80</f>
        <v>0.012766203703703703</v>
      </c>
      <c r="T80" s="2">
        <f t="shared" si="4"/>
        <v>0.012766203703703703</v>
      </c>
      <c r="AA80" s="120">
        <f>+SUM($G80+$I80+$K80+$M80+$O80-LARGE(($G80,$I80,$K80,$M80,$O80),1))</f>
        <v>334</v>
      </c>
    </row>
    <row r="81" spans="1:27" ht="12.75">
      <c r="A81" s="94">
        <f t="shared" si="5"/>
        <v>75</v>
      </c>
      <c r="B81" s="94"/>
      <c r="C81" s="119">
        <f>IF(D81="","",SUM(G81,I81,K81,M81,O81))</f>
        <v>436</v>
      </c>
      <c r="D81" s="120" t="s">
        <v>168</v>
      </c>
      <c r="E81" s="120">
        <f>+SUM($G81+$I81+$K81+$M81+$O81-LARGE(($G81,$I81,$K81,$M81,$O81),1))</f>
        <v>336</v>
      </c>
      <c r="F81" s="119">
        <v>35</v>
      </c>
      <c r="G81" s="12">
        <v>36</v>
      </c>
      <c r="H81" s="14">
        <v>0.011238425925925924</v>
      </c>
      <c r="I81" s="12">
        <v>100</v>
      </c>
      <c r="J81" s="14"/>
      <c r="K81" s="12">
        <v>100</v>
      </c>
      <c r="L81" s="15"/>
      <c r="M81" s="12">
        <v>100</v>
      </c>
      <c r="N81" s="14"/>
      <c r="O81" s="12">
        <v>100</v>
      </c>
      <c r="P81" s="14"/>
      <c r="Q81" s="24">
        <f>+T81</f>
        <v>0.011238425925925924</v>
      </c>
      <c r="T81" s="2">
        <f t="shared" si="4"/>
        <v>0.011238425925925924</v>
      </c>
      <c r="AA81" s="120">
        <f>+SUM($G81+$I81+$K81+$M81+$O81-LARGE(($G81,$I81,$K81,$M81,$O81),1))</f>
        <v>336</v>
      </c>
    </row>
    <row r="82" spans="1:27" ht="12.75">
      <c r="A82" s="94">
        <f t="shared" si="5"/>
        <v>76</v>
      </c>
      <c r="B82" s="94"/>
      <c r="C82" s="119">
        <f>IF(D82="","",SUM(G82,I82,K82,M82,O82))</f>
        <v>440</v>
      </c>
      <c r="D82" s="120" t="s">
        <v>40</v>
      </c>
      <c r="E82" s="120">
        <f>+SUM($G82+$I82+$K82+$M82+$O82-LARGE(($G82,$I82,$K82,$M82,$O82),1))</f>
        <v>340</v>
      </c>
      <c r="F82" s="119">
        <v>33</v>
      </c>
      <c r="G82" s="12">
        <v>40</v>
      </c>
      <c r="H82" s="14">
        <v>0.009733796296296296</v>
      </c>
      <c r="I82" s="12">
        <v>100</v>
      </c>
      <c r="J82" s="14"/>
      <c r="K82" s="12">
        <v>100</v>
      </c>
      <c r="L82" s="15"/>
      <c r="M82" s="12">
        <v>100</v>
      </c>
      <c r="N82" s="14"/>
      <c r="O82" s="12">
        <v>100</v>
      </c>
      <c r="P82" s="14"/>
      <c r="Q82" s="24">
        <f>+T82</f>
        <v>0.009733796296296296</v>
      </c>
      <c r="T82" s="2">
        <f t="shared" si="4"/>
        <v>0.009733796296296296</v>
      </c>
      <c r="AA82" s="120">
        <f>+SUM($G82+$I82+$K82+$M82+$O82-LARGE(($G82,$I82,$K82,$M82,$O82),1))</f>
        <v>340</v>
      </c>
    </row>
    <row r="83" spans="1:27" ht="12.75">
      <c r="A83" s="94">
        <f t="shared" si="5"/>
        <v>77</v>
      </c>
      <c r="B83" s="94"/>
      <c r="C83" s="119">
        <f>IF(D83="","",SUM(G83,I83,K83,M83,O83))</f>
        <v>449</v>
      </c>
      <c r="D83" s="120" t="s">
        <v>149</v>
      </c>
      <c r="E83" s="120">
        <f>+SUM($G83+$I83+$K83+$M83+$O83-LARGE(($G83,$I83,$K83,$M83,$O83),1))</f>
        <v>349</v>
      </c>
      <c r="F83" s="119">
        <v>17</v>
      </c>
      <c r="G83" s="12">
        <v>49</v>
      </c>
      <c r="H83" s="14">
        <v>0.012430555555555552</v>
      </c>
      <c r="I83" s="12">
        <v>100</v>
      </c>
      <c r="J83" s="14"/>
      <c r="K83" s="12">
        <v>100</v>
      </c>
      <c r="L83" s="15"/>
      <c r="M83" s="12">
        <v>100</v>
      </c>
      <c r="N83" s="14"/>
      <c r="O83" s="12">
        <v>100</v>
      </c>
      <c r="P83" s="14"/>
      <c r="Q83" s="24">
        <f>+T83</f>
        <v>0.012430555555555552</v>
      </c>
      <c r="T83" s="2">
        <f t="shared" si="4"/>
        <v>0.012430555555555552</v>
      </c>
      <c r="AA83" s="120">
        <f>+SUM($G83+$I83+$K83+$M83+$O83-LARGE(($G83,$I83,$K83,$M83,$O83),1))</f>
        <v>349</v>
      </c>
    </row>
    <row r="84" spans="1:27" ht="12.75">
      <c r="A84" s="94">
        <f t="shared" si="5"/>
        <v>78</v>
      </c>
      <c r="B84" s="94"/>
      <c r="C84" s="119">
        <f>IF(D84="","",SUM(G84,I84,K84,M84,O84))</f>
        <v>454</v>
      </c>
      <c r="D84" s="120" t="s">
        <v>239</v>
      </c>
      <c r="E84" s="120">
        <f>+SUM($G84+$I84+$K84+$M84+$O84-LARGE(($G84,$I84,$K84,$M84,$O84),1))</f>
        <v>354</v>
      </c>
      <c r="F84" s="119">
        <v>50</v>
      </c>
      <c r="G84" s="12">
        <v>54</v>
      </c>
      <c r="H84" s="14">
        <v>0.014687499999999996</v>
      </c>
      <c r="I84" s="12">
        <v>100</v>
      </c>
      <c r="J84" s="14"/>
      <c r="K84" s="12">
        <v>100</v>
      </c>
      <c r="L84" s="15"/>
      <c r="M84" s="12">
        <v>100</v>
      </c>
      <c r="N84" s="14"/>
      <c r="O84" s="12">
        <v>100</v>
      </c>
      <c r="P84" s="14"/>
      <c r="Q84" s="24">
        <f>+T84</f>
        <v>0.014687499999999996</v>
      </c>
      <c r="T84" s="2">
        <f t="shared" si="4"/>
        <v>0.014687499999999996</v>
      </c>
      <c r="AA84" s="120"/>
    </row>
    <row r="85" spans="1:27" ht="12.75">
      <c r="A85" s="94">
        <f t="shared" si="5"/>
        <v>79</v>
      </c>
      <c r="B85" s="94"/>
      <c r="C85" s="119">
        <f>IF(D85="","",SUM(G85,I85,K85,M85,O85))</f>
        <v>455</v>
      </c>
      <c r="D85" s="120" t="s">
        <v>43</v>
      </c>
      <c r="E85" s="120">
        <f>+SUM($G85+$I85+$K85+$M85+$O85-LARGE(($G85,$I85,$K85,$M85,$O85),1))</f>
        <v>355</v>
      </c>
      <c r="F85" s="119">
        <v>43</v>
      </c>
      <c r="G85" s="12">
        <v>55</v>
      </c>
      <c r="H85" s="14">
        <v>0.01767361111111111</v>
      </c>
      <c r="I85" s="12">
        <v>100</v>
      </c>
      <c r="J85" s="14"/>
      <c r="K85" s="12">
        <v>100</v>
      </c>
      <c r="L85" s="15"/>
      <c r="M85" s="12">
        <v>100</v>
      </c>
      <c r="N85" s="14"/>
      <c r="O85" s="12">
        <v>100</v>
      </c>
      <c r="P85" s="14"/>
      <c r="Q85" s="24">
        <f>+T85</f>
        <v>0.01767361111111111</v>
      </c>
      <c r="T85" s="2">
        <f t="shared" si="4"/>
        <v>0.01767361111111111</v>
      </c>
      <c r="AA85" s="120"/>
    </row>
    <row r="86" spans="1:27" ht="12.75">
      <c r="A86" s="94">
        <f t="shared" si="5"/>
        <v>80</v>
      </c>
      <c r="B86" s="94"/>
      <c r="C86" s="119">
        <f>IF(D86="","",SUM(G86,I86,K86,M86,O86))</f>
        <v>458</v>
      </c>
      <c r="D86" s="120" t="s">
        <v>157</v>
      </c>
      <c r="E86" s="120">
        <f>+SUM($G86+$I86+$K86+$M86+$O86-LARGE(($G86,$I86,$K86,$M86,$O86),1))</f>
        <v>358</v>
      </c>
      <c r="F86" s="119">
        <v>14</v>
      </c>
      <c r="G86" s="12">
        <v>58</v>
      </c>
      <c r="H86" s="14">
        <v>0.01630787037037037</v>
      </c>
      <c r="I86" s="12">
        <v>100</v>
      </c>
      <c r="J86" s="15"/>
      <c r="K86" s="12">
        <v>100</v>
      </c>
      <c r="L86" s="15"/>
      <c r="M86" s="12">
        <v>100</v>
      </c>
      <c r="N86" s="14"/>
      <c r="O86" s="12">
        <v>100</v>
      </c>
      <c r="P86" s="14"/>
      <c r="Q86" s="24">
        <f>+T86</f>
        <v>0.01630787037037037</v>
      </c>
      <c r="T86" s="2">
        <f t="shared" si="4"/>
        <v>0.01630787037037037</v>
      </c>
      <c r="AA86" s="120"/>
    </row>
    <row r="87" spans="1:27" ht="12.75">
      <c r="A87" s="94">
        <f t="shared" si="5"/>
        <v>81</v>
      </c>
      <c r="B87" s="94"/>
      <c r="C87" s="119">
        <f>IF(D87="","",SUM(G87,I87,K87,M87,O87))</f>
        <v>459</v>
      </c>
      <c r="D87" s="120" t="s">
        <v>81</v>
      </c>
      <c r="E87" s="120">
        <f>+SUM($G87+$I87+$K87+$M87+$O87-LARGE(($G87,$I87,$K87,$M87,$O87),1))</f>
        <v>359</v>
      </c>
      <c r="F87" s="119">
        <v>27</v>
      </c>
      <c r="G87" s="12">
        <v>59</v>
      </c>
      <c r="H87" s="14">
        <v>0.010243055555555556</v>
      </c>
      <c r="I87" s="12">
        <v>100</v>
      </c>
      <c r="J87" s="14"/>
      <c r="K87" s="12">
        <v>100</v>
      </c>
      <c r="L87" s="15"/>
      <c r="M87" s="12">
        <v>100</v>
      </c>
      <c r="N87" s="14"/>
      <c r="O87" s="12">
        <v>100</v>
      </c>
      <c r="P87" s="14"/>
      <c r="Q87" s="24">
        <f>+T87</f>
        <v>0.010243055555555556</v>
      </c>
      <c r="T87" s="2">
        <f t="shared" si="4"/>
        <v>0.010243055555555556</v>
      </c>
      <c r="AA87" s="120">
        <f>+SUM($G87+$I87+$K87+$M87+$O87-LARGE(($G87,$I87,$K87,$M87,$O87),1))</f>
        <v>359</v>
      </c>
    </row>
    <row r="88" spans="1:27" ht="12.75">
      <c r="A88" s="94">
        <f t="shared" si="5"/>
        <v>82</v>
      </c>
      <c r="B88" s="94"/>
      <c r="C88" s="119">
        <f>IF(D88="","",SUM(G88,I88,K88,M88,O88))</f>
        <v>500</v>
      </c>
      <c r="D88" s="120" t="s">
        <v>148</v>
      </c>
      <c r="E88" s="120">
        <f>+SUM($G88+$I88+$K88+$M88+$O88-LARGE(($G88,$I88,$K88,$M88,$O88),1))</f>
        <v>400</v>
      </c>
      <c r="F88" s="119">
        <v>22</v>
      </c>
      <c r="G88" s="12">
        <v>100</v>
      </c>
      <c r="H88" s="14"/>
      <c r="I88" s="12">
        <v>100</v>
      </c>
      <c r="J88" s="14"/>
      <c r="K88" s="12">
        <v>100</v>
      </c>
      <c r="L88" s="15"/>
      <c r="M88" s="12">
        <v>100</v>
      </c>
      <c r="N88" s="14"/>
      <c r="O88" s="12">
        <v>100</v>
      </c>
      <c r="P88" s="14"/>
      <c r="Q88" s="24">
        <f>+T88</f>
        <v>0</v>
      </c>
      <c r="T88" s="2">
        <f t="shared" si="4"/>
        <v>0</v>
      </c>
      <c r="AA88" s="120"/>
    </row>
    <row r="89" spans="1:27" ht="12.75">
      <c r="A89" s="94">
        <f t="shared" si="5"/>
        <v>83</v>
      </c>
      <c r="B89" s="94"/>
      <c r="C89" s="119">
        <f>IF(D89="","",SUM(G89,I89,K89,M89,O89))</f>
        <v>500</v>
      </c>
      <c r="D89" s="120" t="s">
        <v>119</v>
      </c>
      <c r="E89" s="120">
        <f>+SUM($G89+$I89+$K89+$M89+$O89-LARGE(($G89,$I89,$K89,$M89,$O89),1))</f>
        <v>400</v>
      </c>
      <c r="F89" s="119">
        <v>16</v>
      </c>
      <c r="G89" s="12">
        <v>100</v>
      </c>
      <c r="H89" s="14"/>
      <c r="I89" s="12">
        <v>100</v>
      </c>
      <c r="J89" s="14"/>
      <c r="K89" s="12">
        <v>100</v>
      </c>
      <c r="L89" s="15"/>
      <c r="M89" s="12">
        <v>100</v>
      </c>
      <c r="N89" s="14"/>
      <c r="O89" s="12">
        <v>100</v>
      </c>
      <c r="P89" s="14"/>
      <c r="Q89" s="24">
        <f>+T89</f>
        <v>0</v>
      </c>
      <c r="T89" s="2">
        <f t="shared" si="4"/>
        <v>0</v>
      </c>
      <c r="AA89" s="120">
        <f>+SUM($G89+$I89+$K89+$M89+$O89-LARGE(($G89,$I89,$K89,$M89,$O89),1))</f>
        <v>400</v>
      </c>
    </row>
    <row r="90" spans="1:27" ht="12.75">
      <c r="A90" s="94">
        <f t="shared" si="5"/>
        <v>84</v>
      </c>
      <c r="B90" s="25"/>
      <c r="C90" s="119">
        <f>IF(D90="","",SUM(G90,I90,K90,M90,O90))</f>
        <v>500</v>
      </c>
      <c r="D90" s="120" t="s">
        <v>156</v>
      </c>
      <c r="E90" s="120">
        <f>+SUM($G90+$I90+$K90+$M90+$O90-LARGE(($G90,$I90,$K90,$M90,$O90),1))</f>
        <v>400</v>
      </c>
      <c r="F90" s="119">
        <v>26</v>
      </c>
      <c r="G90" s="12">
        <v>100</v>
      </c>
      <c r="H90" s="14"/>
      <c r="I90" s="12">
        <v>100</v>
      </c>
      <c r="J90" s="14"/>
      <c r="K90" s="12">
        <v>100</v>
      </c>
      <c r="L90" s="15"/>
      <c r="M90" s="12">
        <v>100</v>
      </c>
      <c r="N90" s="14"/>
      <c r="O90" s="12">
        <v>100</v>
      </c>
      <c r="P90" s="14"/>
      <c r="Q90" s="24">
        <f>+T90</f>
        <v>0</v>
      </c>
      <c r="T90" s="2">
        <f t="shared" si="4"/>
        <v>0</v>
      </c>
      <c r="AA90" s="120">
        <f>+SUM($G90+$I90+$K90+$M90+$O90-LARGE(($G90,$I90,$K90,$M90,$O90),1))</f>
        <v>400</v>
      </c>
    </row>
    <row r="91" spans="1:27" ht="12.75">
      <c r="A91" s="94">
        <f t="shared" si="5"/>
        <v>85</v>
      </c>
      <c r="B91" s="25"/>
      <c r="C91" s="119">
        <f>IF(D91="","",SUM(G91,I91,K91,M91,O91))</f>
        <v>500</v>
      </c>
      <c r="D91" s="120" t="s">
        <v>167</v>
      </c>
      <c r="E91" s="120">
        <f>+SUM($G91+$I91+$K91+$M91+$O91-LARGE(($G91,$I91,$K91,$M91,$O91),1))</f>
        <v>400</v>
      </c>
      <c r="F91" s="119">
        <v>28</v>
      </c>
      <c r="G91" s="12">
        <v>100</v>
      </c>
      <c r="H91" s="14"/>
      <c r="I91" s="12">
        <v>100</v>
      </c>
      <c r="J91" s="15"/>
      <c r="K91" s="12">
        <v>100</v>
      </c>
      <c r="L91" s="15"/>
      <c r="M91" s="12">
        <v>100</v>
      </c>
      <c r="N91" s="14"/>
      <c r="O91" s="12">
        <v>100</v>
      </c>
      <c r="P91" s="14"/>
      <c r="Q91" s="24">
        <f>+T91</f>
        <v>0</v>
      </c>
      <c r="T91" s="2">
        <f t="shared" si="4"/>
        <v>0</v>
      </c>
      <c r="AA91" s="120">
        <f>+SUM($G91+$I91+$K91+$M91+$O91-LARGE(($G91,$I91,$K91,$M91,$O91),1))</f>
        <v>400</v>
      </c>
    </row>
    <row r="92" spans="1:27" ht="12.75">
      <c r="A92" s="94">
        <f t="shared" si="5"/>
        <v>86</v>
      </c>
      <c r="B92" s="25"/>
      <c r="C92" s="119">
        <f>IF(D92="","",SUM(G92,I92,K92,M92,O92))</f>
        <v>500</v>
      </c>
      <c r="D92" s="120" t="s">
        <v>197</v>
      </c>
      <c r="E92" s="120">
        <f>+SUM($G92+$I92+$K92+$M92+$O92-LARGE(($G92,$I92,$K92,$M92,$O92),1))</f>
        <v>400</v>
      </c>
      <c r="F92" s="119">
        <v>36</v>
      </c>
      <c r="G92" s="12">
        <v>100</v>
      </c>
      <c r="H92" s="14"/>
      <c r="I92" s="12">
        <v>100</v>
      </c>
      <c r="J92" s="14"/>
      <c r="K92" s="12">
        <v>100</v>
      </c>
      <c r="L92" s="15"/>
      <c r="M92" s="12">
        <v>100</v>
      </c>
      <c r="N92" s="14"/>
      <c r="O92" s="12">
        <v>100</v>
      </c>
      <c r="P92" s="14"/>
      <c r="Q92" s="24">
        <f>+T92</f>
        <v>0</v>
      </c>
      <c r="T92" s="2">
        <f t="shared" si="4"/>
        <v>0</v>
      </c>
      <c r="AA92" s="120">
        <f>+SUM($G92+$I92+$K92+$M92+$O92-LARGE(($G92,$I92,$K92,$M92,$O92),1))</f>
        <v>400</v>
      </c>
    </row>
    <row r="93" spans="1:27" ht="12.75">
      <c r="A93" s="94">
        <f t="shared" si="5"/>
        <v>87</v>
      </c>
      <c r="B93" s="25"/>
      <c r="C93" s="119">
        <f>IF(D93="","",SUM(G93,I93,K93,M93,O93))</f>
        <v>500</v>
      </c>
      <c r="D93" s="120" t="s">
        <v>155</v>
      </c>
      <c r="E93" s="120">
        <f>+SUM($G93+$I93+$K93+$M93+$O93-LARGE(($G93,$I93,$K93,$M93,$O93),1))</f>
        <v>400</v>
      </c>
      <c r="F93" s="119">
        <v>40</v>
      </c>
      <c r="G93" s="12">
        <v>100</v>
      </c>
      <c r="H93" s="14"/>
      <c r="I93" s="12">
        <v>100</v>
      </c>
      <c r="J93" s="14"/>
      <c r="K93" s="12">
        <v>100</v>
      </c>
      <c r="L93" s="15"/>
      <c r="M93" s="12">
        <v>100</v>
      </c>
      <c r="N93" s="14"/>
      <c r="O93" s="12">
        <v>100</v>
      </c>
      <c r="P93" s="14"/>
      <c r="Q93" s="24">
        <f>+T93</f>
        <v>0</v>
      </c>
      <c r="T93" s="2">
        <f t="shared" si="4"/>
        <v>0</v>
      </c>
      <c r="AA93" s="120">
        <f>+SUM($G93+$I93+$K93+$M93+$O93-LARGE(($G93,$I93,$K93,$M93,$O93),1))</f>
        <v>400</v>
      </c>
    </row>
    <row r="94" spans="1:27" ht="12.75">
      <c r="A94" s="94">
        <f t="shared" si="5"/>
        <v>88</v>
      </c>
      <c r="B94" s="25"/>
      <c r="C94" s="119">
        <f>IF(D94="","",SUM(G94,I94,K94,M94,O94))</f>
        <v>500</v>
      </c>
      <c r="D94" s="120" t="s">
        <v>177</v>
      </c>
      <c r="E94" s="120">
        <f>+SUM($G94+$I94+$K94+$M94+$O94-LARGE(($G94,$I94,$K94,$M94,$O94),1))</f>
        <v>400</v>
      </c>
      <c r="F94" s="119">
        <v>51</v>
      </c>
      <c r="G94" s="12">
        <v>100</v>
      </c>
      <c r="H94" s="14"/>
      <c r="I94" s="12">
        <v>100</v>
      </c>
      <c r="J94" s="15"/>
      <c r="K94" s="12">
        <v>100</v>
      </c>
      <c r="L94" s="15"/>
      <c r="M94" s="12">
        <v>100</v>
      </c>
      <c r="N94" s="14"/>
      <c r="O94" s="12">
        <v>100</v>
      </c>
      <c r="P94" s="14"/>
      <c r="Q94" s="24">
        <f>+T94</f>
        <v>0</v>
      </c>
      <c r="T94" s="2">
        <f t="shared" si="4"/>
        <v>0</v>
      </c>
      <c r="AA94" s="120">
        <f>+SUM($G94+$I94+$K94+$M94+$O94-LARGE(($G94,$I94,$K94,$M94,$O94),1))</f>
        <v>400</v>
      </c>
    </row>
    <row r="95" spans="1:20" ht="12.75">
      <c r="A95" s="94">
        <f t="shared" si="5"/>
        <v>89</v>
      </c>
      <c r="B95" s="25"/>
      <c r="C95" s="119">
        <f>IF(D95="","",SUM(G95,I95,K95,M95,O95))</f>
        <v>500</v>
      </c>
      <c r="D95" s="120" t="s">
        <v>45</v>
      </c>
      <c r="E95" s="120">
        <f>+SUM($G95+$I95+$K95+$M95+$O95-LARGE(($G95,$I95,$K95,$M95,$O95),1))</f>
        <v>400</v>
      </c>
      <c r="F95" s="119">
        <v>47</v>
      </c>
      <c r="G95" s="12">
        <v>100</v>
      </c>
      <c r="H95" s="14"/>
      <c r="I95" s="12">
        <v>100</v>
      </c>
      <c r="J95" s="15"/>
      <c r="K95" s="12">
        <v>100</v>
      </c>
      <c r="L95" s="15"/>
      <c r="M95" s="12">
        <v>100</v>
      </c>
      <c r="N95" s="14"/>
      <c r="O95" s="12">
        <v>100</v>
      </c>
      <c r="P95" s="14"/>
      <c r="Q95" s="24">
        <f>+T95</f>
        <v>0</v>
      </c>
      <c r="T95" s="2">
        <f t="shared" si="4"/>
        <v>0</v>
      </c>
    </row>
    <row r="96" spans="1:20" ht="12.75">
      <c r="A96" s="94">
        <f t="shared" si="5"/>
        <v>90</v>
      </c>
      <c r="B96" s="25"/>
      <c r="C96" s="119">
        <f>IF(D96="","",SUM(G96,I96,K96,M96,O96))</f>
        <v>500</v>
      </c>
      <c r="D96" s="120" t="s">
        <v>203</v>
      </c>
      <c r="E96" s="120">
        <f>+SUM($G96+$I96+$K96+$M96+$O96-LARGE(($G96,$I96,$K96,$M96,$O96),1))</f>
        <v>400</v>
      </c>
      <c r="F96" s="119">
        <v>48</v>
      </c>
      <c r="G96" s="12">
        <v>100</v>
      </c>
      <c r="H96" s="14"/>
      <c r="I96" s="12">
        <v>100</v>
      </c>
      <c r="J96" s="14"/>
      <c r="K96" s="12">
        <v>100</v>
      </c>
      <c r="L96" s="15"/>
      <c r="M96" s="12">
        <v>100</v>
      </c>
      <c r="N96" s="14"/>
      <c r="O96" s="12">
        <v>100</v>
      </c>
      <c r="P96" s="14"/>
      <c r="Q96" s="24">
        <f>+T96</f>
        <v>0</v>
      </c>
      <c r="T96" s="2">
        <f t="shared" si="4"/>
        <v>0</v>
      </c>
    </row>
    <row r="97" spans="1:20" ht="12.75">
      <c r="A97" s="94">
        <f>1+A96</f>
        <v>91</v>
      </c>
      <c r="B97" s="25"/>
      <c r="C97" s="119">
        <f>IF(D97="","",SUM(G97,I97,K97,M97,O97))</f>
        <v>500</v>
      </c>
      <c r="D97" s="120" t="s">
        <v>82</v>
      </c>
      <c r="E97" s="120">
        <f>+SUM($G97+$I97+$K97+$M97+$O97-LARGE(($G97,$I97,$K97,$M97,$O97),1))</f>
        <v>400</v>
      </c>
      <c r="F97" s="119">
        <v>57</v>
      </c>
      <c r="G97" s="12">
        <v>100</v>
      </c>
      <c r="H97" s="14"/>
      <c r="I97" s="12">
        <v>100</v>
      </c>
      <c r="J97" s="14"/>
      <c r="K97" s="12">
        <v>100</v>
      </c>
      <c r="L97" s="15"/>
      <c r="M97" s="12">
        <v>100</v>
      </c>
      <c r="N97" s="14"/>
      <c r="O97" s="12">
        <v>100</v>
      </c>
      <c r="P97" s="14"/>
      <c r="Q97" s="24">
        <f>+T97</f>
        <v>0</v>
      </c>
      <c r="T97" s="2">
        <f t="shared" si="4"/>
        <v>0</v>
      </c>
    </row>
    <row r="98" spans="1:20" ht="12.75">
      <c r="A98" s="94">
        <f aca="true" t="shared" si="6" ref="A98:A106">1+A97</f>
        <v>92</v>
      </c>
      <c r="B98" s="25"/>
      <c r="C98" s="119">
        <f>IF(D98="","",SUM(G98,I98,K98,M98,O98))</f>
        <v>500</v>
      </c>
      <c r="D98" s="120" t="s">
        <v>220</v>
      </c>
      <c r="E98" s="120">
        <f>+SUM($G98+$I98+$K98+$M98+$O98-LARGE(($G98,$I98,$K98,$M98,$O98),1))</f>
        <v>400</v>
      </c>
      <c r="F98" s="119">
        <v>67</v>
      </c>
      <c r="G98" s="12">
        <v>100</v>
      </c>
      <c r="H98" s="14"/>
      <c r="I98" s="12">
        <v>100</v>
      </c>
      <c r="J98" s="14"/>
      <c r="K98" s="12">
        <v>100</v>
      </c>
      <c r="L98" s="15"/>
      <c r="M98" s="12">
        <v>100</v>
      </c>
      <c r="N98" s="14"/>
      <c r="O98" s="12">
        <v>100</v>
      </c>
      <c r="P98" s="14"/>
      <c r="Q98" s="24">
        <f>+T98</f>
        <v>0</v>
      </c>
      <c r="T98" s="2">
        <f t="shared" si="4"/>
        <v>0</v>
      </c>
    </row>
    <row r="99" spans="1:20" ht="12.75">
      <c r="A99" s="94">
        <f t="shared" si="6"/>
        <v>93</v>
      </c>
      <c r="B99" s="25"/>
      <c r="C99" s="119">
        <f>IF(D99="","",SUM(G99,I99,K99,M99,O99))</f>
        <v>500</v>
      </c>
      <c r="D99" s="120" t="s">
        <v>135</v>
      </c>
      <c r="E99" s="120">
        <f>+SUM($G99+$I99+$K99+$M99+$O99-LARGE(($G99,$I99,$K99,$M99,$O99),1))</f>
        <v>400</v>
      </c>
      <c r="F99" s="119">
        <v>81</v>
      </c>
      <c r="G99" s="12">
        <v>100</v>
      </c>
      <c r="H99" s="14"/>
      <c r="I99" s="12">
        <v>100</v>
      </c>
      <c r="J99" s="14"/>
      <c r="K99" s="12">
        <v>100</v>
      </c>
      <c r="L99" s="15"/>
      <c r="M99" s="12">
        <v>100</v>
      </c>
      <c r="N99" s="14"/>
      <c r="O99" s="12">
        <v>100</v>
      </c>
      <c r="P99" s="14"/>
      <c r="Q99" s="24">
        <f>+T99</f>
        <v>0</v>
      </c>
      <c r="T99" s="2">
        <f t="shared" si="4"/>
        <v>0</v>
      </c>
    </row>
    <row r="100" spans="1:20" ht="12.75">
      <c r="A100" s="94">
        <f t="shared" si="6"/>
        <v>94</v>
      </c>
      <c r="B100" s="25"/>
      <c r="C100" s="119">
        <f>IF(D100="","",SUM(G100,I100,K100,M100,O100))</f>
        <v>500</v>
      </c>
      <c r="D100" s="120" t="s">
        <v>137</v>
      </c>
      <c r="E100" s="120">
        <f>+SUM($G100+$I100+$K100+$M100+$O100-LARGE(($G100,$I100,$K100,$M100,$O100),1))</f>
        <v>400</v>
      </c>
      <c r="F100" s="119">
        <v>83</v>
      </c>
      <c r="G100" s="12">
        <v>100</v>
      </c>
      <c r="H100" s="14"/>
      <c r="I100" s="12">
        <v>100</v>
      </c>
      <c r="J100" s="14"/>
      <c r="K100" s="12">
        <v>100</v>
      </c>
      <c r="L100" s="15"/>
      <c r="M100" s="12">
        <v>100</v>
      </c>
      <c r="N100" s="14"/>
      <c r="O100" s="12">
        <v>100</v>
      </c>
      <c r="P100" s="14"/>
      <c r="Q100" s="24">
        <f>+T100</f>
        <v>0</v>
      </c>
      <c r="T100" s="2">
        <f t="shared" si="4"/>
        <v>0</v>
      </c>
    </row>
    <row r="101" spans="1:20" ht="12.75">
      <c r="A101" s="94">
        <f t="shared" si="6"/>
        <v>95</v>
      </c>
      <c r="B101" s="25"/>
      <c r="C101" s="119">
        <f>IF(D101="","",SUM(G101,I101,K101,M101,O101))</f>
        <v>500</v>
      </c>
      <c r="D101" s="120" t="s">
        <v>242</v>
      </c>
      <c r="E101" s="120">
        <f>+SUM($G101+$I101+$K101+$M101+$O101-LARGE(($G101,$I101,$K101,$M101,$O101),1))</f>
        <v>400</v>
      </c>
      <c r="F101" s="119">
        <v>92</v>
      </c>
      <c r="G101" s="12">
        <v>100</v>
      </c>
      <c r="H101" s="14"/>
      <c r="I101" s="12">
        <v>100</v>
      </c>
      <c r="J101" s="14"/>
      <c r="K101" s="12">
        <v>100</v>
      </c>
      <c r="L101" s="15"/>
      <c r="M101" s="12">
        <v>100</v>
      </c>
      <c r="N101" s="14"/>
      <c r="O101" s="12">
        <v>100</v>
      </c>
      <c r="P101" s="14"/>
      <c r="Q101" s="24">
        <f>+T101</f>
        <v>0</v>
      </c>
      <c r="T101" s="2">
        <f t="shared" si="4"/>
        <v>0</v>
      </c>
    </row>
    <row r="102" spans="1:20" ht="12.75">
      <c r="A102" s="94">
        <f t="shared" si="6"/>
        <v>96</v>
      </c>
      <c r="B102" s="25"/>
      <c r="C102" s="119">
        <f>IF(D102="","",SUM(G102,I102,K102,M102,O102))</f>
        <v>500</v>
      </c>
      <c r="D102" s="129" t="s">
        <v>243</v>
      </c>
      <c r="E102" s="120">
        <f>+SUM($G102+$I102+$K102+$M102+$O102-LARGE(($G102,$I102,$K102,$M102,$O102),1))</f>
        <v>400</v>
      </c>
      <c r="F102" s="119">
        <v>93</v>
      </c>
      <c r="G102" s="12">
        <v>100</v>
      </c>
      <c r="H102" s="14"/>
      <c r="I102" s="12">
        <v>100</v>
      </c>
      <c r="J102" s="14"/>
      <c r="K102" s="12">
        <v>100</v>
      </c>
      <c r="L102" s="15"/>
      <c r="M102" s="12">
        <v>100</v>
      </c>
      <c r="N102" s="14"/>
      <c r="O102" s="12">
        <v>100</v>
      </c>
      <c r="P102" s="14"/>
      <c r="Q102" s="24">
        <f>+T102</f>
        <v>0</v>
      </c>
      <c r="T102" s="2">
        <f t="shared" si="4"/>
        <v>0</v>
      </c>
    </row>
    <row r="103" spans="1:17" ht="12.75">
      <c r="A103" s="94">
        <f t="shared" si="6"/>
        <v>97</v>
      </c>
      <c r="B103" s="25"/>
      <c r="C103" s="119">
        <f>IF(D103="","",SUM(G103,I103,K103,M103,O103))</f>
      </c>
      <c r="D103" s="120"/>
      <c r="E103" s="120"/>
      <c r="F103" s="119"/>
      <c r="G103" s="12"/>
      <c r="H103" s="14"/>
      <c r="I103" s="12"/>
      <c r="J103" s="14"/>
      <c r="K103" s="12"/>
      <c r="L103" s="15"/>
      <c r="M103" s="12"/>
      <c r="N103" s="14"/>
      <c r="O103" s="12"/>
      <c r="P103" s="14"/>
      <c r="Q103" s="24"/>
    </row>
    <row r="104" spans="1:17" ht="12.75">
      <c r="A104" s="94">
        <f t="shared" si="6"/>
        <v>98</v>
      </c>
      <c r="B104" s="25"/>
      <c r="C104" s="119">
        <f>IF(D104="","",SUM(G104,I104,K104,M104,O104))</f>
      </c>
      <c r="D104" s="120"/>
      <c r="E104" s="120"/>
      <c r="F104" s="119"/>
      <c r="G104" s="12"/>
      <c r="H104" s="14"/>
      <c r="I104" s="12"/>
      <c r="J104" s="14"/>
      <c r="K104" s="12"/>
      <c r="L104" s="15"/>
      <c r="M104" s="12"/>
      <c r="N104" s="14"/>
      <c r="O104" s="12"/>
      <c r="P104" s="14"/>
      <c r="Q104" s="24"/>
    </row>
    <row r="105" spans="1:17" ht="12.75">
      <c r="A105" s="94">
        <f t="shared" si="6"/>
        <v>99</v>
      </c>
      <c r="B105" s="25"/>
      <c r="C105" s="119">
        <f>IF(D105="","",SUM(G105,I105,K105,M105,O105))</f>
      </c>
      <c r="D105" s="120"/>
      <c r="E105" s="120"/>
      <c r="F105" s="119"/>
      <c r="G105" s="12"/>
      <c r="H105" s="14"/>
      <c r="I105" s="12"/>
      <c r="J105" s="14"/>
      <c r="K105" s="12"/>
      <c r="L105" s="15"/>
      <c r="M105" s="12"/>
      <c r="N105" s="14"/>
      <c r="O105" s="12"/>
      <c r="P105" s="14"/>
      <c r="Q105" s="24"/>
    </row>
    <row r="106" spans="1:17" ht="12.75">
      <c r="A106" s="94">
        <f t="shared" si="6"/>
        <v>100</v>
      </c>
      <c r="B106" s="25"/>
      <c r="C106" s="119">
        <f>IF(D106="","",SUM(G106,I106,K106,M106,O106))</f>
      </c>
      <c r="D106" s="120"/>
      <c r="E106" s="120"/>
      <c r="F106" s="119"/>
      <c r="G106" s="12"/>
      <c r="H106" s="14"/>
      <c r="I106" s="12"/>
      <c r="J106" s="14"/>
      <c r="K106" s="12"/>
      <c r="L106" s="15"/>
      <c r="M106" s="12"/>
      <c r="N106" s="14"/>
      <c r="O106" s="12"/>
      <c r="P106" s="14"/>
      <c r="Q106" s="24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Bradley</cp:lastModifiedBy>
  <cp:lastPrinted>2017-09-06T19:51:56Z</cp:lastPrinted>
  <dcterms:created xsi:type="dcterms:W3CDTF">2000-11-08T21:42:09Z</dcterms:created>
  <dcterms:modified xsi:type="dcterms:W3CDTF">2017-09-06T19:59:06Z</dcterms:modified>
  <cp:category/>
  <cp:version/>
  <cp:contentType/>
  <cp:contentStatus/>
</cp:coreProperties>
</file>