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9110" windowHeight="11835" activeTab="8"/>
  </bookViews>
  <sheets>
    <sheet name="TEAMS" sheetId="1" r:id="rId1"/>
    <sheet name="TEAM result" sheetId="2" r:id="rId2"/>
    <sheet name="WS Hcap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</sheets>
  <definedNames>
    <definedName name="_xlnm.Print_Area" localSheetId="8">'Final'!$A$3:$Q$97</definedName>
  </definedNames>
  <calcPr fullCalcOnLoad="1"/>
</workbook>
</file>

<file path=xl/sharedStrings.xml><?xml version="1.0" encoding="utf-8"?>
<sst xmlns="http://schemas.openxmlformats.org/spreadsheetml/2006/main" count="1840" uniqueCount="252">
  <si>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</si>
  <si>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</si>
  <si>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</si>
  <si>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</si>
  <si>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</si>
  <si>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</si>
  <si>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</si>
  <si>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</si>
  <si>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</si>
  <si>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</si>
  <si>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</si>
  <si>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</si>
  <si>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</si>
  <si>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</si>
  <si>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</si>
  <si>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Best Time</t>
  </si>
  <si>
    <t>POSN</t>
  </si>
  <si>
    <t>Team Code</t>
  </si>
  <si>
    <t>TEAM</t>
  </si>
  <si>
    <t>CODE</t>
  </si>
  <si>
    <t>Fastest Times</t>
  </si>
  <si>
    <t>POINTS</t>
  </si>
  <si>
    <t>Baxter, Ian</t>
  </si>
  <si>
    <t>Dickinson, Ralph</t>
  </si>
  <si>
    <t>Dobby, Steve</t>
  </si>
  <si>
    <t>French, Steven</t>
  </si>
  <si>
    <t>Johnson, Ewa</t>
  </si>
  <si>
    <t>Lemin, Julie</t>
  </si>
  <si>
    <t>Herron, Leanne</t>
  </si>
  <si>
    <t>Browning, Sue</t>
  </si>
  <si>
    <t>TIME</t>
  </si>
  <si>
    <t>GIRLS ARE LOUD (GAL)</t>
  </si>
  <si>
    <t>No.</t>
  </si>
  <si>
    <t>Raithby, Hayley</t>
  </si>
  <si>
    <t>Mason, Claire</t>
  </si>
  <si>
    <t>`</t>
  </si>
  <si>
    <t>Falkous, Lesley</t>
  </si>
  <si>
    <t>Wilson, Andrea</t>
  </si>
  <si>
    <t>Scorer, Lisa</t>
  </si>
  <si>
    <t>Brabazon, Anita</t>
  </si>
  <si>
    <t>Scott, Martin</t>
  </si>
  <si>
    <t>Warnes, Alison</t>
  </si>
  <si>
    <t>Stobbart, Joanne</t>
  </si>
  <si>
    <t>Girls Are Loud</t>
  </si>
  <si>
    <t>Ashby, Michael</t>
  </si>
  <si>
    <t>Brown, Colin</t>
  </si>
  <si>
    <t>Freeman, Lewis</t>
  </si>
  <si>
    <t>Barrass, Heather</t>
  </si>
  <si>
    <t>COASTLINE COASTERS (CC)</t>
  </si>
  <si>
    <t>Coastline Coasters</t>
  </si>
  <si>
    <t>Shaw, Billy</t>
  </si>
  <si>
    <t>Carmody, Ray</t>
  </si>
  <si>
    <t>ALI'S ACES (AA)</t>
  </si>
  <si>
    <t>Walbank, Mark</t>
  </si>
  <si>
    <t>McGarry, David</t>
  </si>
  <si>
    <t xml:space="preserve">Best 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</si>
  <si>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</si>
  <si>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Gillie, Kathryn</t>
  </si>
  <si>
    <t>CC</t>
  </si>
  <si>
    <t>AA</t>
  </si>
  <si>
    <t>HOT TOTTIE (HT)</t>
  </si>
  <si>
    <t>HT</t>
  </si>
  <si>
    <t>Stamp, David</t>
  </si>
  <si>
    <t>Hot Tottie</t>
  </si>
  <si>
    <t>Nicholson, Tracy</t>
  </si>
  <si>
    <t>Anderson, Lee</t>
  </si>
  <si>
    <t>Forster, Ron</t>
  </si>
  <si>
    <t>Maxwell, Glen</t>
  </si>
  <si>
    <t>Todd, Gary</t>
  </si>
  <si>
    <t>Marshall, Neil</t>
  </si>
  <si>
    <t>Ridley, Paul</t>
  </si>
  <si>
    <t>French, Alison</t>
  </si>
  <si>
    <t>King, Dave</t>
  </si>
  <si>
    <t>Falloon, Rachelle</t>
  </si>
  <si>
    <t>BB</t>
  </si>
  <si>
    <t>Moffett, Tom</t>
  </si>
  <si>
    <t>Ali's Aces</t>
  </si>
  <si>
    <t>Stafford, Dayle</t>
  </si>
  <si>
    <t>Barkley, Robby</t>
  </si>
  <si>
    <t>Castro, Michelle</t>
  </si>
  <si>
    <t>Catchpole, John</t>
  </si>
  <si>
    <t>Danielson, Rachel</t>
  </si>
  <si>
    <t>Davison, Ian</t>
  </si>
  <si>
    <t>Elder, Lee</t>
  </si>
  <si>
    <t>Gilfillan, Michael</t>
  </si>
  <si>
    <t>Jones, Steven</t>
  </si>
  <si>
    <t>Marsh, Christine</t>
  </si>
  <si>
    <t>McLean, Kate</t>
  </si>
  <si>
    <t>Rudkin Mark</t>
  </si>
  <si>
    <t>Slaughter, Paul</t>
  </si>
  <si>
    <t>Stewart, Alan</t>
  </si>
  <si>
    <t>Warren, Lindsay</t>
  </si>
  <si>
    <t>AUMD</t>
  </si>
  <si>
    <t>Conner, Michelle</t>
  </si>
  <si>
    <t>RnR</t>
  </si>
  <si>
    <t>SB</t>
  </si>
  <si>
    <t>SSG</t>
  </si>
  <si>
    <t>TR</t>
  </si>
  <si>
    <t>TM</t>
  </si>
  <si>
    <t>Sofa So Good</t>
  </si>
  <si>
    <t>Sneaky Blythers</t>
  </si>
  <si>
    <t>The Misfits</t>
  </si>
  <si>
    <t>The Runbetweeners</t>
  </si>
  <si>
    <t>SNEAKY BLYTHERS (SB)</t>
  </si>
  <si>
    <t>Rudkin, Mark</t>
  </si>
  <si>
    <t>SOFA SO GOOD (SSG)</t>
  </si>
  <si>
    <t>THE MISFITS (TM)</t>
  </si>
  <si>
    <t>THE RUNBETWEENERS (TR)</t>
  </si>
  <si>
    <t>Windsor, Ian</t>
  </si>
  <si>
    <t>GAL</t>
  </si>
  <si>
    <t>Norvell, Paul</t>
  </si>
  <si>
    <t>Ellis, Carly</t>
  </si>
  <si>
    <t>Shields, David</t>
  </si>
  <si>
    <t>Stewart, Janice</t>
  </si>
  <si>
    <t>Tonkin, Craig</t>
  </si>
  <si>
    <t>Foster, Frankie</t>
  </si>
  <si>
    <t>Bickerton, Richard</t>
  </si>
  <si>
    <t>SK</t>
  </si>
  <si>
    <t>TSC</t>
  </si>
  <si>
    <t>JBR</t>
  </si>
  <si>
    <t>DMR</t>
  </si>
  <si>
    <t>Jobson, James</t>
  </si>
  <si>
    <t>Bickerton's Bounders</t>
  </si>
  <si>
    <t>DK's Midnight Runners</t>
  </si>
  <si>
    <t>Just Bin Running</t>
  </si>
  <si>
    <t>R&amp;R</t>
  </si>
  <si>
    <t>Speed Kings</t>
  </si>
  <si>
    <t>The Stamp Collectors</t>
  </si>
  <si>
    <t>LEAGUE</t>
  </si>
  <si>
    <t>BICKERTON'S BOUNDERS (BB)</t>
  </si>
  <si>
    <t>DK'S MIDNIGHT RUNNERS (DMR)</t>
  </si>
  <si>
    <t>JUST BIN RUNNING (JBR)</t>
  </si>
  <si>
    <t>RnR (RnR)</t>
  </si>
  <si>
    <t>Baston, Paul</t>
  </si>
  <si>
    <t>THE STAMP COLLECTORS (TSC)</t>
  </si>
  <si>
    <t>SPEED KINGS (SK)</t>
  </si>
  <si>
    <t>Bolam, Jocelyn</t>
  </si>
  <si>
    <t>Aye Up Me Duck</t>
  </si>
  <si>
    <t>Brown, Pete</t>
  </si>
  <si>
    <t>Triplow, David</t>
  </si>
  <si>
    <t>Rydz, Gary</t>
  </si>
  <si>
    <t>Cooper, Danielle</t>
  </si>
  <si>
    <t>Forster, Gwen</t>
  </si>
  <si>
    <t>McCloud, Karyn</t>
  </si>
  <si>
    <t>Smith, Tracey</t>
  </si>
  <si>
    <t>Stevens, Claire</t>
  </si>
  <si>
    <t>Keen, Cassie</t>
  </si>
  <si>
    <t>Cobb, Andrew</t>
  </si>
  <si>
    <t>Claassen, Chris</t>
  </si>
  <si>
    <t>Weir, Gary</t>
  </si>
  <si>
    <t>Burke, Davey</t>
  </si>
  <si>
    <t>Forster, Stephen</t>
  </si>
  <si>
    <t>Short, Stacey</t>
  </si>
  <si>
    <t>FORSTER'S FLIERS (FF)</t>
  </si>
  <si>
    <t>FF</t>
  </si>
  <si>
    <t>IPD</t>
  </si>
  <si>
    <t>Dabbs, Paul</t>
  </si>
  <si>
    <t>Frazer, Joe</t>
  </si>
  <si>
    <t>JOE'S ANGELS (JA)</t>
  </si>
  <si>
    <t>JA</t>
  </si>
  <si>
    <t>Forster's Fliers</t>
  </si>
  <si>
    <t>Joe's Angels</t>
  </si>
  <si>
    <t>iPLODS (IPD)</t>
  </si>
  <si>
    <t>RACE 1</t>
  </si>
  <si>
    <t>RACE 2</t>
  </si>
  <si>
    <t>RACE 3</t>
  </si>
  <si>
    <t>RACE 4</t>
  </si>
  <si>
    <t>POSITION</t>
  </si>
  <si>
    <t>iPlods</t>
  </si>
  <si>
    <t>RACE 5</t>
  </si>
  <si>
    <t>Kenny, Allan</t>
  </si>
  <si>
    <t>Stewart, Graeme</t>
  </si>
  <si>
    <t>Butler, Lynn</t>
  </si>
  <si>
    <t>Watson, Sandra</t>
  </si>
  <si>
    <t>Wallace, Diane</t>
  </si>
  <si>
    <t>Bradley, Dave</t>
  </si>
  <si>
    <t>Stafford, Sharon</t>
  </si>
  <si>
    <t>Watson, Leanne</t>
  </si>
  <si>
    <t>Morris, Rob</t>
  </si>
  <si>
    <t>Harmon, Gemma</t>
  </si>
  <si>
    <t>CM</t>
  </si>
  <si>
    <t>CAKE MONSTERS (CM)</t>
  </si>
  <si>
    <t>SC</t>
  </si>
  <si>
    <t>Flynn, Frank</t>
  </si>
  <si>
    <t>English, Stephanie</t>
  </si>
  <si>
    <t>Cummings, Alison</t>
  </si>
  <si>
    <t>AYE UP ME DUCK (AUMD)</t>
  </si>
  <si>
    <t>SHORTCOMINGS (SC)</t>
  </si>
  <si>
    <t>Adams, Niamh</t>
  </si>
  <si>
    <t>Archbold, Peter</t>
  </si>
  <si>
    <t>Bennett, David</t>
  </si>
  <si>
    <t>Creaby, Lauren</t>
  </si>
  <si>
    <t>Dungworth, Joseph</t>
  </si>
  <si>
    <t>Falkous, David</t>
  </si>
  <si>
    <t>Gillespie, Steve</t>
  </si>
  <si>
    <t>KM</t>
  </si>
  <si>
    <t>Howe, Annabell</t>
  </si>
  <si>
    <t>Kane, Robin</t>
  </si>
  <si>
    <t>Temperley, Mark</t>
  </si>
  <si>
    <t>Turnbull, Gemma</t>
  </si>
  <si>
    <t>Turnbull, Paul</t>
  </si>
  <si>
    <t>Noble, Paul</t>
  </si>
  <si>
    <t>KANE AS MUSTARD (KM)</t>
  </si>
  <si>
    <t>Archbald, Peter</t>
  </si>
  <si>
    <t>Shortcomings</t>
  </si>
  <si>
    <t>Cake Monsters</t>
  </si>
  <si>
    <t>Kane As Mustard</t>
  </si>
  <si>
    <t>Fox, Robert</t>
  </si>
  <si>
    <t>Horsley, Tony</t>
  </si>
  <si>
    <t>Younger, John</t>
  </si>
  <si>
    <t>Team Scores</t>
  </si>
  <si>
    <t>Dickinson, Luke</t>
  </si>
  <si>
    <t>Watson, Kandis</t>
  </si>
  <si>
    <t>Gallon, Stu</t>
  </si>
  <si>
    <t>Donaldson, Katie</t>
  </si>
  <si>
    <t>Winter Series  2021-22</t>
  </si>
  <si>
    <t>Race 5</t>
  </si>
  <si>
    <t>Winter Series Race 1</t>
  </si>
  <si>
    <t>Winter Series Race 2</t>
  </si>
  <si>
    <t>Winter Series Race 3</t>
  </si>
  <si>
    <t>Winter Series Race 4</t>
  </si>
  <si>
    <t>Winter Series Race 5</t>
  </si>
  <si>
    <t>Oliver, Emma</t>
  </si>
  <si>
    <t>TCC</t>
  </si>
  <si>
    <t>White, Dawn</t>
  </si>
  <si>
    <t>Williams, Megan</t>
  </si>
  <si>
    <t>Auld, Kerry</t>
  </si>
  <si>
    <t>Bennett, Emma</t>
  </si>
  <si>
    <t>THE CORONA CREW (TCC)</t>
  </si>
  <si>
    <t>Auld, Kerrie</t>
  </si>
  <si>
    <t>McKenna, Michael</t>
  </si>
  <si>
    <t>Johnson, Brian</t>
  </si>
  <si>
    <t>Bateson, Richard</t>
  </si>
  <si>
    <t>Sultman, Sonia</t>
  </si>
  <si>
    <t>Madden, Henry</t>
  </si>
  <si>
    <t>Smith, Karen</t>
  </si>
  <si>
    <t>Barratt, Lauren</t>
  </si>
  <si>
    <t>Storey, Calum</t>
  </si>
  <si>
    <t>McNeil, Louise</t>
  </si>
  <si>
    <t>Fairbairn, Martin</t>
  </si>
  <si>
    <t>Skelton, Annette</t>
  </si>
  <si>
    <t>Barrett, Lauren</t>
  </si>
  <si>
    <t>Giles, Rodney</t>
  </si>
  <si>
    <t>Winter Series Teams 2021-22</t>
  </si>
  <si>
    <t>The Corona Crew</t>
  </si>
  <si>
    <t>Blackett, Paul</t>
  </si>
  <si>
    <t>Courtney, Nikki</t>
  </si>
  <si>
    <t>Clough, Simon</t>
  </si>
  <si>
    <t>Tyler, Amy</t>
  </si>
  <si>
    <t>Bell, Alex</t>
  </si>
  <si>
    <t>Pattison, Andy</t>
  </si>
  <si>
    <t>RACE 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</si>
</sst>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  <numFmt numFmtId="173" formatCode="[hh]:mm:ss"/>
    <numFmt numFmtId="174" formatCode="hh:mm:ss;@"/>
  </numFmts>
  <fonts count="7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7"/>
      <name val="Arial"/>
      <family val="2"/>
    </font>
    <font>
      <sz val="12"/>
      <name val="Calibri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00B050"/>
      <name val="Arial"/>
      <family val="2"/>
    </font>
    <font>
      <sz val="12"/>
      <color rgb="FF00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45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2" fillId="0" borderId="12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3" fillId="0" borderId="12" xfId="0" applyFont="1" applyBorder="1" applyAlignment="1">
      <alignment horizontal="centerContinuous" vertical="justify"/>
    </xf>
    <xf numFmtId="0" fontId="63" fillId="0" borderId="11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justify"/>
    </xf>
    <xf numFmtId="1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5" fontId="66" fillId="0" borderId="0" xfId="0" applyNumberFormat="1" applyFont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/>
    </xf>
    <xf numFmtId="45" fontId="0" fillId="36" borderId="10" xfId="0" applyNumberFormat="1" applyFill="1" applyBorder="1" applyAlignment="1">
      <alignment horizontal="center"/>
    </xf>
    <xf numFmtId="45" fontId="0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45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Continuous"/>
    </xf>
    <xf numFmtId="4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45" fontId="67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Continuous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45" fontId="69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5" fontId="6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5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0" fontId="7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2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5" fontId="65" fillId="0" borderId="0" xfId="0" applyNumberFormat="1" applyFont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171" fontId="65" fillId="0" borderId="0" xfId="57" applyNumberFormat="1" applyFont="1" applyFill="1" applyAlignment="1">
      <alignment horizontal="left" vertical="center"/>
      <protection/>
    </xf>
    <xf numFmtId="0" fontId="4" fillId="0" borderId="16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7" fillId="0" borderId="2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45" fontId="0" fillId="0" borderId="0" xfId="0" applyNumberForma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3" fillId="0" borderId="0" xfId="0" applyNumberFormat="1" applyFont="1" applyAlignment="1">
      <alignment/>
    </xf>
    <xf numFmtId="21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45" fontId="3" fillId="0" borderId="0" xfId="0" applyNumberFormat="1" applyFont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/>
    </xf>
    <xf numFmtId="45" fontId="0" fillId="32" borderId="10" xfId="0" applyNumberFormat="1" applyFill="1" applyBorder="1" applyAlignment="1">
      <alignment horizontal="center"/>
    </xf>
    <xf numFmtId="0" fontId="62" fillId="0" borderId="0" xfId="0" applyFont="1" applyFill="1" applyAlignment="1">
      <alignment horizontal="left" vertical="center"/>
    </xf>
    <xf numFmtId="21" fontId="6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4" fillId="0" borderId="11" xfId="0" applyFont="1" applyBorder="1" applyAlignment="1">
      <alignment horizontal="left" vertical="center"/>
    </xf>
    <xf numFmtId="45" fontId="6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1" fillId="0" borderId="33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0" fillId="0" borderId="34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7" xfId="0" applyFont="1" applyBorder="1" applyAlignment="1">
      <alignment/>
    </xf>
    <xf numFmtId="0" fontId="75" fillId="0" borderId="25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37" borderId="39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3"/>
  <sheetViews>
    <sheetView zoomScalePageLayoutView="0" workbookViewId="0" topLeftCell="A10">
      <selection activeCell="A1" sqref="A1:E1"/>
    </sheetView>
  </sheetViews>
  <sheetFormatPr defaultColWidth="9.140625" defaultRowHeight="12.75"/>
  <cols>
    <col min="1" max="1" width="12.57421875" style="0" customWidth="1"/>
    <col min="2" max="2" width="20.421875" style="0" bestFit="1" customWidth="1"/>
    <col min="3" max="3" width="8.7109375" style="0" customWidth="1"/>
    <col min="4" max="4" width="16.57421875" style="0" customWidth="1"/>
    <col min="5" max="5" width="18.00390625" style="0" bestFit="1" customWidth="1"/>
    <col min="6" max="6" width="8.7109375" style="0" customWidth="1"/>
    <col min="7" max="7" width="13.140625" style="0" customWidth="1"/>
    <col min="8" max="8" width="18.8515625" style="0" customWidth="1"/>
    <col min="10" max="10" width="14.140625" style="0" customWidth="1"/>
    <col min="11" max="11" width="19.8515625" style="0" bestFit="1" customWidth="1"/>
    <col min="13" max="13" width="15.7109375" style="0" customWidth="1"/>
    <col min="14" max="14" width="18.140625" style="0" bestFit="1" customWidth="1"/>
    <col min="17" max="17" width="18.8515625" style="0" bestFit="1" customWidth="1"/>
  </cols>
  <sheetData>
    <row r="1" spans="1:5" ht="19.5" customHeight="1">
      <c r="A1" s="199" t="s">
        <v>243</v>
      </c>
      <c r="B1" s="199"/>
      <c r="C1" s="199"/>
      <c r="D1" s="199"/>
      <c r="E1" s="199"/>
    </row>
    <row r="2" s="53" customFormat="1" ht="15" customHeight="1">
      <c r="I2" s="54"/>
    </row>
    <row r="3" spans="1:14" s="53" customFormat="1" ht="15" customHeight="1">
      <c r="A3" s="197" t="s">
        <v>52</v>
      </c>
      <c r="B3" s="198"/>
      <c r="D3" s="197" t="s">
        <v>153</v>
      </c>
      <c r="E3" s="198"/>
      <c r="G3" s="197" t="s">
        <v>202</v>
      </c>
      <c r="H3" s="198"/>
      <c r="J3" s="197" t="s">
        <v>228</v>
      </c>
      <c r="K3" s="198"/>
      <c r="M3" s="200"/>
      <c r="N3" s="200"/>
    </row>
    <row r="4" spans="1:14" s="53" customFormat="1" ht="15" customHeight="1">
      <c r="A4" s="56"/>
      <c r="B4" s="122" t="s">
        <v>29</v>
      </c>
      <c r="C4" s="55"/>
      <c r="D4" s="65"/>
      <c r="E4" s="58" t="s">
        <v>138</v>
      </c>
      <c r="G4" s="65"/>
      <c r="H4" s="87" t="s">
        <v>191</v>
      </c>
      <c r="J4" s="57"/>
      <c r="K4" s="58" t="s">
        <v>229</v>
      </c>
      <c r="M4" s="154"/>
      <c r="N4" s="70"/>
    </row>
    <row r="5" spans="1:14" s="53" customFormat="1" ht="15" customHeight="1">
      <c r="A5" s="57"/>
      <c r="B5" s="122" t="s">
        <v>51</v>
      </c>
      <c r="E5" s="58" t="s">
        <v>151</v>
      </c>
      <c r="H5" s="58" t="s">
        <v>115</v>
      </c>
      <c r="J5" s="57"/>
      <c r="K5" s="58" t="s">
        <v>227</v>
      </c>
      <c r="M5" s="154"/>
      <c r="N5" s="154"/>
    </row>
    <row r="6" spans="1:14" s="53" customFormat="1" ht="15" customHeight="1">
      <c r="A6" s="57"/>
      <c r="B6" s="122" t="s">
        <v>233</v>
      </c>
      <c r="E6" s="58" t="s">
        <v>69</v>
      </c>
      <c r="H6" s="58" t="s">
        <v>208</v>
      </c>
      <c r="J6" s="57"/>
      <c r="K6" s="58" t="s">
        <v>207</v>
      </c>
      <c r="M6" s="154"/>
      <c r="N6" s="70"/>
    </row>
    <row r="7" spans="1:14" s="53" customFormat="1" ht="15" customHeight="1">
      <c r="A7" s="57"/>
      <c r="B7" s="122" t="s">
        <v>234</v>
      </c>
      <c r="E7" s="123" t="s">
        <v>199</v>
      </c>
      <c r="H7" s="58" t="s">
        <v>197</v>
      </c>
      <c r="J7" s="57"/>
      <c r="K7" s="58" t="s">
        <v>222</v>
      </c>
      <c r="M7" s="154"/>
      <c r="N7" s="154"/>
    </row>
    <row r="8" spans="1:14" s="53" customFormat="1" ht="15" customHeight="1">
      <c r="A8" s="57"/>
      <c r="B8" s="122" t="s">
        <v>136</v>
      </c>
      <c r="D8" s="71"/>
      <c r="E8" s="58" t="s">
        <v>200</v>
      </c>
      <c r="G8" s="71"/>
      <c r="H8" s="58" t="s">
        <v>70</v>
      </c>
      <c r="J8" s="57"/>
      <c r="K8" s="58" t="s">
        <v>224</v>
      </c>
      <c r="M8" s="154"/>
      <c r="N8" s="154"/>
    </row>
    <row r="9" spans="1:14" s="53" customFormat="1" ht="15" customHeight="1">
      <c r="A9" s="54"/>
      <c r="B9" s="73" t="s">
        <v>114</v>
      </c>
      <c r="E9" s="59" t="s">
        <v>149</v>
      </c>
      <c r="H9" s="158" t="s">
        <v>171</v>
      </c>
      <c r="J9" s="57"/>
      <c r="K9" s="59" t="s">
        <v>225</v>
      </c>
      <c r="M9" s="154"/>
      <c r="N9" s="70"/>
    </row>
    <row r="10" spans="1:14" s="53" customFormat="1" ht="15" customHeight="1">
      <c r="A10" s="60"/>
      <c r="B10" s="61"/>
      <c r="C10" s="54"/>
      <c r="G10"/>
      <c r="H10"/>
      <c r="J10"/>
      <c r="K10"/>
      <c r="M10" s="70"/>
      <c r="N10" s="70"/>
    </row>
    <row r="11" spans="1:14" s="53" customFormat="1" ht="15" customHeight="1">
      <c r="A11" s="197" t="s">
        <v>186</v>
      </c>
      <c r="B11" s="198"/>
      <c r="C11" s="58"/>
      <c r="D11" s="197" t="s">
        <v>31</v>
      </c>
      <c r="E11" s="198"/>
      <c r="G11" s="197" t="s">
        <v>132</v>
      </c>
      <c r="H11" s="198"/>
      <c r="J11" s="197" t="s">
        <v>106</v>
      </c>
      <c r="K11" s="198"/>
      <c r="M11" s="70"/>
      <c r="N11" s="70"/>
    </row>
    <row r="12" spans="1:14" s="53" customFormat="1" ht="15" customHeight="1">
      <c r="A12" s="56"/>
      <c r="B12" s="87" t="s">
        <v>44</v>
      </c>
      <c r="C12" s="65"/>
      <c r="D12" s="56"/>
      <c r="E12" s="87" t="s">
        <v>26</v>
      </c>
      <c r="H12" s="87" t="s">
        <v>203</v>
      </c>
      <c r="J12" s="63"/>
      <c r="K12" s="87" t="s">
        <v>150</v>
      </c>
      <c r="M12" s="70"/>
      <c r="N12" s="70"/>
    </row>
    <row r="13" spans="1:14" s="53" customFormat="1" ht="15" customHeight="1">
      <c r="A13" s="57"/>
      <c r="B13" s="58" t="s">
        <v>47</v>
      </c>
      <c r="C13" s="54"/>
      <c r="D13" s="57"/>
      <c r="E13" s="58" t="s">
        <v>27</v>
      </c>
      <c r="H13" s="58" t="s">
        <v>22</v>
      </c>
      <c r="J13" s="65"/>
      <c r="K13" s="58" t="s">
        <v>46</v>
      </c>
      <c r="M13" s="70"/>
      <c r="N13" s="70"/>
    </row>
    <row r="14" spans="1:14" s="53" customFormat="1" ht="15" customHeight="1">
      <c r="A14" s="57"/>
      <c r="B14" s="58" t="s">
        <v>39</v>
      </c>
      <c r="C14" s="65"/>
      <c r="D14" s="57"/>
      <c r="E14" s="58" t="s">
        <v>34</v>
      </c>
      <c r="H14" s="58" t="s">
        <v>148</v>
      </c>
      <c r="J14" s="54"/>
      <c r="K14" s="58" t="s">
        <v>231</v>
      </c>
      <c r="M14" s="70"/>
      <c r="N14" s="70"/>
    </row>
    <row r="15" spans="1:14" s="53" customFormat="1" ht="15" customHeight="1">
      <c r="A15" s="57"/>
      <c r="B15" s="58" t="s">
        <v>175</v>
      </c>
      <c r="C15" s="65"/>
      <c r="D15" s="57"/>
      <c r="E15" s="58" t="s">
        <v>33</v>
      </c>
      <c r="H15" s="58" t="s">
        <v>156</v>
      </c>
      <c r="J15" s="65"/>
      <c r="K15" s="58" t="s">
        <v>238</v>
      </c>
      <c r="M15" s="70"/>
      <c r="N15" s="70"/>
    </row>
    <row r="16" spans="1:19" s="53" customFormat="1" ht="15" customHeight="1">
      <c r="A16" s="57"/>
      <c r="B16" s="58" t="s">
        <v>75</v>
      </c>
      <c r="C16" s="65"/>
      <c r="D16" s="57"/>
      <c r="E16" s="58" t="s">
        <v>42</v>
      </c>
      <c r="H16" s="58" t="s">
        <v>242</v>
      </c>
      <c r="J16" s="57"/>
      <c r="K16" s="58" t="s">
        <v>50</v>
      </c>
      <c r="M16" s="70"/>
      <c r="N16" s="70"/>
      <c r="S16" s="64"/>
    </row>
    <row r="17" spans="1:19" s="53" customFormat="1" ht="15" customHeight="1">
      <c r="A17" s="57"/>
      <c r="B17" s="59" t="s">
        <v>77</v>
      </c>
      <c r="C17" s="65"/>
      <c r="D17" s="57"/>
      <c r="E17" s="59" t="s">
        <v>41</v>
      </c>
      <c r="H17" s="59" t="s">
        <v>194</v>
      </c>
      <c r="J17" s="57"/>
      <c r="K17" s="124" t="s">
        <v>68</v>
      </c>
      <c r="M17" s="70"/>
      <c r="N17" s="70"/>
      <c r="Q17" s="64"/>
      <c r="S17" s="64"/>
    </row>
    <row r="18" spans="1:14" s="53" customFormat="1" ht="15" customHeight="1">
      <c r="A18" s="60"/>
      <c r="B18" s="61"/>
      <c r="C18" s="54"/>
      <c r="D18"/>
      <c r="E18"/>
      <c r="M18" s="70"/>
      <c r="N18" s="70"/>
    </row>
    <row r="19" spans="1:14" s="53" customFormat="1" ht="15" customHeight="1">
      <c r="A19" s="197" t="s">
        <v>129</v>
      </c>
      <c r="B19" s="198"/>
      <c r="C19" s="62"/>
      <c r="D19" s="197" t="s">
        <v>60</v>
      </c>
      <c r="E19" s="198"/>
      <c r="G19" s="197" t="s">
        <v>103</v>
      </c>
      <c r="H19" s="198"/>
      <c r="J19" s="197" t="s">
        <v>107</v>
      </c>
      <c r="K19" s="198"/>
      <c r="M19" s="200"/>
      <c r="N19" s="200"/>
    </row>
    <row r="20" spans="1:14" s="53" customFormat="1" ht="15" customHeight="1">
      <c r="A20" s="56"/>
      <c r="B20" s="87" t="s">
        <v>116</v>
      </c>
      <c r="C20" s="62"/>
      <c r="D20" s="56"/>
      <c r="E20" s="58" t="s">
        <v>236</v>
      </c>
      <c r="H20" s="58" t="s">
        <v>190</v>
      </c>
      <c r="J20" s="56"/>
      <c r="K20" s="87" t="s">
        <v>239</v>
      </c>
      <c r="M20" s="154"/>
      <c r="N20" s="154"/>
    </row>
    <row r="21" spans="1:14" s="53" customFormat="1" ht="15" customHeight="1">
      <c r="A21" s="57"/>
      <c r="B21" s="58" t="s">
        <v>192</v>
      </c>
      <c r="C21" s="62"/>
      <c r="D21" s="57"/>
      <c r="E21" s="58" t="s">
        <v>23</v>
      </c>
      <c r="H21" s="58" t="s">
        <v>83</v>
      </c>
      <c r="J21" s="57"/>
      <c r="K21" s="58" t="s">
        <v>87</v>
      </c>
      <c r="M21" s="154"/>
      <c r="N21" s="154"/>
    </row>
    <row r="22" spans="1:14" s="53" customFormat="1" ht="15" customHeight="1">
      <c r="A22" s="54"/>
      <c r="B22" s="123" t="s">
        <v>73</v>
      </c>
      <c r="C22" s="62"/>
      <c r="D22" s="57"/>
      <c r="E22" s="58" t="s">
        <v>25</v>
      </c>
      <c r="H22" s="58" t="s">
        <v>85</v>
      </c>
      <c r="J22" s="54"/>
      <c r="K22" s="58" t="s">
        <v>240</v>
      </c>
      <c r="M22" s="154"/>
      <c r="N22" s="154"/>
    </row>
    <row r="23" spans="1:14" s="53" customFormat="1" ht="15" customHeight="1">
      <c r="A23" s="57"/>
      <c r="B23" s="58" t="s">
        <v>213</v>
      </c>
      <c r="C23" s="62"/>
      <c r="D23" s="57"/>
      <c r="E23" s="58" t="s">
        <v>28</v>
      </c>
      <c r="H23" s="58" t="s">
        <v>104</v>
      </c>
      <c r="J23" s="57"/>
      <c r="K23" s="58" t="s">
        <v>90</v>
      </c>
      <c r="L23" s="55"/>
      <c r="M23" s="154"/>
      <c r="N23" s="154"/>
    </row>
    <row r="24" spans="1:14" s="53" customFormat="1" ht="15" customHeight="1">
      <c r="A24" s="57"/>
      <c r="B24" s="54" t="s">
        <v>174</v>
      </c>
      <c r="C24" s="62"/>
      <c r="E24" s="58" t="s">
        <v>121</v>
      </c>
      <c r="H24" s="58" t="s">
        <v>89</v>
      </c>
      <c r="J24" s="57"/>
      <c r="K24" s="58" t="s">
        <v>139</v>
      </c>
      <c r="M24" s="154"/>
      <c r="N24" s="154"/>
    </row>
    <row r="25" spans="1:14" s="53" customFormat="1" ht="15" customHeight="1">
      <c r="A25" s="57"/>
      <c r="B25" s="59" t="s">
        <v>177</v>
      </c>
      <c r="C25" s="62"/>
      <c r="E25" s="59" t="s">
        <v>173</v>
      </c>
      <c r="H25" s="59" t="s">
        <v>212</v>
      </c>
      <c r="J25" s="57"/>
      <c r="K25" s="59" t="s">
        <v>91</v>
      </c>
      <c r="M25" s="154"/>
      <c r="N25" s="70"/>
    </row>
    <row r="26" spans="1:14" s="53" customFormat="1" ht="15" customHeight="1">
      <c r="A26" s="60"/>
      <c r="B26" s="61"/>
      <c r="C26" s="54"/>
      <c r="G26" s="54"/>
      <c r="H26" s="63"/>
      <c r="M26" s="70"/>
      <c r="N26" s="70"/>
    </row>
    <row r="27" spans="1:15" s="53" customFormat="1" ht="15" customHeight="1">
      <c r="A27" s="197" t="s">
        <v>181</v>
      </c>
      <c r="B27" s="198"/>
      <c r="C27" s="55"/>
      <c r="D27" s="197" t="s">
        <v>162</v>
      </c>
      <c r="E27" s="198"/>
      <c r="G27" s="197" t="s">
        <v>187</v>
      </c>
      <c r="H27" s="198"/>
      <c r="J27" s="197" t="s">
        <v>134</v>
      </c>
      <c r="K27" s="198"/>
      <c r="M27" s="70"/>
      <c r="N27" s="70"/>
      <c r="O27" s="70"/>
    </row>
    <row r="28" spans="1:15" s="53" customFormat="1" ht="15" customHeight="1">
      <c r="A28" s="56"/>
      <c r="B28" s="87"/>
      <c r="C28" s="55"/>
      <c r="E28" s="87" t="s">
        <v>147</v>
      </c>
      <c r="H28" s="58" t="s">
        <v>185</v>
      </c>
      <c r="J28" s="57"/>
      <c r="K28" s="58" t="s">
        <v>79</v>
      </c>
      <c r="M28" s="70"/>
      <c r="N28" s="70"/>
      <c r="O28" s="70"/>
    </row>
    <row r="29" spans="1:15" s="53" customFormat="1" ht="15" customHeight="1">
      <c r="A29" s="57"/>
      <c r="B29" s="58" t="s">
        <v>179</v>
      </c>
      <c r="C29" s="55"/>
      <c r="E29" s="58" t="s">
        <v>141</v>
      </c>
      <c r="H29" s="58" t="s">
        <v>183</v>
      </c>
      <c r="J29" s="57"/>
      <c r="K29" s="58" t="s">
        <v>93</v>
      </c>
      <c r="M29" s="70"/>
      <c r="N29" s="70"/>
      <c r="O29" s="70"/>
    </row>
    <row r="30" spans="1:15" s="53" customFormat="1" ht="15" customHeight="1">
      <c r="A30" s="54"/>
      <c r="B30" s="123" t="s">
        <v>36</v>
      </c>
      <c r="C30" s="55"/>
      <c r="E30" s="58" t="s">
        <v>146</v>
      </c>
      <c r="H30" s="58" t="s">
        <v>230</v>
      </c>
      <c r="J30" s="57"/>
      <c r="K30" s="58" t="s">
        <v>24</v>
      </c>
      <c r="M30" s="70"/>
      <c r="N30" s="70"/>
      <c r="O30" s="70"/>
    </row>
    <row r="31" spans="1:15" s="53" customFormat="1" ht="15" customHeight="1">
      <c r="A31" s="57"/>
      <c r="B31" s="58" t="s">
        <v>142</v>
      </c>
      <c r="C31" s="55"/>
      <c r="E31" s="58" t="s">
        <v>196</v>
      </c>
      <c r="H31" s="58" t="s">
        <v>201</v>
      </c>
      <c r="J31" s="57"/>
      <c r="K31" s="58" t="s">
        <v>67</v>
      </c>
      <c r="M31" s="70"/>
      <c r="N31" s="70"/>
      <c r="O31" s="70"/>
    </row>
    <row r="32" spans="1:15" s="53" customFormat="1" ht="15" customHeight="1">
      <c r="A32" s="57"/>
      <c r="B32" s="58" t="s">
        <v>38</v>
      </c>
      <c r="C32" s="55"/>
      <c r="E32" s="58" t="s">
        <v>140</v>
      </c>
      <c r="H32" s="58" t="s">
        <v>152</v>
      </c>
      <c r="J32" s="57"/>
      <c r="K32" s="58" t="s">
        <v>143</v>
      </c>
      <c r="M32" s="70"/>
      <c r="N32" s="70"/>
      <c r="O32" s="70"/>
    </row>
    <row r="33" spans="1:15" s="53" customFormat="1" ht="15" customHeight="1">
      <c r="A33" s="57"/>
      <c r="B33" s="59" t="s">
        <v>37</v>
      </c>
      <c r="C33" s="55"/>
      <c r="E33" s="59" t="s">
        <v>145</v>
      </c>
      <c r="H33" s="59" t="s">
        <v>108</v>
      </c>
      <c r="J33" s="57"/>
      <c r="K33" s="59" t="s">
        <v>62</v>
      </c>
      <c r="M33" s="70"/>
      <c r="N33" s="70"/>
      <c r="O33" s="70"/>
    </row>
    <row r="34" spans="13:15" s="53" customFormat="1" ht="15" customHeight="1">
      <c r="M34" s="70"/>
      <c r="N34" s="70"/>
      <c r="O34" s="70"/>
    </row>
    <row r="35" spans="1:14" s="53" customFormat="1" ht="15" customHeight="1">
      <c r="A35" s="197" t="s">
        <v>48</v>
      </c>
      <c r="B35" s="198"/>
      <c r="C35" s="64"/>
      <c r="D35" s="197" t="s">
        <v>158</v>
      </c>
      <c r="E35" s="198"/>
      <c r="G35" s="197" t="s">
        <v>135</v>
      </c>
      <c r="H35" s="198"/>
      <c r="M35" s="200"/>
      <c r="N35" s="200"/>
    </row>
    <row r="36" spans="1:14" s="53" customFormat="1" ht="15" customHeight="1">
      <c r="A36" s="56"/>
      <c r="B36" s="87" t="s">
        <v>45</v>
      </c>
      <c r="C36" s="64"/>
      <c r="D36" s="56"/>
      <c r="E36" s="87" t="s">
        <v>188</v>
      </c>
      <c r="G36" s="65"/>
      <c r="H36" s="87" t="s">
        <v>65</v>
      </c>
      <c r="M36" s="154"/>
      <c r="N36" s="70"/>
    </row>
    <row r="37" spans="1:14" s="53" customFormat="1" ht="15" customHeight="1">
      <c r="A37" s="57"/>
      <c r="B37" s="58" t="s">
        <v>193</v>
      </c>
      <c r="D37" s="57"/>
      <c r="E37" s="58" t="s">
        <v>232</v>
      </c>
      <c r="F37" s="55"/>
      <c r="H37" s="58" t="s">
        <v>78</v>
      </c>
      <c r="M37" s="154"/>
      <c r="N37" s="154"/>
    </row>
    <row r="38" spans="1:14" s="53" customFormat="1" ht="15" customHeight="1">
      <c r="A38" s="57"/>
      <c r="B38" s="58" t="s">
        <v>57</v>
      </c>
      <c r="D38" s="57"/>
      <c r="E38" s="58" t="s">
        <v>157</v>
      </c>
      <c r="H38" s="58" t="s">
        <v>133</v>
      </c>
      <c r="M38" s="155"/>
      <c r="N38" s="70"/>
    </row>
    <row r="39" spans="1:14" s="53" customFormat="1" ht="15" customHeight="1">
      <c r="A39" s="57"/>
      <c r="B39" s="58" t="s">
        <v>170</v>
      </c>
      <c r="D39" s="57"/>
      <c r="E39" s="58" t="s">
        <v>71</v>
      </c>
      <c r="H39" s="58" t="s">
        <v>72</v>
      </c>
      <c r="M39" s="154"/>
      <c r="N39" s="154"/>
    </row>
    <row r="40" spans="1:14" s="53" customFormat="1" ht="15" customHeight="1">
      <c r="A40" s="57"/>
      <c r="B40" s="58" t="s">
        <v>144</v>
      </c>
      <c r="D40" s="57"/>
      <c r="E40" s="58" t="s">
        <v>178</v>
      </c>
      <c r="G40" s="71"/>
      <c r="H40" s="58" t="s">
        <v>64</v>
      </c>
      <c r="M40" s="70"/>
      <c r="N40" s="154"/>
    </row>
    <row r="41" spans="1:14" s="53" customFormat="1" ht="15" customHeight="1">
      <c r="A41" s="54"/>
      <c r="B41" s="59" t="s">
        <v>113</v>
      </c>
      <c r="D41" s="65"/>
      <c r="E41" s="59" t="s">
        <v>40</v>
      </c>
      <c r="G41" s="71"/>
      <c r="H41" s="124" t="s">
        <v>53</v>
      </c>
      <c r="M41" s="70"/>
      <c r="N41" s="70"/>
    </row>
    <row r="42" spans="13:14" s="53" customFormat="1" ht="15" customHeight="1">
      <c r="M42" s="70"/>
      <c r="N42" s="70"/>
    </row>
    <row r="43" spans="1:14" s="53" customFormat="1" ht="15" customHeight="1">
      <c r="A43" s="197" t="s">
        <v>130</v>
      </c>
      <c r="B43" s="198"/>
      <c r="D43" s="197" t="s">
        <v>131</v>
      </c>
      <c r="E43" s="198"/>
      <c r="G43" s="197" t="s">
        <v>105</v>
      </c>
      <c r="H43" s="198"/>
      <c r="M43" s="200"/>
      <c r="N43" s="200"/>
    </row>
    <row r="44" spans="1:14" s="53" customFormat="1" ht="15" customHeight="1">
      <c r="A44" s="56"/>
      <c r="B44" s="87" t="s">
        <v>172</v>
      </c>
      <c r="D44" s="56"/>
      <c r="E44" s="87" t="s">
        <v>82</v>
      </c>
      <c r="H44" s="58" t="s">
        <v>80</v>
      </c>
      <c r="M44" s="154"/>
      <c r="N44" s="70"/>
    </row>
    <row r="45" spans="1:14" s="53" customFormat="1" ht="15" customHeight="1">
      <c r="A45" s="57"/>
      <c r="B45" s="58" t="s">
        <v>66</v>
      </c>
      <c r="D45" s="57"/>
      <c r="E45" s="58" t="s">
        <v>214</v>
      </c>
      <c r="H45" s="58" t="s">
        <v>211</v>
      </c>
      <c r="M45" s="154"/>
      <c r="N45" s="154"/>
    </row>
    <row r="46" spans="1:14" s="53" customFormat="1" ht="15" customHeight="1">
      <c r="A46" s="57"/>
      <c r="B46" s="58" t="s">
        <v>54</v>
      </c>
      <c r="D46" s="57"/>
      <c r="E46" s="58" t="s">
        <v>111</v>
      </c>
      <c r="H46" s="58" t="s">
        <v>81</v>
      </c>
      <c r="M46" s="155"/>
      <c r="N46" s="70"/>
    </row>
    <row r="47" spans="1:14" s="53" customFormat="1" ht="15" customHeight="1">
      <c r="A47" s="57"/>
      <c r="B47" s="58" t="s">
        <v>235</v>
      </c>
      <c r="D47" s="57"/>
      <c r="E47" s="58" t="s">
        <v>110</v>
      </c>
      <c r="H47" s="58" t="s">
        <v>84</v>
      </c>
      <c r="M47" s="154"/>
      <c r="N47" s="154"/>
    </row>
    <row r="48" spans="1:14" s="53" customFormat="1" ht="15" customHeight="1">
      <c r="A48" s="54"/>
      <c r="B48" s="58" t="s">
        <v>176</v>
      </c>
      <c r="D48" s="57"/>
      <c r="E48" s="58" t="s">
        <v>112</v>
      </c>
      <c r="H48" s="58" t="s">
        <v>86</v>
      </c>
      <c r="M48" s="70"/>
      <c r="N48" s="154"/>
    </row>
    <row r="49" spans="1:14" s="53" customFormat="1" ht="15" customHeight="1">
      <c r="A49" s="54"/>
      <c r="B49" s="124" t="s">
        <v>198</v>
      </c>
      <c r="D49" s="57"/>
      <c r="E49" s="59" t="s">
        <v>209</v>
      </c>
      <c r="H49" s="59" t="s">
        <v>237</v>
      </c>
      <c r="M49" s="70"/>
      <c r="N49" s="70"/>
    </row>
    <row r="50" spans="12:14" s="53" customFormat="1" ht="15" customHeight="1">
      <c r="L50" s="71"/>
      <c r="M50" s="70"/>
      <c r="N50" s="70"/>
    </row>
    <row r="51" s="53" customFormat="1" ht="15" customHeight="1">
      <c r="M51" s="70"/>
    </row>
    <row r="52" s="53" customFormat="1" ht="15" customHeight="1">
      <c r="M52" s="70"/>
    </row>
    <row r="53" s="53" customFormat="1" ht="15" customHeight="1">
      <c r="M53" s="70"/>
    </row>
    <row r="54" s="53" customFormat="1" ht="15" customHeight="1">
      <c r="M54" s="70"/>
    </row>
    <row r="55" s="53" customFormat="1" ht="15" customHeight="1">
      <c r="M55" s="70"/>
    </row>
    <row r="56" s="53" customFormat="1" ht="15" customHeight="1">
      <c r="M56" s="70"/>
    </row>
    <row r="57" s="53" customFormat="1" ht="15" customHeight="1">
      <c r="M57" s="70"/>
    </row>
    <row r="58" spans="7:9" s="53" customFormat="1" ht="15" customHeight="1">
      <c r="G58" s="70"/>
      <c r="H58" s="70"/>
      <c r="I58" s="70"/>
    </row>
    <row r="59" spans="7:9" s="53" customFormat="1" ht="15" customHeight="1">
      <c r="G59" s="70"/>
      <c r="H59" s="70"/>
      <c r="I59" s="70"/>
    </row>
    <row r="60" s="53" customFormat="1" ht="15" customHeight="1"/>
    <row r="61" s="53" customFormat="1" ht="15" customHeight="1"/>
    <row r="62" s="53" customFormat="1" ht="15" customHeight="1"/>
    <row r="63" s="53" customFormat="1" ht="15" customHeight="1"/>
    <row r="64" s="53" customFormat="1" ht="15" customHeight="1"/>
    <row r="65" s="53" customFormat="1" ht="15" customHeight="1"/>
    <row r="66" s="53" customFormat="1" ht="15" customHeight="1"/>
    <row r="67" s="53" customFormat="1" ht="15" customHeight="1"/>
    <row r="68" s="53" customFormat="1" ht="15" customHeight="1"/>
    <row r="69" s="53" customFormat="1" ht="15" customHeight="1"/>
    <row r="70" s="53" customFormat="1" ht="15" customHeight="1"/>
    <row r="71" s="53" customFormat="1" ht="15" customHeight="1"/>
    <row r="72" s="53" customFormat="1" ht="15" customHeight="1"/>
    <row r="73" s="53" customFormat="1" ht="15" customHeight="1"/>
    <row r="74" s="53" customFormat="1" ht="15" customHeight="1"/>
    <row r="75" s="53" customFormat="1" ht="15" customHeight="1"/>
    <row r="76" s="53" customFormat="1" ht="15" customHeight="1"/>
    <row r="77" s="53" customFormat="1" ht="15" customHeight="1"/>
    <row r="78" s="53" customFormat="1" ht="15" customHeight="1"/>
    <row r="79" s="53" customFormat="1" ht="15" customHeight="1"/>
    <row r="80" s="53" customFormat="1" ht="15" customHeight="1"/>
    <row r="81" s="53" customFormat="1" ht="15" customHeight="1"/>
    <row r="82" s="53" customFormat="1" ht="15" customHeight="1"/>
    <row r="83" s="53" customFormat="1" ht="15" customHeight="1">
      <c r="E83"/>
    </row>
  </sheetData>
  <sheetProtection/>
  <mergeCells count="27">
    <mergeCell ref="J3:K3"/>
    <mergeCell ref="M19:N19"/>
    <mergeCell ref="G19:H19"/>
    <mergeCell ref="J27:K27"/>
    <mergeCell ref="D27:E27"/>
    <mergeCell ref="G27:H27"/>
    <mergeCell ref="J19:K19"/>
    <mergeCell ref="M35:N35"/>
    <mergeCell ref="G43:H43"/>
    <mergeCell ref="M43:N43"/>
    <mergeCell ref="D43:E43"/>
    <mergeCell ref="G35:H35"/>
    <mergeCell ref="G3:H3"/>
    <mergeCell ref="M3:N3"/>
    <mergeCell ref="J11:K11"/>
    <mergeCell ref="D11:E11"/>
    <mergeCell ref="G11:H11"/>
    <mergeCell ref="A43:B43"/>
    <mergeCell ref="D35:E35"/>
    <mergeCell ref="A11:B11"/>
    <mergeCell ref="A19:B19"/>
    <mergeCell ref="A1:E1"/>
    <mergeCell ref="A35:B35"/>
    <mergeCell ref="A3:B3"/>
    <mergeCell ref="A27:B27"/>
    <mergeCell ref="D3:E3"/>
    <mergeCell ref="D19:E19"/>
  </mergeCells>
  <conditionalFormatting sqref="N7:N8 N35:N40 M42:N49 N3 N5 J3:K34 J42:K42 M35:M41 A3:I49 M3:M9 L3:L49 M10:N26 M34:N34">
    <cfRule type="duplicateValues" priority="1" dxfId="0" stopIfTrue="1">
      <formula>AND(COUNTIF($N$7:$N$8,A3)+COUNTIF($N$35:$N$40,A3)+COUNTIF($M$42:$N$49,A3)+COUNTIF($N$3:$N$3,A3)+COUNTIF($N$5:$N$5,A3)+COUNTIF($J$3:$K$34,A3)+COUNTIF($J$42:$K$42,A3)+COUNTIF($M$35:$M$41,A3)+COUNTIF($A$3:$I$49,A3)+COUNTIF($M$3:$M$9,A3)+COUNTIF($L$3:$L$49,A3)+COUNTIF($M$10:$N$26,A3)+COUNTIF($M$34:$N$34,A3)&gt;1,NOT(ISBLANK(A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0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7" width="10.7109375" style="0" customWidth="1"/>
    <col min="8" max="8" width="12.28125" style="0" customWidth="1"/>
    <col min="9" max="10" width="14.57421875" style="0" bestFit="1" customWidth="1"/>
    <col min="11" max="11" width="14.00390625" style="0" customWidth="1"/>
    <col min="12" max="12" width="43.140625" style="0" customWidth="1"/>
    <col min="13" max="17" width="10.7109375" style="0" customWidth="1"/>
    <col min="18" max="18" width="10.8515625" style="0" customWidth="1"/>
    <col min="19" max="19" width="11.57421875" style="0" bestFit="1" customWidth="1"/>
  </cols>
  <sheetData>
    <row r="1" spans="1:10" ht="23.25">
      <c r="A1" s="199" t="s">
        <v>215</v>
      </c>
      <c r="B1" s="199"/>
      <c r="C1" s="199"/>
      <c r="D1" s="199"/>
      <c r="E1" s="199"/>
      <c r="F1" s="199"/>
      <c r="J1" s="30"/>
    </row>
    <row r="2" ht="18.75" thickBot="1">
      <c r="J2" s="31"/>
    </row>
    <row r="3" spans="2:19" ht="18.75" thickBot="1">
      <c r="B3" s="134" t="s">
        <v>128</v>
      </c>
      <c r="C3" s="136"/>
      <c r="D3" s="135" t="s">
        <v>163</v>
      </c>
      <c r="E3" s="96" t="s">
        <v>164</v>
      </c>
      <c r="F3" s="96" t="s">
        <v>165</v>
      </c>
      <c r="G3" s="96" t="s">
        <v>166</v>
      </c>
      <c r="H3" s="96" t="s">
        <v>169</v>
      </c>
      <c r="I3" s="97" t="s">
        <v>0</v>
      </c>
      <c r="J3" s="113" t="s">
        <v>167</v>
      </c>
      <c r="K3" s="30"/>
      <c r="L3" s="204"/>
      <c r="M3" s="204"/>
      <c r="N3" s="204"/>
      <c r="O3" s="204"/>
      <c r="P3" s="204"/>
      <c r="Q3" s="204"/>
      <c r="R3" s="190"/>
      <c r="S3" s="190"/>
    </row>
    <row r="4" spans="1:19" ht="19.5" thickBot="1" thickTop="1">
      <c r="A4" s="98"/>
      <c r="B4" s="103" t="s">
        <v>102</v>
      </c>
      <c r="C4" s="138" t="s">
        <v>97</v>
      </c>
      <c r="D4" s="183">
        <v>30</v>
      </c>
      <c r="E4" s="107">
        <v>19</v>
      </c>
      <c r="F4" s="106">
        <v>30</v>
      </c>
      <c r="G4" s="107">
        <v>30</v>
      </c>
      <c r="H4" s="186">
        <v>24</v>
      </c>
      <c r="I4" s="102">
        <f aca="true" t="shared" si="0" ref="I4:I25">SUM(D4:H4)</f>
        <v>133</v>
      </c>
      <c r="J4" s="173">
        <v>1</v>
      </c>
      <c r="K4" s="31"/>
      <c r="L4" s="160"/>
      <c r="M4" s="160"/>
      <c r="N4" s="190"/>
      <c r="O4" s="190"/>
      <c r="P4" s="190"/>
      <c r="Q4" s="190"/>
      <c r="R4" s="162"/>
      <c r="S4" s="163"/>
    </row>
    <row r="5" spans="1:19" ht="19.5" thickBot="1" thickTop="1">
      <c r="A5" s="98"/>
      <c r="B5" s="103" t="s">
        <v>124</v>
      </c>
      <c r="C5" s="103" t="s">
        <v>119</v>
      </c>
      <c r="D5" s="184">
        <v>27</v>
      </c>
      <c r="E5" s="110">
        <v>22</v>
      </c>
      <c r="F5" s="109">
        <v>18</v>
      </c>
      <c r="G5" s="110">
        <v>18</v>
      </c>
      <c r="H5" s="187">
        <v>30</v>
      </c>
      <c r="I5" s="102">
        <f t="shared" si="0"/>
        <v>115</v>
      </c>
      <c r="J5" s="174">
        <v>2</v>
      </c>
      <c r="K5" s="31"/>
      <c r="L5" s="160"/>
      <c r="M5" s="160"/>
      <c r="N5" s="190"/>
      <c r="O5" s="190"/>
      <c r="P5" s="190"/>
      <c r="Q5" s="190"/>
      <c r="R5" s="162"/>
      <c r="S5" s="163"/>
    </row>
    <row r="6" spans="1:19" ht="19.5" thickBot="1" thickTop="1">
      <c r="A6" s="98"/>
      <c r="B6" s="103" t="s">
        <v>49</v>
      </c>
      <c r="C6" s="103" t="s">
        <v>58</v>
      </c>
      <c r="D6" s="184">
        <v>20</v>
      </c>
      <c r="E6" s="110">
        <v>27</v>
      </c>
      <c r="F6" s="109">
        <v>10</v>
      </c>
      <c r="G6" s="110">
        <v>16</v>
      </c>
      <c r="H6" s="187">
        <v>27</v>
      </c>
      <c r="I6" s="102">
        <f t="shared" si="0"/>
        <v>100</v>
      </c>
      <c r="J6" s="174">
        <v>3</v>
      </c>
      <c r="K6" s="31"/>
      <c r="L6" s="160"/>
      <c r="M6" s="160"/>
      <c r="N6" s="190"/>
      <c r="O6" s="190"/>
      <c r="P6" s="190"/>
      <c r="Q6" s="190"/>
      <c r="R6" s="162"/>
      <c r="S6" s="163"/>
    </row>
    <row r="7" spans="1:19" ht="19.5" thickBot="1" thickTop="1">
      <c r="A7" s="98"/>
      <c r="B7" s="103" t="s">
        <v>161</v>
      </c>
      <c r="C7" s="103" t="s">
        <v>159</v>
      </c>
      <c r="D7" s="184">
        <v>12</v>
      </c>
      <c r="E7" s="110">
        <v>30</v>
      </c>
      <c r="F7" s="109">
        <v>14</v>
      </c>
      <c r="G7" s="110">
        <v>24</v>
      </c>
      <c r="H7" s="187">
        <v>15</v>
      </c>
      <c r="I7" s="102">
        <f t="shared" si="0"/>
        <v>95</v>
      </c>
      <c r="J7" s="174">
        <v>4</v>
      </c>
      <c r="K7" s="31"/>
      <c r="L7" s="160"/>
      <c r="M7" s="160"/>
      <c r="N7" s="190"/>
      <c r="O7" s="190"/>
      <c r="P7" s="190"/>
      <c r="Q7" s="190"/>
      <c r="R7" s="162"/>
      <c r="S7" s="163"/>
    </row>
    <row r="8" spans="1:19" ht="19.5" thickBot="1" thickTop="1">
      <c r="A8" s="98"/>
      <c r="B8" s="103" t="s">
        <v>160</v>
      </c>
      <c r="C8" s="103" t="s">
        <v>154</v>
      </c>
      <c r="D8" s="184">
        <v>16</v>
      </c>
      <c r="E8" s="110">
        <v>24</v>
      </c>
      <c r="F8" s="109">
        <v>16</v>
      </c>
      <c r="G8" s="110">
        <v>15</v>
      </c>
      <c r="H8" s="187">
        <v>20</v>
      </c>
      <c r="I8" s="102">
        <f t="shared" si="0"/>
        <v>91</v>
      </c>
      <c r="J8" s="174">
        <v>5</v>
      </c>
      <c r="K8" s="31"/>
      <c r="L8" s="168"/>
      <c r="M8" s="168"/>
      <c r="N8" s="190"/>
      <c r="O8" s="190"/>
      <c r="P8" s="190"/>
      <c r="Q8" s="190"/>
      <c r="R8" s="162"/>
      <c r="S8" s="163"/>
    </row>
    <row r="9" spans="1:19" ht="19.5" thickBot="1" thickTop="1">
      <c r="A9" s="98"/>
      <c r="B9" s="103" t="s">
        <v>100</v>
      </c>
      <c r="C9" s="103" t="s">
        <v>95</v>
      </c>
      <c r="D9" s="184">
        <v>6</v>
      </c>
      <c r="E9" s="110">
        <v>16</v>
      </c>
      <c r="F9" s="109">
        <v>27</v>
      </c>
      <c r="G9" s="110">
        <v>20</v>
      </c>
      <c r="H9" s="187">
        <v>9</v>
      </c>
      <c r="I9" s="102">
        <f t="shared" si="0"/>
        <v>78</v>
      </c>
      <c r="J9" s="174">
        <v>6</v>
      </c>
      <c r="K9" s="31"/>
      <c r="L9" s="160"/>
      <c r="M9" s="160"/>
      <c r="N9" s="190"/>
      <c r="O9" s="190"/>
      <c r="P9" s="190"/>
      <c r="Q9" s="190"/>
      <c r="R9" s="162"/>
      <c r="S9" s="163"/>
    </row>
    <row r="10" spans="1:19" ht="19.5" thickBot="1" thickTop="1">
      <c r="A10" s="98"/>
      <c r="B10" s="103" t="s">
        <v>99</v>
      </c>
      <c r="C10" s="103" t="s">
        <v>96</v>
      </c>
      <c r="D10" s="184">
        <v>24</v>
      </c>
      <c r="E10" s="110">
        <v>9</v>
      </c>
      <c r="F10" s="109">
        <v>23</v>
      </c>
      <c r="G10" s="110">
        <v>6</v>
      </c>
      <c r="H10" s="187">
        <v>11</v>
      </c>
      <c r="I10" s="102">
        <f t="shared" si="0"/>
        <v>73</v>
      </c>
      <c r="J10" s="174">
        <v>7</v>
      </c>
      <c r="K10" s="31"/>
      <c r="L10" s="168"/>
      <c r="M10" s="168"/>
      <c r="N10" s="190"/>
      <c r="O10" s="190"/>
      <c r="P10" s="190"/>
      <c r="Q10" s="190"/>
      <c r="R10" s="162"/>
      <c r="S10" s="163"/>
    </row>
    <row r="11" spans="1:19" ht="19.5" thickBot="1" thickTop="1">
      <c r="A11" s="98"/>
      <c r="B11" s="126" t="s">
        <v>205</v>
      </c>
      <c r="C11" s="126" t="s">
        <v>180</v>
      </c>
      <c r="D11" s="184">
        <v>8</v>
      </c>
      <c r="E11" s="110">
        <v>19</v>
      </c>
      <c r="F11" s="109">
        <v>9</v>
      </c>
      <c r="G11" s="110">
        <v>27</v>
      </c>
      <c r="H11" s="187">
        <v>8</v>
      </c>
      <c r="I11" s="102">
        <f t="shared" si="0"/>
        <v>71</v>
      </c>
      <c r="J11" s="174">
        <v>8</v>
      </c>
      <c r="K11" s="31"/>
      <c r="L11" s="160"/>
      <c r="M11" s="160"/>
      <c r="N11" s="190"/>
      <c r="O11" s="190"/>
      <c r="P11" s="190"/>
      <c r="Q11" s="190"/>
      <c r="R11" s="162"/>
      <c r="S11" s="163"/>
    </row>
    <row r="12" spans="1:19" ht="19.5" thickBot="1" thickTop="1">
      <c r="A12" s="98"/>
      <c r="B12" s="103" t="s">
        <v>123</v>
      </c>
      <c r="C12" s="103" t="s">
        <v>120</v>
      </c>
      <c r="D12" s="184">
        <v>13</v>
      </c>
      <c r="E12" s="110">
        <v>12</v>
      </c>
      <c r="F12" s="109">
        <v>20</v>
      </c>
      <c r="G12" s="110">
        <v>3</v>
      </c>
      <c r="H12" s="187">
        <v>22</v>
      </c>
      <c r="I12" s="102">
        <f t="shared" si="0"/>
        <v>70</v>
      </c>
      <c r="J12" s="174">
        <v>9</v>
      </c>
      <c r="K12" s="31"/>
      <c r="L12" s="160"/>
      <c r="M12" s="160"/>
      <c r="N12" s="190"/>
      <c r="O12" s="190"/>
      <c r="P12" s="190"/>
      <c r="Q12" s="190"/>
      <c r="R12" s="162"/>
      <c r="S12" s="163"/>
    </row>
    <row r="13" spans="1:19" ht="19.5" thickBot="1" thickTop="1">
      <c r="A13" s="98"/>
      <c r="B13" s="103" t="s">
        <v>76</v>
      </c>
      <c r="C13" s="103" t="s">
        <v>59</v>
      </c>
      <c r="D13" s="184">
        <v>14</v>
      </c>
      <c r="E13" s="110">
        <v>13</v>
      </c>
      <c r="F13" s="109">
        <v>23</v>
      </c>
      <c r="G13" s="110">
        <v>14</v>
      </c>
      <c r="H13" s="187">
        <v>5</v>
      </c>
      <c r="I13" s="102">
        <f t="shared" si="0"/>
        <v>69</v>
      </c>
      <c r="J13" s="174">
        <v>10</v>
      </c>
      <c r="K13" s="31"/>
      <c r="L13" s="160"/>
      <c r="M13" s="160"/>
      <c r="N13" s="190"/>
      <c r="O13" s="190"/>
      <c r="P13" s="190"/>
      <c r="Q13" s="190"/>
      <c r="R13" s="162"/>
      <c r="S13" s="163"/>
    </row>
    <row r="14" spans="1:19" ht="19.5" thickBot="1" thickTop="1">
      <c r="A14" s="98"/>
      <c r="B14" s="103" t="s">
        <v>43</v>
      </c>
      <c r="C14" s="103" t="s">
        <v>109</v>
      </c>
      <c r="D14" s="184">
        <v>15</v>
      </c>
      <c r="E14" s="110">
        <v>11</v>
      </c>
      <c r="F14" s="109">
        <v>11</v>
      </c>
      <c r="G14" s="110">
        <v>22</v>
      </c>
      <c r="H14" s="187">
        <v>6.5</v>
      </c>
      <c r="I14" s="102">
        <f t="shared" si="0"/>
        <v>65.5</v>
      </c>
      <c r="J14" s="174">
        <v>11</v>
      </c>
      <c r="K14" s="31"/>
      <c r="L14" s="160"/>
      <c r="M14" s="160"/>
      <c r="N14" s="190"/>
      <c r="O14" s="190"/>
      <c r="P14" s="190"/>
      <c r="Q14" s="190"/>
      <c r="R14" s="162"/>
      <c r="S14" s="163"/>
    </row>
    <row r="15" spans="1:19" ht="19.5" thickBot="1" thickTop="1">
      <c r="A15" s="98"/>
      <c r="B15" s="103" t="s">
        <v>126</v>
      </c>
      <c r="C15" s="103" t="s">
        <v>117</v>
      </c>
      <c r="D15" s="184">
        <v>22</v>
      </c>
      <c r="E15" s="110">
        <v>7</v>
      </c>
      <c r="F15" s="109">
        <v>13</v>
      </c>
      <c r="G15" s="110">
        <v>8</v>
      </c>
      <c r="H15" s="187">
        <v>10</v>
      </c>
      <c r="I15" s="102">
        <f t="shared" si="0"/>
        <v>60</v>
      </c>
      <c r="J15" s="174">
        <v>12</v>
      </c>
      <c r="K15" s="31"/>
      <c r="L15" s="160"/>
      <c r="M15" s="160"/>
      <c r="N15" s="190"/>
      <c r="O15" s="190"/>
      <c r="P15" s="190"/>
      <c r="Q15" s="190"/>
      <c r="R15" s="162"/>
      <c r="S15" s="163"/>
    </row>
    <row r="16" spans="1:19" ht="19.5" thickBot="1" thickTop="1">
      <c r="A16" s="98"/>
      <c r="B16" s="103" t="s">
        <v>244</v>
      </c>
      <c r="C16" s="103" t="s">
        <v>223</v>
      </c>
      <c r="D16" s="184">
        <v>11</v>
      </c>
      <c r="E16" s="110">
        <v>15</v>
      </c>
      <c r="F16" s="109">
        <v>5</v>
      </c>
      <c r="G16" s="110">
        <v>10</v>
      </c>
      <c r="H16" s="187">
        <v>18</v>
      </c>
      <c r="I16" s="102">
        <f t="shared" si="0"/>
        <v>59</v>
      </c>
      <c r="J16" s="174">
        <v>13</v>
      </c>
      <c r="K16" s="31"/>
      <c r="L16" s="160"/>
      <c r="M16" s="160"/>
      <c r="N16" s="190"/>
      <c r="O16" s="190"/>
      <c r="P16" s="190"/>
      <c r="Q16" s="190"/>
      <c r="R16" s="162"/>
      <c r="S16" s="163"/>
    </row>
    <row r="17" spans="1:19" ht="19.5" thickBot="1" thickTop="1">
      <c r="A17" s="98"/>
      <c r="B17" s="103" t="s">
        <v>63</v>
      </c>
      <c r="C17" s="103" t="s">
        <v>61</v>
      </c>
      <c r="D17" s="184">
        <v>18</v>
      </c>
      <c r="E17" s="110">
        <v>5</v>
      </c>
      <c r="F17" s="109">
        <v>12</v>
      </c>
      <c r="G17" s="110">
        <v>11</v>
      </c>
      <c r="H17" s="187">
        <v>12</v>
      </c>
      <c r="I17" s="102">
        <f t="shared" si="0"/>
        <v>58</v>
      </c>
      <c r="J17" s="174">
        <v>14</v>
      </c>
      <c r="K17" s="31"/>
      <c r="L17" s="160"/>
      <c r="M17" s="160"/>
      <c r="N17" s="190"/>
      <c r="O17" s="190"/>
      <c r="P17" s="190"/>
      <c r="Q17" s="190"/>
      <c r="R17" s="162"/>
      <c r="S17" s="163"/>
    </row>
    <row r="18" spans="1:19" ht="19.5" thickBot="1" thickTop="1">
      <c r="A18" s="98"/>
      <c r="B18" s="103" t="s">
        <v>137</v>
      </c>
      <c r="C18" s="103" t="s">
        <v>92</v>
      </c>
      <c r="D18" s="184">
        <v>7</v>
      </c>
      <c r="E18" s="110">
        <v>14</v>
      </c>
      <c r="F18" s="109">
        <v>6</v>
      </c>
      <c r="G18" s="110">
        <v>13</v>
      </c>
      <c r="H18" s="187">
        <v>6.5</v>
      </c>
      <c r="I18" s="102">
        <f t="shared" si="0"/>
        <v>46.5</v>
      </c>
      <c r="J18" s="174">
        <v>15</v>
      </c>
      <c r="K18" s="31"/>
      <c r="L18" s="160"/>
      <c r="M18" s="160"/>
      <c r="N18" s="190"/>
      <c r="O18" s="190"/>
      <c r="P18" s="190"/>
      <c r="Q18" s="190"/>
      <c r="R18" s="162"/>
      <c r="S18" s="163"/>
    </row>
    <row r="19" spans="1:19" ht="19.5" thickBot="1" thickTop="1">
      <c r="A19" s="98"/>
      <c r="B19" s="137" t="s">
        <v>127</v>
      </c>
      <c r="C19" s="103" t="s">
        <v>118</v>
      </c>
      <c r="D19" s="184">
        <v>3</v>
      </c>
      <c r="E19" s="110">
        <v>10</v>
      </c>
      <c r="F19" s="109">
        <v>15</v>
      </c>
      <c r="G19" s="110">
        <v>4</v>
      </c>
      <c r="H19" s="187">
        <v>14</v>
      </c>
      <c r="I19" s="102">
        <f t="shared" si="0"/>
        <v>46</v>
      </c>
      <c r="J19" s="174">
        <v>16</v>
      </c>
      <c r="K19" s="31"/>
      <c r="L19" s="160"/>
      <c r="M19" s="160"/>
      <c r="N19" s="190"/>
      <c r="O19" s="190"/>
      <c r="P19" s="190"/>
      <c r="Q19" s="190"/>
      <c r="R19" s="162"/>
      <c r="S19" s="163"/>
    </row>
    <row r="20" spans="1:19" ht="19.5" thickBot="1" thickTop="1">
      <c r="A20" s="98"/>
      <c r="B20" s="103" t="s">
        <v>125</v>
      </c>
      <c r="C20" s="103" t="s">
        <v>94</v>
      </c>
      <c r="D20" s="184">
        <v>4</v>
      </c>
      <c r="E20" s="110">
        <v>8</v>
      </c>
      <c r="F20" s="109">
        <v>3</v>
      </c>
      <c r="G20" s="110">
        <v>12</v>
      </c>
      <c r="H20" s="187">
        <v>16</v>
      </c>
      <c r="I20" s="102">
        <f t="shared" si="0"/>
        <v>43</v>
      </c>
      <c r="J20" s="174">
        <v>17</v>
      </c>
      <c r="K20" s="31"/>
      <c r="L20" s="160"/>
      <c r="M20" s="160"/>
      <c r="N20" s="190"/>
      <c r="O20" s="190"/>
      <c r="P20" s="190"/>
      <c r="Q20" s="190"/>
      <c r="R20" s="162"/>
      <c r="S20" s="163"/>
    </row>
    <row r="21" spans="1:19" ht="19.5" thickBot="1" thickTop="1">
      <c r="A21" s="98"/>
      <c r="B21" s="126" t="s">
        <v>206</v>
      </c>
      <c r="C21" s="126" t="s">
        <v>195</v>
      </c>
      <c r="D21" s="184">
        <v>1</v>
      </c>
      <c r="E21" s="110">
        <v>4</v>
      </c>
      <c r="F21" s="109">
        <v>2</v>
      </c>
      <c r="G21" s="110">
        <v>7</v>
      </c>
      <c r="H21" s="187">
        <v>13</v>
      </c>
      <c r="I21" s="102">
        <f t="shared" si="0"/>
        <v>27</v>
      </c>
      <c r="J21" s="174">
        <v>18</v>
      </c>
      <c r="K21" s="31"/>
      <c r="L21" s="168"/>
      <c r="M21" s="168"/>
      <c r="N21" s="190"/>
      <c r="O21" s="190"/>
      <c r="P21" s="190"/>
      <c r="Q21" s="190"/>
      <c r="R21" s="162"/>
      <c r="S21" s="163"/>
    </row>
    <row r="22" spans="1:19" ht="19.5" thickBot="1" thickTop="1">
      <c r="A22" s="98"/>
      <c r="B22" s="103" t="s">
        <v>101</v>
      </c>
      <c r="C22" s="103" t="s">
        <v>98</v>
      </c>
      <c r="D22" s="184">
        <v>2</v>
      </c>
      <c r="E22" s="110">
        <v>6</v>
      </c>
      <c r="F22" s="109">
        <v>8</v>
      </c>
      <c r="G22" s="110">
        <v>9</v>
      </c>
      <c r="H22" s="187">
        <v>1</v>
      </c>
      <c r="I22" s="102">
        <f t="shared" si="0"/>
        <v>26</v>
      </c>
      <c r="J22" s="174">
        <v>19</v>
      </c>
      <c r="K22" s="31"/>
      <c r="L22" s="160"/>
      <c r="M22" s="160"/>
      <c r="N22" s="190"/>
      <c r="O22" s="190"/>
      <c r="P22" s="190"/>
      <c r="Q22" s="190"/>
      <c r="R22" s="162"/>
      <c r="S22" s="163"/>
    </row>
    <row r="23" spans="1:19" ht="19.5" thickBot="1" thickTop="1">
      <c r="A23" s="98"/>
      <c r="B23" s="126" t="s">
        <v>204</v>
      </c>
      <c r="C23" s="126" t="s">
        <v>182</v>
      </c>
      <c r="D23" s="184">
        <v>10</v>
      </c>
      <c r="E23" s="110">
        <v>2</v>
      </c>
      <c r="F23" s="109">
        <v>7</v>
      </c>
      <c r="G23" s="110">
        <v>2</v>
      </c>
      <c r="H23" s="187">
        <v>2</v>
      </c>
      <c r="I23" s="102">
        <f t="shared" si="0"/>
        <v>23</v>
      </c>
      <c r="J23" s="174">
        <v>20</v>
      </c>
      <c r="K23" s="31"/>
      <c r="L23" s="160"/>
      <c r="M23" s="160"/>
      <c r="N23" s="190"/>
      <c r="O23" s="190"/>
      <c r="P23" s="190"/>
      <c r="Q23" s="190"/>
      <c r="R23" s="162"/>
      <c r="S23" s="163"/>
    </row>
    <row r="24" spans="1:19" ht="19.5" thickBot="1" thickTop="1">
      <c r="A24" s="98"/>
      <c r="B24" s="103" t="s">
        <v>168</v>
      </c>
      <c r="C24" s="103" t="s">
        <v>155</v>
      </c>
      <c r="D24" s="184">
        <v>9</v>
      </c>
      <c r="E24" s="110">
        <v>3</v>
      </c>
      <c r="F24" s="109">
        <v>4</v>
      </c>
      <c r="G24" s="110">
        <v>1</v>
      </c>
      <c r="H24" s="187">
        <v>3</v>
      </c>
      <c r="I24" s="102">
        <f t="shared" si="0"/>
        <v>20</v>
      </c>
      <c r="J24" s="174">
        <v>21</v>
      </c>
      <c r="K24" s="31"/>
      <c r="L24" s="160"/>
      <c r="M24" s="160"/>
      <c r="N24" s="190"/>
      <c r="O24" s="190"/>
      <c r="P24" s="190"/>
      <c r="Q24" s="190"/>
      <c r="R24" s="162"/>
      <c r="S24" s="163"/>
    </row>
    <row r="25" spans="1:19" ht="19.5" thickBot="1" thickTop="1">
      <c r="A25" s="98"/>
      <c r="B25" s="99" t="s">
        <v>122</v>
      </c>
      <c r="C25" s="139" t="s">
        <v>74</v>
      </c>
      <c r="D25" s="185">
        <v>5</v>
      </c>
      <c r="E25" s="165">
        <v>1</v>
      </c>
      <c r="F25" s="164">
        <v>1</v>
      </c>
      <c r="G25" s="165">
        <v>5</v>
      </c>
      <c r="H25" s="188">
        <v>4</v>
      </c>
      <c r="I25" s="189">
        <f t="shared" si="0"/>
        <v>16</v>
      </c>
      <c r="J25" s="175">
        <v>22</v>
      </c>
      <c r="K25" s="31"/>
      <c r="L25" s="160"/>
      <c r="M25" s="160"/>
      <c r="N25" s="190"/>
      <c r="O25" s="190"/>
      <c r="P25" s="190"/>
      <c r="Q25" s="190"/>
      <c r="R25" s="162"/>
      <c r="S25" s="163"/>
    </row>
    <row r="26" spans="1:18" ht="18.75" thickTop="1">
      <c r="A26" s="52"/>
      <c r="B26" s="172"/>
      <c r="C26" s="160"/>
      <c r="D26" s="161"/>
      <c r="E26" s="161"/>
      <c r="F26" s="161"/>
      <c r="G26" s="161"/>
      <c r="H26" s="162"/>
      <c r="I26" s="163"/>
      <c r="J26" s="162"/>
      <c r="K26" s="31"/>
      <c r="L26" s="6"/>
      <c r="M26" s="6"/>
      <c r="N26" s="6"/>
      <c r="O26" s="6"/>
      <c r="P26" s="30"/>
      <c r="Q26" s="30"/>
      <c r="R26" s="105"/>
    </row>
    <row r="27" spans="1:18" ht="18">
      <c r="A27" s="52"/>
      <c r="B27" s="160"/>
      <c r="C27" s="160"/>
      <c r="D27" s="161"/>
      <c r="E27" s="161"/>
      <c r="F27" s="161"/>
      <c r="G27" s="161"/>
      <c r="H27" s="162"/>
      <c r="I27" s="163"/>
      <c r="J27" s="162"/>
      <c r="K27" s="31"/>
      <c r="L27" s="32"/>
      <c r="M27" s="32"/>
      <c r="N27" s="32"/>
      <c r="O27" s="30"/>
      <c r="P27" s="30"/>
      <c r="Q27" s="30"/>
      <c r="R27" s="105"/>
    </row>
    <row r="28" spans="2:11" ht="18.75" thickBot="1">
      <c r="B28" s="32"/>
      <c r="C28" s="32"/>
      <c r="D28" s="32"/>
      <c r="E28" s="32"/>
      <c r="F28" s="32"/>
      <c r="G28" s="32"/>
      <c r="H28" s="32"/>
      <c r="I28" s="32"/>
      <c r="J28" s="31"/>
      <c r="K28" s="31"/>
    </row>
    <row r="29" spans="2:19" ht="19.5" thickBot="1" thickTop="1">
      <c r="B29" s="201" t="s">
        <v>163</v>
      </c>
      <c r="C29" s="202"/>
      <c r="D29" s="202"/>
      <c r="E29" s="202"/>
      <c r="F29" s="202"/>
      <c r="G29" s="203"/>
      <c r="H29" s="111" t="s">
        <v>0</v>
      </c>
      <c r="I29" s="112" t="s">
        <v>21</v>
      </c>
      <c r="J29" s="33"/>
      <c r="L29" s="201" t="s">
        <v>164</v>
      </c>
      <c r="M29" s="202"/>
      <c r="N29" s="202"/>
      <c r="O29" s="202"/>
      <c r="P29" s="202"/>
      <c r="Q29" s="202"/>
      <c r="R29" s="111" t="s">
        <v>0</v>
      </c>
      <c r="S29" s="112" t="s">
        <v>21</v>
      </c>
    </row>
    <row r="30" spans="1:19" ht="19.5" thickBot="1" thickTop="1">
      <c r="A30" s="72"/>
      <c r="B30" s="103" t="s">
        <v>102</v>
      </c>
      <c r="C30" s="138" t="s">
        <v>97</v>
      </c>
      <c r="D30" s="106">
        <v>4</v>
      </c>
      <c r="E30" s="107">
        <v>5</v>
      </c>
      <c r="F30" s="106">
        <v>29</v>
      </c>
      <c r="G30" s="107">
        <v>37</v>
      </c>
      <c r="H30" s="108">
        <f aca="true" t="shared" si="1" ref="H30:H51">SUM(D30:G30)</f>
        <v>75</v>
      </c>
      <c r="I30" s="102">
        <v>30</v>
      </c>
      <c r="J30" s="33"/>
      <c r="K30" s="72"/>
      <c r="L30" s="103" t="s">
        <v>161</v>
      </c>
      <c r="M30" s="138" t="s">
        <v>159</v>
      </c>
      <c r="N30" s="106">
        <v>12</v>
      </c>
      <c r="O30" s="107">
        <v>15</v>
      </c>
      <c r="P30" s="106">
        <v>20</v>
      </c>
      <c r="Q30" s="107">
        <v>25</v>
      </c>
      <c r="R30" s="108">
        <f aca="true" t="shared" si="2" ref="R30:R51">SUM(N30:Q30)</f>
        <v>72</v>
      </c>
      <c r="S30" s="102">
        <v>30</v>
      </c>
    </row>
    <row r="31" spans="2:19" ht="19.5" thickBot="1" thickTop="1">
      <c r="B31" s="103" t="s">
        <v>124</v>
      </c>
      <c r="C31" s="103" t="s">
        <v>119</v>
      </c>
      <c r="D31" s="109">
        <v>9</v>
      </c>
      <c r="E31" s="110">
        <v>17</v>
      </c>
      <c r="F31" s="109">
        <v>30</v>
      </c>
      <c r="G31" s="110">
        <v>36</v>
      </c>
      <c r="H31" s="108">
        <f t="shared" si="1"/>
        <v>92</v>
      </c>
      <c r="I31" s="101">
        <v>27</v>
      </c>
      <c r="J31" s="34"/>
      <c r="L31" s="103" t="s">
        <v>49</v>
      </c>
      <c r="M31" s="103" t="s">
        <v>58</v>
      </c>
      <c r="N31" s="109">
        <v>8</v>
      </c>
      <c r="O31" s="110">
        <v>23</v>
      </c>
      <c r="P31" s="109">
        <v>29</v>
      </c>
      <c r="Q31" s="110">
        <v>36</v>
      </c>
      <c r="R31" s="108">
        <f t="shared" si="2"/>
        <v>96</v>
      </c>
      <c r="S31" s="101">
        <v>27</v>
      </c>
    </row>
    <row r="32" spans="2:19" ht="19.5" thickBot="1" thickTop="1">
      <c r="B32" s="103" t="s">
        <v>99</v>
      </c>
      <c r="C32" s="103" t="s">
        <v>96</v>
      </c>
      <c r="D32" s="109">
        <v>1</v>
      </c>
      <c r="E32" s="110">
        <v>10</v>
      </c>
      <c r="F32" s="109">
        <v>24</v>
      </c>
      <c r="G32" s="110">
        <v>65</v>
      </c>
      <c r="H32" s="108">
        <f t="shared" si="1"/>
        <v>100</v>
      </c>
      <c r="I32" s="101">
        <v>24</v>
      </c>
      <c r="J32" s="34"/>
      <c r="L32" s="103" t="s">
        <v>160</v>
      </c>
      <c r="M32" s="103" t="s">
        <v>154</v>
      </c>
      <c r="N32" s="109">
        <v>3</v>
      </c>
      <c r="O32" s="110">
        <v>22</v>
      </c>
      <c r="P32" s="109">
        <v>34</v>
      </c>
      <c r="Q32" s="110">
        <v>51</v>
      </c>
      <c r="R32" s="108">
        <f t="shared" si="2"/>
        <v>110</v>
      </c>
      <c r="S32" s="101">
        <v>24</v>
      </c>
    </row>
    <row r="33" spans="2:19" ht="19.5" thickBot="1" thickTop="1">
      <c r="B33" s="103" t="s">
        <v>126</v>
      </c>
      <c r="C33" s="103" t="s">
        <v>117</v>
      </c>
      <c r="D33" s="109">
        <v>8</v>
      </c>
      <c r="E33" s="110">
        <v>20</v>
      </c>
      <c r="F33" s="109">
        <v>27</v>
      </c>
      <c r="G33" s="110">
        <v>48</v>
      </c>
      <c r="H33" s="108">
        <f t="shared" si="1"/>
        <v>103</v>
      </c>
      <c r="I33" s="101">
        <v>22</v>
      </c>
      <c r="J33" s="34"/>
      <c r="L33" s="103" t="s">
        <v>124</v>
      </c>
      <c r="M33" s="103" t="s">
        <v>119</v>
      </c>
      <c r="N33" s="109">
        <v>9</v>
      </c>
      <c r="O33" s="110">
        <v>30</v>
      </c>
      <c r="P33" s="109">
        <v>35</v>
      </c>
      <c r="Q33" s="110">
        <v>42</v>
      </c>
      <c r="R33" s="108">
        <f t="shared" si="2"/>
        <v>116</v>
      </c>
      <c r="S33" s="101">
        <v>22</v>
      </c>
    </row>
    <row r="34" spans="2:19" ht="19.5" thickBot="1" thickTop="1">
      <c r="B34" s="103" t="s">
        <v>49</v>
      </c>
      <c r="C34" s="103" t="s">
        <v>58</v>
      </c>
      <c r="D34" s="109">
        <v>3</v>
      </c>
      <c r="E34" s="110">
        <v>21</v>
      </c>
      <c r="F34" s="109">
        <v>34</v>
      </c>
      <c r="G34" s="110">
        <v>54</v>
      </c>
      <c r="H34" s="108">
        <f t="shared" si="1"/>
        <v>112</v>
      </c>
      <c r="I34" s="101">
        <v>20</v>
      </c>
      <c r="J34" s="34"/>
      <c r="L34" s="126" t="s">
        <v>205</v>
      </c>
      <c r="M34" s="126" t="s">
        <v>180</v>
      </c>
      <c r="N34" s="109">
        <v>1</v>
      </c>
      <c r="O34" s="110">
        <v>17</v>
      </c>
      <c r="P34" s="109">
        <v>46</v>
      </c>
      <c r="Q34" s="110">
        <v>61</v>
      </c>
      <c r="R34" s="108">
        <f t="shared" si="2"/>
        <v>125</v>
      </c>
      <c r="S34" s="101">
        <v>19</v>
      </c>
    </row>
    <row r="35" spans="2:19" ht="19.5" thickBot="1" thickTop="1">
      <c r="B35" s="103" t="s">
        <v>63</v>
      </c>
      <c r="C35" s="103" t="s">
        <v>61</v>
      </c>
      <c r="D35" s="109">
        <v>6</v>
      </c>
      <c r="E35" s="110">
        <v>28</v>
      </c>
      <c r="F35" s="109">
        <v>45</v>
      </c>
      <c r="G35" s="110">
        <v>55</v>
      </c>
      <c r="H35" s="108">
        <f t="shared" si="1"/>
        <v>134</v>
      </c>
      <c r="I35" s="101">
        <v>18</v>
      </c>
      <c r="J35" s="34"/>
      <c r="L35" s="103" t="s">
        <v>102</v>
      </c>
      <c r="M35" s="103" t="s">
        <v>97</v>
      </c>
      <c r="N35" s="109">
        <v>10</v>
      </c>
      <c r="O35" s="110">
        <v>33</v>
      </c>
      <c r="P35" s="109">
        <v>39</v>
      </c>
      <c r="Q35" s="110">
        <v>43</v>
      </c>
      <c r="R35" s="108">
        <f t="shared" si="2"/>
        <v>125</v>
      </c>
      <c r="S35" s="101">
        <v>19</v>
      </c>
    </row>
    <row r="36" spans="2:20" ht="19.5" thickBot="1" thickTop="1">
      <c r="B36" s="103" t="s">
        <v>160</v>
      </c>
      <c r="C36" s="103" t="s">
        <v>154</v>
      </c>
      <c r="D36" s="109">
        <v>22</v>
      </c>
      <c r="E36" s="110">
        <v>32</v>
      </c>
      <c r="F36" s="109">
        <v>38</v>
      </c>
      <c r="G36" s="110">
        <v>58</v>
      </c>
      <c r="H36" s="108">
        <f t="shared" si="1"/>
        <v>150</v>
      </c>
      <c r="I36" s="101">
        <v>16</v>
      </c>
      <c r="J36" s="33"/>
      <c r="L36" s="103" t="s">
        <v>100</v>
      </c>
      <c r="M36" s="103" t="s">
        <v>95</v>
      </c>
      <c r="N36" s="109">
        <v>6</v>
      </c>
      <c r="O36" s="110">
        <v>27</v>
      </c>
      <c r="P36" s="109">
        <v>50</v>
      </c>
      <c r="Q36" s="110">
        <v>53</v>
      </c>
      <c r="R36" s="108">
        <f t="shared" si="2"/>
        <v>136</v>
      </c>
      <c r="S36" s="101">
        <v>16</v>
      </c>
      <c r="T36" s="10" t="s">
        <v>35</v>
      </c>
    </row>
    <row r="37" spans="2:20" ht="19.5" thickBot="1" thickTop="1">
      <c r="B37" s="103" t="s">
        <v>43</v>
      </c>
      <c r="C37" s="103" t="s">
        <v>109</v>
      </c>
      <c r="D37" s="109">
        <v>2</v>
      </c>
      <c r="E37" s="110">
        <v>16</v>
      </c>
      <c r="F37" s="109">
        <v>64</v>
      </c>
      <c r="G37" s="110">
        <v>70</v>
      </c>
      <c r="H37" s="108">
        <f t="shared" si="1"/>
        <v>152</v>
      </c>
      <c r="I37" s="101">
        <v>15</v>
      </c>
      <c r="J37" s="33"/>
      <c r="L37" s="103" t="s">
        <v>244</v>
      </c>
      <c r="M37" s="103" t="s">
        <v>223</v>
      </c>
      <c r="N37" s="109">
        <v>18</v>
      </c>
      <c r="O37" s="110">
        <v>38</v>
      </c>
      <c r="P37" s="109">
        <v>52</v>
      </c>
      <c r="Q37" s="110">
        <v>56</v>
      </c>
      <c r="R37" s="108">
        <f t="shared" si="2"/>
        <v>164</v>
      </c>
      <c r="S37" s="101">
        <v>15</v>
      </c>
      <c r="T37" s="10"/>
    </row>
    <row r="38" spans="2:19" ht="19.5" thickBot="1" thickTop="1">
      <c r="B38" s="103" t="s">
        <v>76</v>
      </c>
      <c r="C38" s="103" t="s">
        <v>59</v>
      </c>
      <c r="D38" s="109">
        <v>14</v>
      </c>
      <c r="E38" s="110">
        <v>40</v>
      </c>
      <c r="F38" s="109">
        <v>46</v>
      </c>
      <c r="G38" s="110">
        <v>60</v>
      </c>
      <c r="H38" s="108">
        <f t="shared" si="1"/>
        <v>160</v>
      </c>
      <c r="I38" s="101">
        <v>14</v>
      </c>
      <c r="J38" s="34"/>
      <c r="L38" s="103" t="s">
        <v>137</v>
      </c>
      <c r="M38" s="103" t="s">
        <v>92</v>
      </c>
      <c r="N38" s="109">
        <v>7</v>
      </c>
      <c r="O38" s="110">
        <v>13</v>
      </c>
      <c r="P38" s="109">
        <v>55</v>
      </c>
      <c r="Q38" s="110">
        <v>150</v>
      </c>
      <c r="R38" s="108">
        <f t="shared" si="2"/>
        <v>225</v>
      </c>
      <c r="S38" s="101">
        <v>14</v>
      </c>
    </row>
    <row r="39" spans="2:19" ht="19.5" thickBot="1" thickTop="1">
      <c r="B39" s="103" t="s">
        <v>123</v>
      </c>
      <c r="C39" s="103" t="s">
        <v>120</v>
      </c>
      <c r="D39" s="109">
        <v>15</v>
      </c>
      <c r="E39" s="110">
        <v>31</v>
      </c>
      <c r="F39" s="109">
        <v>63</v>
      </c>
      <c r="G39" s="110">
        <v>66</v>
      </c>
      <c r="H39" s="108">
        <f t="shared" si="1"/>
        <v>175</v>
      </c>
      <c r="I39" s="101">
        <v>13</v>
      </c>
      <c r="J39" s="34"/>
      <c r="L39" s="103" t="s">
        <v>76</v>
      </c>
      <c r="M39" s="103" t="s">
        <v>59</v>
      </c>
      <c r="N39" s="109">
        <v>21</v>
      </c>
      <c r="O39" s="110">
        <v>28</v>
      </c>
      <c r="P39" s="109">
        <v>31</v>
      </c>
      <c r="Q39" s="110">
        <v>150</v>
      </c>
      <c r="R39" s="108">
        <f t="shared" si="2"/>
        <v>230</v>
      </c>
      <c r="S39" s="101">
        <v>13</v>
      </c>
    </row>
    <row r="40" spans="2:19" ht="19.5" thickBot="1" thickTop="1">
      <c r="B40" s="103" t="s">
        <v>161</v>
      </c>
      <c r="C40" s="103" t="s">
        <v>159</v>
      </c>
      <c r="D40" s="109">
        <v>26</v>
      </c>
      <c r="E40" s="110">
        <v>43</v>
      </c>
      <c r="F40" s="109">
        <v>52</v>
      </c>
      <c r="G40" s="110">
        <v>62</v>
      </c>
      <c r="H40" s="108">
        <f t="shared" si="1"/>
        <v>183</v>
      </c>
      <c r="I40" s="101">
        <v>12</v>
      </c>
      <c r="J40" s="34"/>
      <c r="L40" s="103" t="s">
        <v>123</v>
      </c>
      <c r="M40" s="103" t="s">
        <v>120</v>
      </c>
      <c r="N40" s="109">
        <v>11</v>
      </c>
      <c r="O40" s="110">
        <v>47</v>
      </c>
      <c r="P40" s="109">
        <v>63</v>
      </c>
      <c r="Q40" s="110">
        <v>150</v>
      </c>
      <c r="R40" s="108">
        <f t="shared" si="2"/>
        <v>271</v>
      </c>
      <c r="S40" s="101">
        <v>12</v>
      </c>
    </row>
    <row r="41" spans="2:19" ht="19.5" thickBot="1" thickTop="1">
      <c r="B41" s="103" t="s">
        <v>244</v>
      </c>
      <c r="C41" s="103" t="s">
        <v>223</v>
      </c>
      <c r="D41" s="109">
        <v>33</v>
      </c>
      <c r="E41" s="110">
        <v>49</v>
      </c>
      <c r="F41" s="109">
        <v>53</v>
      </c>
      <c r="G41" s="110">
        <v>61</v>
      </c>
      <c r="H41" s="108">
        <f t="shared" si="1"/>
        <v>196</v>
      </c>
      <c r="I41" s="101">
        <v>11</v>
      </c>
      <c r="J41" s="34"/>
      <c r="L41" s="103" t="s">
        <v>43</v>
      </c>
      <c r="M41" s="103" t="s">
        <v>109</v>
      </c>
      <c r="N41" s="109">
        <v>44</v>
      </c>
      <c r="O41" s="110">
        <v>48</v>
      </c>
      <c r="P41" s="109">
        <v>59</v>
      </c>
      <c r="Q41" s="110">
        <v>150</v>
      </c>
      <c r="R41" s="108">
        <f t="shared" si="2"/>
        <v>301</v>
      </c>
      <c r="S41" s="101">
        <v>11</v>
      </c>
    </row>
    <row r="42" spans="2:19" ht="19.5" thickBot="1" thickTop="1">
      <c r="B42" s="126" t="s">
        <v>204</v>
      </c>
      <c r="C42" s="126" t="s">
        <v>182</v>
      </c>
      <c r="D42" s="109">
        <v>11</v>
      </c>
      <c r="E42" s="110">
        <v>51</v>
      </c>
      <c r="F42" s="109">
        <v>80</v>
      </c>
      <c r="G42" s="110">
        <v>81</v>
      </c>
      <c r="H42" s="108">
        <f t="shared" si="1"/>
        <v>223</v>
      </c>
      <c r="I42" s="101">
        <v>10</v>
      </c>
      <c r="J42" s="34"/>
      <c r="L42" s="103" t="s">
        <v>127</v>
      </c>
      <c r="M42" s="103" t="s">
        <v>118</v>
      </c>
      <c r="N42" s="109">
        <v>2</v>
      </c>
      <c r="O42" s="110">
        <v>14</v>
      </c>
      <c r="P42" s="109">
        <v>150</v>
      </c>
      <c r="Q42" s="110">
        <v>150</v>
      </c>
      <c r="R42" s="108">
        <f t="shared" si="2"/>
        <v>316</v>
      </c>
      <c r="S42" s="101">
        <v>10</v>
      </c>
    </row>
    <row r="43" spans="2:19" ht="19.5" thickBot="1" thickTop="1">
      <c r="B43" s="103" t="s">
        <v>168</v>
      </c>
      <c r="C43" s="103" t="s">
        <v>155</v>
      </c>
      <c r="D43" s="109">
        <v>13</v>
      </c>
      <c r="E43" s="110">
        <v>35</v>
      </c>
      <c r="F43" s="109">
        <v>77</v>
      </c>
      <c r="G43" s="110">
        <v>150</v>
      </c>
      <c r="H43" s="108">
        <f t="shared" si="1"/>
        <v>275</v>
      </c>
      <c r="I43" s="101">
        <v>9</v>
      </c>
      <c r="J43" s="34"/>
      <c r="L43" s="103" t="s">
        <v>99</v>
      </c>
      <c r="M43" s="103" t="s">
        <v>96</v>
      </c>
      <c r="N43" s="109">
        <v>4</v>
      </c>
      <c r="O43" s="110">
        <v>26</v>
      </c>
      <c r="P43" s="109">
        <v>150</v>
      </c>
      <c r="Q43" s="110">
        <v>150</v>
      </c>
      <c r="R43" s="108">
        <f t="shared" si="2"/>
        <v>330</v>
      </c>
      <c r="S43" s="101">
        <v>9</v>
      </c>
    </row>
    <row r="44" spans="2:19" ht="19.5" thickBot="1" thickTop="1">
      <c r="B44" s="126" t="s">
        <v>205</v>
      </c>
      <c r="C44" s="126" t="s">
        <v>180</v>
      </c>
      <c r="D44" s="109">
        <v>7</v>
      </c>
      <c r="E44" s="110">
        <v>18</v>
      </c>
      <c r="F44" s="109">
        <v>150</v>
      </c>
      <c r="G44" s="110">
        <v>150</v>
      </c>
      <c r="H44" s="108">
        <f t="shared" si="1"/>
        <v>325</v>
      </c>
      <c r="I44" s="101">
        <v>8</v>
      </c>
      <c r="J44" s="34"/>
      <c r="L44" s="103" t="s">
        <v>125</v>
      </c>
      <c r="M44" s="103" t="s">
        <v>94</v>
      </c>
      <c r="N44" s="109">
        <v>19</v>
      </c>
      <c r="O44" s="110">
        <v>41</v>
      </c>
      <c r="P44" s="109">
        <v>150</v>
      </c>
      <c r="Q44" s="110">
        <v>150</v>
      </c>
      <c r="R44" s="108">
        <f t="shared" si="2"/>
        <v>360</v>
      </c>
      <c r="S44" s="101">
        <v>8</v>
      </c>
    </row>
    <row r="45" spans="2:19" ht="19.5" thickBot="1" thickTop="1">
      <c r="B45" s="137" t="s">
        <v>137</v>
      </c>
      <c r="C45" s="103" t="s">
        <v>92</v>
      </c>
      <c r="D45" s="109">
        <v>23</v>
      </c>
      <c r="E45" s="110">
        <v>74</v>
      </c>
      <c r="F45" s="109">
        <v>79</v>
      </c>
      <c r="G45" s="110">
        <v>150</v>
      </c>
      <c r="H45" s="108">
        <f t="shared" si="1"/>
        <v>326</v>
      </c>
      <c r="I45" s="101">
        <v>7</v>
      </c>
      <c r="J45" s="34"/>
      <c r="L45" s="137" t="s">
        <v>126</v>
      </c>
      <c r="M45" s="103" t="s">
        <v>117</v>
      </c>
      <c r="N45" s="109">
        <v>24</v>
      </c>
      <c r="O45" s="110">
        <v>40</v>
      </c>
      <c r="P45" s="109">
        <v>150</v>
      </c>
      <c r="Q45" s="110">
        <v>150</v>
      </c>
      <c r="R45" s="108">
        <f t="shared" si="2"/>
        <v>364</v>
      </c>
      <c r="S45" s="101">
        <v>7</v>
      </c>
    </row>
    <row r="46" spans="2:19" ht="19.5" thickBot="1" thickTop="1">
      <c r="B46" s="103" t="s">
        <v>100</v>
      </c>
      <c r="C46" s="103" t="s">
        <v>95</v>
      </c>
      <c r="D46" s="109">
        <v>50</v>
      </c>
      <c r="E46" s="110">
        <v>56</v>
      </c>
      <c r="F46" s="109">
        <v>72</v>
      </c>
      <c r="G46" s="110">
        <v>150</v>
      </c>
      <c r="H46" s="108">
        <f t="shared" si="1"/>
        <v>328</v>
      </c>
      <c r="I46" s="101">
        <v>6</v>
      </c>
      <c r="J46" s="34"/>
      <c r="L46" s="103" t="s">
        <v>101</v>
      </c>
      <c r="M46" s="103" t="s">
        <v>98</v>
      </c>
      <c r="N46" s="109">
        <v>5</v>
      </c>
      <c r="O46" s="110">
        <v>62</v>
      </c>
      <c r="P46" s="109">
        <v>150</v>
      </c>
      <c r="Q46" s="110">
        <v>150</v>
      </c>
      <c r="R46" s="108">
        <f t="shared" si="2"/>
        <v>367</v>
      </c>
      <c r="S46" s="101">
        <v>6</v>
      </c>
    </row>
    <row r="47" spans="2:19" ht="19.5" thickBot="1" thickTop="1">
      <c r="B47" s="103" t="s">
        <v>122</v>
      </c>
      <c r="C47" s="103" t="s">
        <v>74</v>
      </c>
      <c r="D47" s="109">
        <v>25</v>
      </c>
      <c r="E47" s="110">
        <v>47</v>
      </c>
      <c r="F47" s="109">
        <v>150</v>
      </c>
      <c r="G47" s="110">
        <v>150</v>
      </c>
      <c r="H47" s="108">
        <f t="shared" si="1"/>
        <v>372</v>
      </c>
      <c r="I47" s="101">
        <v>5</v>
      </c>
      <c r="J47" s="34"/>
      <c r="L47" s="103" t="s">
        <v>63</v>
      </c>
      <c r="M47" s="103" t="s">
        <v>61</v>
      </c>
      <c r="N47" s="109">
        <v>58</v>
      </c>
      <c r="O47" s="110">
        <v>60</v>
      </c>
      <c r="P47" s="109">
        <v>150</v>
      </c>
      <c r="Q47" s="110">
        <v>150</v>
      </c>
      <c r="R47" s="108">
        <f t="shared" si="2"/>
        <v>418</v>
      </c>
      <c r="S47" s="101">
        <v>5</v>
      </c>
    </row>
    <row r="48" spans="2:19" ht="19.5" thickBot="1" thickTop="1">
      <c r="B48" s="103" t="s">
        <v>125</v>
      </c>
      <c r="C48" s="103" t="s">
        <v>94</v>
      </c>
      <c r="D48" s="109">
        <v>12</v>
      </c>
      <c r="E48" s="110">
        <v>73</v>
      </c>
      <c r="F48" s="109">
        <v>150</v>
      </c>
      <c r="G48" s="110">
        <v>150</v>
      </c>
      <c r="H48" s="108">
        <f t="shared" si="1"/>
        <v>385</v>
      </c>
      <c r="I48" s="101">
        <v>4</v>
      </c>
      <c r="J48" s="34"/>
      <c r="L48" s="126" t="s">
        <v>206</v>
      </c>
      <c r="M48" s="126" t="s">
        <v>195</v>
      </c>
      <c r="N48" s="109">
        <v>16</v>
      </c>
      <c r="O48" s="110">
        <v>150</v>
      </c>
      <c r="P48" s="109">
        <v>150</v>
      </c>
      <c r="Q48" s="110">
        <v>150</v>
      </c>
      <c r="R48" s="108">
        <f t="shared" si="2"/>
        <v>466</v>
      </c>
      <c r="S48" s="101">
        <v>4</v>
      </c>
    </row>
    <row r="49" spans="2:19" ht="19.5" thickBot="1" thickTop="1">
      <c r="B49" s="103" t="s">
        <v>127</v>
      </c>
      <c r="C49" s="103" t="s">
        <v>118</v>
      </c>
      <c r="D49" s="109">
        <v>44</v>
      </c>
      <c r="E49" s="110">
        <v>57</v>
      </c>
      <c r="F49" s="109">
        <v>150</v>
      </c>
      <c r="G49" s="110">
        <v>150</v>
      </c>
      <c r="H49" s="108">
        <f t="shared" si="1"/>
        <v>401</v>
      </c>
      <c r="I49" s="101">
        <v>3</v>
      </c>
      <c r="J49" s="34"/>
      <c r="L49" s="103" t="s">
        <v>168</v>
      </c>
      <c r="M49" s="103" t="s">
        <v>155</v>
      </c>
      <c r="N49" s="109">
        <v>32</v>
      </c>
      <c r="O49" s="110">
        <v>150</v>
      </c>
      <c r="P49" s="109">
        <v>150</v>
      </c>
      <c r="Q49" s="110">
        <v>150</v>
      </c>
      <c r="R49" s="108">
        <f t="shared" si="2"/>
        <v>482</v>
      </c>
      <c r="S49" s="101">
        <v>3</v>
      </c>
    </row>
    <row r="50" spans="2:19" ht="19.5" thickBot="1" thickTop="1">
      <c r="B50" s="103" t="s">
        <v>101</v>
      </c>
      <c r="C50" s="103" t="s">
        <v>98</v>
      </c>
      <c r="D50" s="109">
        <v>19</v>
      </c>
      <c r="E50" s="110">
        <v>150</v>
      </c>
      <c r="F50" s="109">
        <v>150</v>
      </c>
      <c r="G50" s="110">
        <v>150</v>
      </c>
      <c r="H50" s="108">
        <f t="shared" si="1"/>
        <v>469</v>
      </c>
      <c r="I50" s="101">
        <v>2</v>
      </c>
      <c r="J50" s="34"/>
      <c r="L50" s="126" t="s">
        <v>204</v>
      </c>
      <c r="M50" s="126" t="s">
        <v>182</v>
      </c>
      <c r="N50" s="109">
        <v>45</v>
      </c>
      <c r="O50" s="110">
        <v>150</v>
      </c>
      <c r="P50" s="109">
        <v>150</v>
      </c>
      <c r="Q50" s="110">
        <v>150</v>
      </c>
      <c r="R50" s="108">
        <f t="shared" si="2"/>
        <v>495</v>
      </c>
      <c r="S50" s="101">
        <v>2</v>
      </c>
    </row>
    <row r="51" spans="2:19" ht="19.5" thickBot="1" thickTop="1">
      <c r="B51" s="170" t="s">
        <v>206</v>
      </c>
      <c r="C51" s="171" t="s">
        <v>195</v>
      </c>
      <c r="D51" s="164">
        <v>150</v>
      </c>
      <c r="E51" s="165">
        <v>150</v>
      </c>
      <c r="F51" s="164">
        <v>150</v>
      </c>
      <c r="G51" s="165">
        <v>150</v>
      </c>
      <c r="H51" s="166">
        <f t="shared" si="1"/>
        <v>600</v>
      </c>
      <c r="I51" s="100">
        <v>1</v>
      </c>
      <c r="J51" s="34"/>
      <c r="L51" s="99" t="s">
        <v>122</v>
      </c>
      <c r="M51" s="139" t="s">
        <v>74</v>
      </c>
      <c r="N51" s="164">
        <v>64</v>
      </c>
      <c r="O51" s="165">
        <v>150</v>
      </c>
      <c r="P51" s="164">
        <v>150</v>
      </c>
      <c r="Q51" s="165">
        <v>150</v>
      </c>
      <c r="R51" s="166">
        <f t="shared" si="2"/>
        <v>514</v>
      </c>
      <c r="S51" s="100">
        <v>1</v>
      </c>
    </row>
    <row r="52" spans="2:19" ht="18.75" thickTop="1">
      <c r="B52" s="160"/>
      <c r="C52" s="160"/>
      <c r="D52" s="161"/>
      <c r="E52" s="161"/>
      <c r="F52" s="161"/>
      <c r="G52" s="161"/>
      <c r="H52" s="162"/>
      <c r="I52" s="163"/>
      <c r="J52" s="34"/>
      <c r="L52" s="168"/>
      <c r="M52" s="168"/>
      <c r="N52" s="169"/>
      <c r="O52" s="169"/>
      <c r="P52" s="169"/>
      <c r="Q52" s="169"/>
      <c r="R52" s="162"/>
      <c r="S52" s="163"/>
    </row>
    <row r="53" spans="2:19" ht="18">
      <c r="B53" s="160"/>
      <c r="C53" s="160"/>
      <c r="D53" s="161"/>
      <c r="E53" s="161"/>
      <c r="F53" s="161"/>
      <c r="G53" s="161"/>
      <c r="H53" s="162"/>
      <c r="I53" s="163"/>
      <c r="J53" s="34"/>
      <c r="L53" s="160"/>
      <c r="M53" s="160"/>
      <c r="N53" s="169"/>
      <c r="O53" s="169"/>
      <c r="P53" s="169"/>
      <c r="Q53" s="169"/>
      <c r="R53" s="162"/>
      <c r="S53" s="163"/>
    </row>
    <row r="54" spans="8:18" ht="18.75" thickBot="1">
      <c r="H54" s="52"/>
      <c r="J54" s="34"/>
      <c r="R54" s="167"/>
    </row>
    <row r="55" spans="2:19" ht="19.5" thickBot="1" thickTop="1">
      <c r="B55" s="201" t="s">
        <v>165</v>
      </c>
      <c r="C55" s="202"/>
      <c r="D55" s="202"/>
      <c r="E55" s="202"/>
      <c r="F55" s="202"/>
      <c r="G55" s="203"/>
      <c r="H55" s="111" t="s">
        <v>0</v>
      </c>
      <c r="I55" s="112" t="s">
        <v>21</v>
      </c>
      <c r="J55" s="33"/>
      <c r="L55" s="201" t="s">
        <v>166</v>
      </c>
      <c r="M55" s="202"/>
      <c r="N55" s="202"/>
      <c r="O55" s="202"/>
      <c r="P55" s="202"/>
      <c r="Q55" s="202"/>
      <c r="R55" s="111" t="s">
        <v>0</v>
      </c>
      <c r="S55" s="112" t="s">
        <v>21</v>
      </c>
    </row>
    <row r="56" spans="2:19" ht="19.5" thickBot="1" thickTop="1">
      <c r="B56" s="103" t="s">
        <v>102</v>
      </c>
      <c r="C56" s="138" t="s">
        <v>97</v>
      </c>
      <c r="D56" s="106">
        <v>2</v>
      </c>
      <c r="E56" s="107">
        <v>7</v>
      </c>
      <c r="F56" s="106">
        <v>12</v>
      </c>
      <c r="G56" s="107">
        <v>72</v>
      </c>
      <c r="H56" s="108">
        <f aca="true" t="shared" si="3" ref="H56:H77">SUM(D56:G56)</f>
        <v>93</v>
      </c>
      <c r="I56" s="102">
        <v>30</v>
      </c>
      <c r="J56" s="33"/>
      <c r="K56" s="72"/>
      <c r="L56" s="103" t="s">
        <v>102</v>
      </c>
      <c r="M56" s="138" t="s">
        <v>97</v>
      </c>
      <c r="N56" s="106">
        <v>11</v>
      </c>
      <c r="O56" s="107">
        <v>16</v>
      </c>
      <c r="P56" s="106">
        <v>20</v>
      </c>
      <c r="Q56" s="107">
        <v>23</v>
      </c>
      <c r="R56" s="108">
        <f aca="true" t="shared" si="4" ref="R56:R77">SUM(N56:Q56)</f>
        <v>70</v>
      </c>
      <c r="S56" s="102">
        <v>30</v>
      </c>
    </row>
    <row r="57" spans="2:19" ht="19.5" thickBot="1" thickTop="1">
      <c r="B57" s="103" t="s">
        <v>100</v>
      </c>
      <c r="C57" s="103" t="s">
        <v>95</v>
      </c>
      <c r="D57" s="109">
        <v>14</v>
      </c>
      <c r="E57" s="110">
        <v>21</v>
      </c>
      <c r="F57" s="109">
        <v>29</v>
      </c>
      <c r="G57" s="110">
        <v>37</v>
      </c>
      <c r="H57" s="108">
        <f t="shared" si="3"/>
        <v>101</v>
      </c>
      <c r="I57" s="101">
        <v>27</v>
      </c>
      <c r="J57" s="34"/>
      <c r="L57" s="126" t="s">
        <v>205</v>
      </c>
      <c r="M57" s="126" t="s">
        <v>180</v>
      </c>
      <c r="N57" s="109">
        <v>1</v>
      </c>
      <c r="O57" s="110">
        <v>2</v>
      </c>
      <c r="P57" s="109">
        <v>21</v>
      </c>
      <c r="Q57" s="110">
        <v>51</v>
      </c>
      <c r="R57" s="108">
        <f t="shared" si="4"/>
        <v>75</v>
      </c>
      <c r="S57" s="101">
        <v>27</v>
      </c>
    </row>
    <row r="58" spans="2:19" ht="19.5" thickBot="1" thickTop="1">
      <c r="B58" s="103" t="s">
        <v>76</v>
      </c>
      <c r="C58" s="103" t="s">
        <v>59</v>
      </c>
      <c r="D58" s="109">
        <v>6</v>
      </c>
      <c r="E58" s="110">
        <v>19</v>
      </c>
      <c r="F58" s="109">
        <v>33</v>
      </c>
      <c r="G58" s="110">
        <v>48</v>
      </c>
      <c r="H58" s="108">
        <f t="shared" si="3"/>
        <v>106</v>
      </c>
      <c r="I58" s="101">
        <v>23</v>
      </c>
      <c r="J58" s="34"/>
      <c r="L58" s="103" t="s">
        <v>161</v>
      </c>
      <c r="M58" s="103" t="s">
        <v>159</v>
      </c>
      <c r="N58" s="109">
        <v>4</v>
      </c>
      <c r="O58" s="110">
        <v>7</v>
      </c>
      <c r="P58" s="109">
        <v>29</v>
      </c>
      <c r="Q58" s="110">
        <v>40</v>
      </c>
      <c r="R58" s="108">
        <f t="shared" si="4"/>
        <v>80</v>
      </c>
      <c r="S58" s="101">
        <v>24</v>
      </c>
    </row>
    <row r="59" spans="2:19" ht="19.5" thickBot="1" thickTop="1">
      <c r="B59" s="103" t="s">
        <v>99</v>
      </c>
      <c r="C59" s="103" t="s">
        <v>96</v>
      </c>
      <c r="D59" s="109">
        <v>8</v>
      </c>
      <c r="E59" s="110">
        <v>9</v>
      </c>
      <c r="F59" s="109">
        <v>15</v>
      </c>
      <c r="G59" s="110">
        <v>74</v>
      </c>
      <c r="H59" s="108">
        <f t="shared" si="3"/>
        <v>106</v>
      </c>
      <c r="I59" s="101">
        <v>23</v>
      </c>
      <c r="J59" s="34"/>
      <c r="L59" s="103" t="s">
        <v>43</v>
      </c>
      <c r="M59" s="103" t="s">
        <v>109</v>
      </c>
      <c r="N59" s="109">
        <v>6</v>
      </c>
      <c r="O59" s="110">
        <v>17</v>
      </c>
      <c r="P59" s="109">
        <v>30</v>
      </c>
      <c r="Q59" s="110">
        <v>44</v>
      </c>
      <c r="R59" s="108">
        <f t="shared" si="4"/>
        <v>97</v>
      </c>
      <c r="S59" s="101">
        <v>22</v>
      </c>
    </row>
    <row r="60" spans="2:19" ht="19.5" thickBot="1" thickTop="1">
      <c r="B60" s="103" t="s">
        <v>123</v>
      </c>
      <c r="C60" s="103" t="s">
        <v>120</v>
      </c>
      <c r="D60" s="109">
        <v>3</v>
      </c>
      <c r="E60" s="110">
        <v>27</v>
      </c>
      <c r="F60" s="109">
        <v>41</v>
      </c>
      <c r="G60" s="110">
        <v>47</v>
      </c>
      <c r="H60" s="108">
        <f t="shared" si="3"/>
        <v>118</v>
      </c>
      <c r="I60" s="101">
        <v>20</v>
      </c>
      <c r="J60" s="34"/>
      <c r="L60" s="103" t="s">
        <v>100</v>
      </c>
      <c r="M60" s="103" t="s">
        <v>95</v>
      </c>
      <c r="N60" s="109">
        <v>14</v>
      </c>
      <c r="O60" s="110">
        <v>26</v>
      </c>
      <c r="P60" s="109">
        <v>27</v>
      </c>
      <c r="Q60" s="110">
        <v>49</v>
      </c>
      <c r="R60" s="108">
        <f t="shared" si="4"/>
        <v>116</v>
      </c>
      <c r="S60" s="101">
        <v>20</v>
      </c>
    </row>
    <row r="61" spans="2:19" ht="19.5" thickBot="1" thickTop="1">
      <c r="B61" s="103" t="s">
        <v>124</v>
      </c>
      <c r="C61" s="103" t="s">
        <v>119</v>
      </c>
      <c r="D61" s="109">
        <v>22</v>
      </c>
      <c r="E61" s="110">
        <v>30</v>
      </c>
      <c r="F61" s="109">
        <v>35</v>
      </c>
      <c r="G61" s="110">
        <v>36</v>
      </c>
      <c r="H61" s="108">
        <f t="shared" si="3"/>
        <v>123</v>
      </c>
      <c r="I61" s="101">
        <v>18</v>
      </c>
      <c r="J61" s="34"/>
      <c r="L61" s="103" t="s">
        <v>124</v>
      </c>
      <c r="M61" s="103" t="s">
        <v>119</v>
      </c>
      <c r="N61" s="109">
        <v>13</v>
      </c>
      <c r="O61" s="110">
        <v>32</v>
      </c>
      <c r="P61" s="109">
        <v>34</v>
      </c>
      <c r="Q61" s="110">
        <v>39</v>
      </c>
      <c r="R61" s="108">
        <f t="shared" si="4"/>
        <v>118</v>
      </c>
      <c r="S61" s="101">
        <v>18</v>
      </c>
    </row>
    <row r="62" spans="2:19" ht="19.5" thickBot="1" thickTop="1">
      <c r="B62" s="103" t="s">
        <v>160</v>
      </c>
      <c r="C62" s="103" t="s">
        <v>154</v>
      </c>
      <c r="D62" s="109">
        <v>26</v>
      </c>
      <c r="E62" s="110">
        <v>38</v>
      </c>
      <c r="F62" s="109">
        <v>40</v>
      </c>
      <c r="G62" s="110">
        <v>61</v>
      </c>
      <c r="H62" s="108">
        <f t="shared" si="3"/>
        <v>165</v>
      </c>
      <c r="I62" s="101">
        <v>16</v>
      </c>
      <c r="J62" s="33"/>
      <c r="L62" s="103" t="s">
        <v>49</v>
      </c>
      <c r="M62" s="103" t="s">
        <v>58</v>
      </c>
      <c r="N62" s="109">
        <v>19</v>
      </c>
      <c r="O62" s="110">
        <v>37</v>
      </c>
      <c r="P62" s="109">
        <v>41</v>
      </c>
      <c r="Q62" s="110">
        <v>43</v>
      </c>
      <c r="R62" s="108">
        <f t="shared" si="4"/>
        <v>140</v>
      </c>
      <c r="S62" s="101">
        <v>16</v>
      </c>
    </row>
    <row r="63" spans="2:19" ht="19.5" thickBot="1" thickTop="1">
      <c r="B63" s="103" t="s">
        <v>127</v>
      </c>
      <c r="C63" s="103" t="s">
        <v>118</v>
      </c>
      <c r="D63" s="109">
        <v>1</v>
      </c>
      <c r="E63" s="110">
        <v>50</v>
      </c>
      <c r="F63" s="109">
        <v>54</v>
      </c>
      <c r="G63" s="110">
        <v>70</v>
      </c>
      <c r="H63" s="108">
        <f t="shared" si="3"/>
        <v>175</v>
      </c>
      <c r="I63" s="101">
        <v>15</v>
      </c>
      <c r="J63" s="33"/>
      <c r="L63" s="103" t="s">
        <v>160</v>
      </c>
      <c r="M63" s="103" t="s">
        <v>154</v>
      </c>
      <c r="N63" s="109">
        <v>22</v>
      </c>
      <c r="O63" s="110">
        <v>36</v>
      </c>
      <c r="P63" s="109">
        <v>61</v>
      </c>
      <c r="Q63" s="110">
        <v>64</v>
      </c>
      <c r="R63" s="108">
        <f t="shared" si="4"/>
        <v>183</v>
      </c>
      <c r="S63" s="101">
        <v>15</v>
      </c>
    </row>
    <row r="64" spans="2:19" ht="19.5" thickBot="1" thickTop="1">
      <c r="B64" s="103" t="s">
        <v>161</v>
      </c>
      <c r="C64" s="103" t="s">
        <v>159</v>
      </c>
      <c r="D64" s="109">
        <v>20</v>
      </c>
      <c r="E64" s="110">
        <v>28</v>
      </c>
      <c r="F64" s="109">
        <v>67</v>
      </c>
      <c r="G64" s="110">
        <v>71</v>
      </c>
      <c r="H64" s="108">
        <f t="shared" si="3"/>
        <v>186</v>
      </c>
      <c r="I64" s="101">
        <v>14</v>
      </c>
      <c r="J64" s="34"/>
      <c r="L64" s="103" t="s">
        <v>76</v>
      </c>
      <c r="M64" s="103" t="s">
        <v>59</v>
      </c>
      <c r="N64" s="109">
        <v>9</v>
      </c>
      <c r="O64" s="110">
        <v>15</v>
      </c>
      <c r="P64" s="109">
        <v>57</v>
      </c>
      <c r="Q64" s="110">
        <v>150</v>
      </c>
      <c r="R64" s="108">
        <f t="shared" si="4"/>
        <v>231</v>
      </c>
      <c r="S64" s="101">
        <v>14</v>
      </c>
    </row>
    <row r="65" spans="2:19" ht="19.5" thickBot="1" thickTop="1">
      <c r="B65" s="103" t="s">
        <v>126</v>
      </c>
      <c r="C65" s="103" t="s">
        <v>117</v>
      </c>
      <c r="D65" s="109">
        <v>44</v>
      </c>
      <c r="E65" s="110">
        <v>51</v>
      </c>
      <c r="F65" s="109">
        <v>53</v>
      </c>
      <c r="G65" s="110">
        <v>63</v>
      </c>
      <c r="H65" s="108">
        <f t="shared" si="3"/>
        <v>211</v>
      </c>
      <c r="I65" s="101">
        <v>13</v>
      </c>
      <c r="J65" s="34"/>
      <c r="L65" s="103" t="s">
        <v>137</v>
      </c>
      <c r="M65" s="103" t="s">
        <v>92</v>
      </c>
      <c r="N65" s="109">
        <v>31</v>
      </c>
      <c r="O65" s="110">
        <v>33</v>
      </c>
      <c r="P65" s="109">
        <v>68</v>
      </c>
      <c r="Q65" s="110">
        <v>150</v>
      </c>
      <c r="R65" s="108">
        <f t="shared" si="4"/>
        <v>282</v>
      </c>
      <c r="S65" s="101">
        <v>13</v>
      </c>
    </row>
    <row r="66" spans="2:19" ht="19.5" thickBot="1" thickTop="1">
      <c r="B66" s="103" t="s">
        <v>63</v>
      </c>
      <c r="C66" s="103" t="s">
        <v>61</v>
      </c>
      <c r="D66" s="109">
        <v>13</v>
      </c>
      <c r="E66" s="110">
        <v>18</v>
      </c>
      <c r="F66" s="109">
        <v>31</v>
      </c>
      <c r="G66" s="110">
        <v>150</v>
      </c>
      <c r="H66" s="108">
        <f t="shared" si="3"/>
        <v>212</v>
      </c>
      <c r="I66" s="101">
        <v>12</v>
      </c>
      <c r="J66" s="34"/>
      <c r="L66" s="103" t="s">
        <v>125</v>
      </c>
      <c r="M66" s="103" t="s">
        <v>94</v>
      </c>
      <c r="N66" s="109">
        <v>47</v>
      </c>
      <c r="O66" s="110">
        <v>50</v>
      </c>
      <c r="P66" s="109">
        <v>54</v>
      </c>
      <c r="Q66" s="110">
        <v>150</v>
      </c>
      <c r="R66" s="108">
        <f t="shared" si="4"/>
        <v>301</v>
      </c>
      <c r="S66" s="101">
        <v>12</v>
      </c>
    </row>
    <row r="67" spans="2:19" ht="19.5" thickBot="1" thickTop="1">
      <c r="B67" s="103" t="s">
        <v>43</v>
      </c>
      <c r="C67" s="103" t="s">
        <v>109</v>
      </c>
      <c r="D67" s="109">
        <v>45</v>
      </c>
      <c r="E67" s="110">
        <v>58</v>
      </c>
      <c r="F67" s="109">
        <v>59</v>
      </c>
      <c r="G67" s="110">
        <v>60</v>
      </c>
      <c r="H67" s="108">
        <f t="shared" si="3"/>
        <v>222</v>
      </c>
      <c r="I67" s="101">
        <v>11</v>
      </c>
      <c r="J67" s="34"/>
      <c r="L67" s="103" t="s">
        <v>63</v>
      </c>
      <c r="M67" s="103" t="s">
        <v>61</v>
      </c>
      <c r="N67" s="109">
        <v>42</v>
      </c>
      <c r="O67" s="110">
        <v>48</v>
      </c>
      <c r="P67" s="109">
        <v>67</v>
      </c>
      <c r="Q67" s="110">
        <v>150</v>
      </c>
      <c r="R67" s="108">
        <f t="shared" si="4"/>
        <v>307</v>
      </c>
      <c r="S67" s="101">
        <v>11</v>
      </c>
    </row>
    <row r="68" spans="2:19" ht="19.5" thickBot="1" thickTop="1">
      <c r="B68" s="103" t="s">
        <v>49</v>
      </c>
      <c r="C68" s="103" t="s">
        <v>58</v>
      </c>
      <c r="D68" s="109">
        <v>11</v>
      </c>
      <c r="E68" s="110">
        <v>68</v>
      </c>
      <c r="F68" s="109">
        <v>75</v>
      </c>
      <c r="G68" s="110">
        <v>77</v>
      </c>
      <c r="H68" s="108">
        <f t="shared" si="3"/>
        <v>231</v>
      </c>
      <c r="I68" s="101">
        <v>10</v>
      </c>
      <c r="J68" s="34"/>
      <c r="L68" s="103" t="s">
        <v>244</v>
      </c>
      <c r="M68" s="103" t="s">
        <v>223</v>
      </c>
      <c r="N68" s="109">
        <v>46</v>
      </c>
      <c r="O68" s="110">
        <v>55</v>
      </c>
      <c r="P68" s="109">
        <v>66</v>
      </c>
      <c r="Q68" s="110">
        <v>150</v>
      </c>
      <c r="R68" s="108">
        <f t="shared" si="4"/>
        <v>317</v>
      </c>
      <c r="S68" s="101">
        <v>10</v>
      </c>
    </row>
    <row r="69" spans="2:19" ht="19.5" thickBot="1" thickTop="1">
      <c r="B69" s="126" t="s">
        <v>205</v>
      </c>
      <c r="C69" s="126" t="s">
        <v>180</v>
      </c>
      <c r="D69" s="109">
        <v>5</v>
      </c>
      <c r="E69" s="110">
        <v>10</v>
      </c>
      <c r="F69" s="109">
        <v>73</v>
      </c>
      <c r="G69" s="110">
        <v>150</v>
      </c>
      <c r="H69" s="108">
        <f t="shared" si="3"/>
        <v>238</v>
      </c>
      <c r="I69" s="101">
        <v>9</v>
      </c>
      <c r="J69" s="34"/>
      <c r="L69" s="103" t="s">
        <v>101</v>
      </c>
      <c r="M69" s="103" t="s">
        <v>98</v>
      </c>
      <c r="N69" s="109">
        <v>10</v>
      </c>
      <c r="O69" s="110">
        <v>25</v>
      </c>
      <c r="P69" s="109">
        <v>150</v>
      </c>
      <c r="Q69" s="110">
        <v>150</v>
      </c>
      <c r="R69" s="108">
        <f t="shared" si="4"/>
        <v>335</v>
      </c>
      <c r="S69" s="101">
        <v>9</v>
      </c>
    </row>
    <row r="70" spans="2:19" ht="19.5" thickBot="1" thickTop="1">
      <c r="B70" s="103" t="s">
        <v>101</v>
      </c>
      <c r="C70" s="103" t="s">
        <v>98</v>
      </c>
      <c r="D70" s="109">
        <v>16</v>
      </c>
      <c r="E70" s="110">
        <v>39</v>
      </c>
      <c r="F70" s="109">
        <v>55</v>
      </c>
      <c r="G70" s="110">
        <v>150</v>
      </c>
      <c r="H70" s="108">
        <f t="shared" si="3"/>
        <v>260</v>
      </c>
      <c r="I70" s="101">
        <v>8</v>
      </c>
      <c r="J70" s="34"/>
      <c r="L70" s="103" t="s">
        <v>126</v>
      </c>
      <c r="M70" s="103" t="s">
        <v>117</v>
      </c>
      <c r="N70" s="109">
        <v>24</v>
      </c>
      <c r="O70" s="110">
        <v>59</v>
      </c>
      <c r="P70" s="109">
        <v>150</v>
      </c>
      <c r="Q70" s="110">
        <v>150</v>
      </c>
      <c r="R70" s="108">
        <f t="shared" si="4"/>
        <v>383</v>
      </c>
      <c r="S70" s="101">
        <v>8</v>
      </c>
    </row>
    <row r="71" spans="2:19" ht="19.5" thickBot="1" thickTop="1">
      <c r="B71" s="125" t="s">
        <v>204</v>
      </c>
      <c r="C71" s="126" t="s">
        <v>182</v>
      </c>
      <c r="D71" s="109">
        <v>4</v>
      </c>
      <c r="E71" s="110">
        <v>46</v>
      </c>
      <c r="F71" s="109">
        <v>81</v>
      </c>
      <c r="G71" s="110">
        <v>150</v>
      </c>
      <c r="H71" s="108">
        <f t="shared" si="3"/>
        <v>281</v>
      </c>
      <c r="I71" s="101">
        <v>7</v>
      </c>
      <c r="J71" s="34"/>
      <c r="L71" s="125" t="s">
        <v>206</v>
      </c>
      <c r="M71" s="126" t="s">
        <v>195</v>
      </c>
      <c r="N71" s="109">
        <v>28</v>
      </c>
      <c r="O71" s="110">
        <v>65</v>
      </c>
      <c r="P71" s="109">
        <v>150</v>
      </c>
      <c r="Q71" s="110">
        <v>150</v>
      </c>
      <c r="R71" s="108">
        <f t="shared" si="4"/>
        <v>393</v>
      </c>
      <c r="S71" s="101">
        <v>7</v>
      </c>
    </row>
    <row r="72" spans="2:19" ht="19.5" thickBot="1" thickTop="1">
      <c r="B72" s="103" t="s">
        <v>137</v>
      </c>
      <c r="C72" s="103" t="s">
        <v>92</v>
      </c>
      <c r="D72" s="109">
        <v>23</v>
      </c>
      <c r="E72" s="110">
        <v>49</v>
      </c>
      <c r="F72" s="109">
        <v>62</v>
      </c>
      <c r="G72" s="110">
        <v>150</v>
      </c>
      <c r="H72" s="108">
        <f t="shared" si="3"/>
        <v>284</v>
      </c>
      <c r="I72" s="101">
        <v>6</v>
      </c>
      <c r="J72" s="34"/>
      <c r="L72" s="103" t="s">
        <v>99</v>
      </c>
      <c r="M72" s="103" t="s">
        <v>96</v>
      </c>
      <c r="N72" s="109">
        <v>35</v>
      </c>
      <c r="O72" s="110">
        <v>63</v>
      </c>
      <c r="P72" s="109">
        <v>150</v>
      </c>
      <c r="Q72" s="110">
        <v>150</v>
      </c>
      <c r="R72" s="108">
        <f t="shared" si="4"/>
        <v>398</v>
      </c>
      <c r="S72" s="101">
        <v>6</v>
      </c>
    </row>
    <row r="73" spans="2:19" ht="19.5" thickBot="1" thickTop="1">
      <c r="B73" s="103" t="s">
        <v>244</v>
      </c>
      <c r="C73" s="103" t="s">
        <v>223</v>
      </c>
      <c r="D73" s="109">
        <v>25</v>
      </c>
      <c r="E73" s="110">
        <v>76</v>
      </c>
      <c r="F73" s="109">
        <v>77</v>
      </c>
      <c r="G73" s="110">
        <v>150</v>
      </c>
      <c r="H73" s="108">
        <f>SUM(D73:G73)</f>
        <v>328</v>
      </c>
      <c r="I73" s="101">
        <v>5</v>
      </c>
      <c r="J73" s="34"/>
      <c r="L73" s="103" t="s">
        <v>122</v>
      </c>
      <c r="M73" s="103" t="s">
        <v>74</v>
      </c>
      <c r="N73" s="109">
        <v>3</v>
      </c>
      <c r="O73" s="110">
        <v>150</v>
      </c>
      <c r="P73" s="109">
        <v>150</v>
      </c>
      <c r="Q73" s="110">
        <v>150</v>
      </c>
      <c r="R73" s="108">
        <f t="shared" si="4"/>
        <v>453</v>
      </c>
      <c r="S73" s="101">
        <v>5</v>
      </c>
    </row>
    <row r="74" spans="2:19" ht="19.5" thickBot="1" thickTop="1">
      <c r="B74" s="103" t="s">
        <v>168</v>
      </c>
      <c r="C74" s="103" t="s">
        <v>155</v>
      </c>
      <c r="D74" s="109">
        <v>17</v>
      </c>
      <c r="E74" s="110">
        <v>32</v>
      </c>
      <c r="F74" s="109">
        <v>150</v>
      </c>
      <c r="G74" s="110">
        <v>150</v>
      </c>
      <c r="H74" s="108">
        <f>SUM(D74:G74)</f>
        <v>349</v>
      </c>
      <c r="I74" s="101">
        <v>4</v>
      </c>
      <c r="J74" s="34"/>
      <c r="L74" s="103" t="s">
        <v>127</v>
      </c>
      <c r="M74" s="103" t="s">
        <v>118</v>
      </c>
      <c r="N74" s="109">
        <v>5</v>
      </c>
      <c r="O74" s="110">
        <v>150</v>
      </c>
      <c r="P74" s="109">
        <v>150</v>
      </c>
      <c r="Q74" s="110">
        <v>150</v>
      </c>
      <c r="R74" s="108">
        <f t="shared" si="4"/>
        <v>455</v>
      </c>
      <c r="S74" s="101">
        <v>4</v>
      </c>
    </row>
    <row r="75" spans="2:19" ht="19.5" thickBot="1" thickTop="1">
      <c r="B75" s="103" t="s">
        <v>125</v>
      </c>
      <c r="C75" s="103" t="s">
        <v>94</v>
      </c>
      <c r="D75" s="109">
        <v>56</v>
      </c>
      <c r="E75" s="110">
        <v>66</v>
      </c>
      <c r="F75" s="109">
        <v>79</v>
      </c>
      <c r="G75" s="110">
        <v>150</v>
      </c>
      <c r="H75" s="108">
        <f>SUM(D75:G75)</f>
        <v>351</v>
      </c>
      <c r="I75" s="101">
        <v>3</v>
      </c>
      <c r="J75" s="34"/>
      <c r="L75" s="103" t="s">
        <v>123</v>
      </c>
      <c r="M75" s="103" t="s">
        <v>120</v>
      </c>
      <c r="N75" s="109">
        <v>12</v>
      </c>
      <c r="O75" s="110">
        <v>150</v>
      </c>
      <c r="P75" s="109">
        <v>150</v>
      </c>
      <c r="Q75" s="110">
        <v>150</v>
      </c>
      <c r="R75" s="108">
        <f t="shared" si="4"/>
        <v>462</v>
      </c>
      <c r="S75" s="101">
        <v>3</v>
      </c>
    </row>
    <row r="76" spans="2:19" ht="19.5" thickBot="1" thickTop="1">
      <c r="B76" s="126" t="s">
        <v>206</v>
      </c>
      <c r="C76" s="126" t="s">
        <v>195</v>
      </c>
      <c r="D76" s="109">
        <v>42</v>
      </c>
      <c r="E76" s="110">
        <v>80</v>
      </c>
      <c r="F76" s="109">
        <v>150</v>
      </c>
      <c r="G76" s="110">
        <v>150</v>
      </c>
      <c r="H76" s="108">
        <f t="shared" si="3"/>
        <v>422</v>
      </c>
      <c r="I76" s="101">
        <v>2</v>
      </c>
      <c r="J76" s="34"/>
      <c r="L76" s="126" t="s">
        <v>204</v>
      </c>
      <c r="M76" s="126" t="s">
        <v>182</v>
      </c>
      <c r="N76" s="109">
        <v>38</v>
      </c>
      <c r="O76" s="110">
        <v>150</v>
      </c>
      <c r="P76" s="109">
        <v>150</v>
      </c>
      <c r="Q76" s="110">
        <v>150</v>
      </c>
      <c r="R76" s="108">
        <f t="shared" si="4"/>
        <v>488</v>
      </c>
      <c r="S76" s="101">
        <v>2</v>
      </c>
    </row>
    <row r="77" spans="2:19" ht="19.5" thickBot="1" thickTop="1">
      <c r="B77" s="99" t="s">
        <v>122</v>
      </c>
      <c r="C77" s="139" t="s">
        <v>74</v>
      </c>
      <c r="D77" s="164">
        <v>69</v>
      </c>
      <c r="E77" s="165">
        <v>150</v>
      </c>
      <c r="F77" s="164">
        <v>150</v>
      </c>
      <c r="G77" s="165">
        <v>150</v>
      </c>
      <c r="H77" s="166">
        <f t="shared" si="3"/>
        <v>519</v>
      </c>
      <c r="I77" s="100">
        <v>1</v>
      </c>
      <c r="J77" s="34"/>
      <c r="L77" s="99" t="s">
        <v>168</v>
      </c>
      <c r="M77" s="139" t="s">
        <v>155</v>
      </c>
      <c r="N77" s="164">
        <v>150</v>
      </c>
      <c r="O77" s="165">
        <v>150</v>
      </c>
      <c r="P77" s="164">
        <v>150</v>
      </c>
      <c r="Q77" s="165">
        <v>150</v>
      </c>
      <c r="R77" s="166">
        <f t="shared" si="4"/>
        <v>600</v>
      </c>
      <c r="S77" s="100">
        <v>1</v>
      </c>
    </row>
    <row r="78" spans="2:19" ht="18.75" thickTop="1">
      <c r="B78" s="160"/>
      <c r="C78" s="160"/>
      <c r="D78" s="161"/>
      <c r="E78" s="161"/>
      <c r="F78" s="161"/>
      <c r="G78" s="161"/>
      <c r="H78" s="162"/>
      <c r="I78" s="163"/>
      <c r="J78" s="34"/>
      <c r="L78" s="160"/>
      <c r="M78" s="160"/>
      <c r="N78" s="169"/>
      <c r="O78" s="169"/>
      <c r="P78" s="169"/>
      <c r="Q78" s="169"/>
      <c r="R78" s="162"/>
      <c r="S78" s="163"/>
    </row>
    <row r="79" spans="2:19" ht="18">
      <c r="B79" s="160"/>
      <c r="C79" s="160"/>
      <c r="D79" s="161"/>
      <c r="E79" s="161"/>
      <c r="F79" s="161"/>
      <c r="G79" s="161"/>
      <c r="H79" s="162"/>
      <c r="I79" s="163"/>
      <c r="J79" s="34"/>
      <c r="L79" s="160"/>
      <c r="M79" s="160"/>
      <c r="N79" s="169"/>
      <c r="O79" s="169"/>
      <c r="P79" s="169"/>
      <c r="Q79" s="169"/>
      <c r="R79" s="162"/>
      <c r="S79" s="163"/>
    </row>
    <row r="80" spans="2:10" ht="18.75" thickBot="1">
      <c r="B80" s="32"/>
      <c r="C80" s="32"/>
      <c r="D80" s="30"/>
      <c r="E80" s="30"/>
      <c r="F80" s="30"/>
      <c r="G80" s="30"/>
      <c r="H80" s="148"/>
      <c r="I80" s="41"/>
      <c r="J80" s="34"/>
    </row>
    <row r="81" spans="2:19" ht="19.5" thickBot="1" thickTop="1">
      <c r="B81" s="201" t="s">
        <v>169</v>
      </c>
      <c r="C81" s="202"/>
      <c r="D81" s="202"/>
      <c r="E81" s="202"/>
      <c r="F81" s="202"/>
      <c r="G81" s="203"/>
      <c r="H81" s="111" t="s">
        <v>0</v>
      </c>
      <c r="I81" s="112" t="s">
        <v>21</v>
      </c>
      <c r="J81" s="34"/>
      <c r="L81" s="201" t="s">
        <v>251</v>
      </c>
      <c r="M81" s="202"/>
      <c r="N81" s="202"/>
      <c r="O81" s="202"/>
      <c r="P81" s="202"/>
      <c r="Q81" s="203"/>
      <c r="R81" s="111" t="s">
        <v>0</v>
      </c>
      <c r="S81" s="112" t="s">
        <v>21</v>
      </c>
    </row>
    <row r="82" spans="2:19" ht="19.5" thickBot="1" thickTop="1">
      <c r="B82" s="103" t="s">
        <v>124</v>
      </c>
      <c r="C82" s="138" t="s">
        <v>119</v>
      </c>
      <c r="D82" s="194">
        <v>15</v>
      </c>
      <c r="E82" s="194">
        <v>16</v>
      </c>
      <c r="F82" s="194">
        <v>17</v>
      </c>
      <c r="G82" s="194">
        <v>22</v>
      </c>
      <c r="H82" s="108">
        <f aca="true" t="shared" si="5" ref="H82:H103">SUM(D82:G82)</f>
        <v>70</v>
      </c>
      <c r="I82" s="102">
        <v>30</v>
      </c>
      <c r="J82" s="34"/>
      <c r="L82" s="103" t="s">
        <v>76</v>
      </c>
      <c r="M82" s="138" t="s">
        <v>59</v>
      </c>
      <c r="N82" s="106"/>
      <c r="O82" s="107"/>
      <c r="P82" s="106"/>
      <c r="Q82" s="107"/>
      <c r="R82" s="108">
        <f aca="true" t="shared" si="6" ref="R82:R103">SUM(N82:Q82)</f>
        <v>0</v>
      </c>
      <c r="S82" s="102">
        <v>30</v>
      </c>
    </row>
    <row r="83" spans="2:19" ht="19.5" thickBot="1" thickTop="1">
      <c r="B83" s="103" t="s">
        <v>49</v>
      </c>
      <c r="C83" s="103" t="s">
        <v>58</v>
      </c>
      <c r="D83" s="195">
        <v>10</v>
      </c>
      <c r="E83" s="195">
        <v>14</v>
      </c>
      <c r="F83" s="195">
        <v>20</v>
      </c>
      <c r="G83" s="195">
        <v>36</v>
      </c>
      <c r="H83" s="108">
        <f t="shared" si="5"/>
        <v>80</v>
      </c>
      <c r="I83" s="101">
        <v>27</v>
      </c>
      <c r="J83" s="34"/>
      <c r="L83" s="103" t="s">
        <v>137</v>
      </c>
      <c r="M83" s="103" t="s">
        <v>92</v>
      </c>
      <c r="N83" s="109"/>
      <c r="O83" s="110"/>
      <c r="P83" s="109"/>
      <c r="Q83" s="110"/>
      <c r="R83" s="108">
        <f t="shared" si="6"/>
        <v>0</v>
      </c>
      <c r="S83" s="101">
        <v>27</v>
      </c>
    </row>
    <row r="84" spans="2:19" ht="19.5" thickBot="1" thickTop="1">
      <c r="B84" s="103" t="s">
        <v>102</v>
      </c>
      <c r="C84" s="103" t="s">
        <v>97</v>
      </c>
      <c r="D84" s="195">
        <v>4</v>
      </c>
      <c r="E84" s="195">
        <v>13</v>
      </c>
      <c r="F84" s="195">
        <v>32</v>
      </c>
      <c r="G84" s="195">
        <v>41</v>
      </c>
      <c r="H84" s="108">
        <f t="shared" si="5"/>
        <v>90</v>
      </c>
      <c r="I84" s="101">
        <v>24</v>
      </c>
      <c r="J84" s="34"/>
      <c r="L84" s="103" t="s">
        <v>122</v>
      </c>
      <c r="M84" s="103" t="s">
        <v>74</v>
      </c>
      <c r="N84" s="109"/>
      <c r="O84" s="110"/>
      <c r="P84" s="109"/>
      <c r="Q84" s="110"/>
      <c r="R84" s="108">
        <f t="shared" si="6"/>
        <v>0</v>
      </c>
      <c r="S84" s="101">
        <v>24</v>
      </c>
    </row>
    <row r="85" spans="2:19" ht="19.5" thickBot="1" thickTop="1">
      <c r="B85" s="103" t="s">
        <v>123</v>
      </c>
      <c r="C85" s="103" t="s">
        <v>120</v>
      </c>
      <c r="D85" s="195">
        <v>5</v>
      </c>
      <c r="E85" s="195">
        <v>28</v>
      </c>
      <c r="F85" s="195">
        <v>44</v>
      </c>
      <c r="G85" s="195">
        <v>53</v>
      </c>
      <c r="H85" s="108">
        <f t="shared" si="5"/>
        <v>130</v>
      </c>
      <c r="I85" s="101">
        <v>22</v>
      </c>
      <c r="J85" s="34"/>
      <c r="L85" s="103" t="s">
        <v>49</v>
      </c>
      <c r="M85" s="103" t="s">
        <v>58</v>
      </c>
      <c r="N85" s="109"/>
      <c r="O85" s="110"/>
      <c r="P85" s="109"/>
      <c r="Q85" s="110"/>
      <c r="R85" s="108">
        <f t="shared" si="6"/>
        <v>0</v>
      </c>
      <c r="S85" s="101">
        <v>22</v>
      </c>
    </row>
    <row r="86" spans="2:19" ht="19.5" thickBot="1" thickTop="1">
      <c r="B86" s="103" t="s">
        <v>160</v>
      </c>
      <c r="C86" s="103" t="s">
        <v>154</v>
      </c>
      <c r="D86" s="195">
        <v>31</v>
      </c>
      <c r="E86" s="195">
        <v>33</v>
      </c>
      <c r="F86" s="195">
        <v>37</v>
      </c>
      <c r="G86" s="195">
        <v>51</v>
      </c>
      <c r="H86" s="108">
        <f t="shared" si="5"/>
        <v>152</v>
      </c>
      <c r="I86" s="101">
        <v>20</v>
      </c>
      <c r="J86" s="34"/>
      <c r="L86" s="126" t="s">
        <v>205</v>
      </c>
      <c r="M86" s="126" t="s">
        <v>180</v>
      </c>
      <c r="N86" s="109"/>
      <c r="O86" s="110"/>
      <c r="P86" s="109"/>
      <c r="Q86" s="110"/>
      <c r="R86" s="108">
        <f t="shared" si="6"/>
        <v>0</v>
      </c>
      <c r="S86" s="101">
        <v>20</v>
      </c>
    </row>
    <row r="87" spans="2:19" ht="19.5" thickBot="1" thickTop="1">
      <c r="B87" s="103" t="s">
        <v>244</v>
      </c>
      <c r="C87" s="103" t="s">
        <v>223</v>
      </c>
      <c r="D87" s="195">
        <v>39</v>
      </c>
      <c r="E87" s="195">
        <v>46</v>
      </c>
      <c r="F87" s="195">
        <v>47</v>
      </c>
      <c r="G87" s="195">
        <v>52</v>
      </c>
      <c r="H87" s="108">
        <f t="shared" si="5"/>
        <v>184</v>
      </c>
      <c r="I87" s="101">
        <v>18</v>
      </c>
      <c r="J87" s="34"/>
      <c r="L87" s="103" t="s">
        <v>123</v>
      </c>
      <c r="M87" s="103" t="s">
        <v>120</v>
      </c>
      <c r="N87" s="109"/>
      <c r="O87" s="110"/>
      <c r="P87" s="109"/>
      <c r="Q87" s="110"/>
      <c r="R87" s="108">
        <f t="shared" si="6"/>
        <v>0</v>
      </c>
      <c r="S87" s="101">
        <v>18</v>
      </c>
    </row>
    <row r="88" spans="2:19" ht="19.5" thickBot="1" thickTop="1">
      <c r="B88" s="103" t="s">
        <v>125</v>
      </c>
      <c r="C88" s="103" t="s">
        <v>94</v>
      </c>
      <c r="D88" s="195">
        <v>8</v>
      </c>
      <c r="E88" s="195">
        <v>11</v>
      </c>
      <c r="F88" s="195">
        <v>24</v>
      </c>
      <c r="G88" s="195">
        <v>150</v>
      </c>
      <c r="H88" s="108">
        <f t="shared" si="5"/>
        <v>193</v>
      </c>
      <c r="I88" s="101">
        <v>16</v>
      </c>
      <c r="J88" s="34"/>
      <c r="K88" s="34"/>
      <c r="L88" s="103" t="s">
        <v>160</v>
      </c>
      <c r="M88" s="103" t="s">
        <v>154</v>
      </c>
      <c r="N88" s="109"/>
      <c r="O88" s="110"/>
      <c r="P88" s="109"/>
      <c r="Q88" s="110"/>
      <c r="R88" s="108">
        <f t="shared" si="6"/>
        <v>0</v>
      </c>
      <c r="S88" s="101">
        <v>16</v>
      </c>
    </row>
    <row r="89" spans="2:19" ht="19.5" thickBot="1" thickTop="1">
      <c r="B89" s="103" t="s">
        <v>161</v>
      </c>
      <c r="C89" s="103" t="s">
        <v>159</v>
      </c>
      <c r="D89" s="195">
        <v>9</v>
      </c>
      <c r="E89" s="195">
        <v>26</v>
      </c>
      <c r="F89" s="195">
        <v>29</v>
      </c>
      <c r="G89" s="195">
        <v>150</v>
      </c>
      <c r="H89" s="108">
        <f t="shared" si="5"/>
        <v>214</v>
      </c>
      <c r="I89" s="101">
        <v>15</v>
      </c>
      <c r="L89" s="103" t="s">
        <v>43</v>
      </c>
      <c r="M89" s="103" t="s">
        <v>109</v>
      </c>
      <c r="N89" s="109"/>
      <c r="O89" s="110"/>
      <c r="P89" s="109"/>
      <c r="Q89" s="110"/>
      <c r="R89" s="108">
        <f t="shared" si="6"/>
        <v>0</v>
      </c>
      <c r="S89" s="101">
        <v>15</v>
      </c>
    </row>
    <row r="90" spans="2:19" ht="19.5" thickBot="1" thickTop="1">
      <c r="B90" s="103" t="s">
        <v>127</v>
      </c>
      <c r="C90" s="103" t="s">
        <v>118</v>
      </c>
      <c r="D90" s="195">
        <v>2</v>
      </c>
      <c r="E90" s="195">
        <v>3</v>
      </c>
      <c r="F90" s="195">
        <v>150</v>
      </c>
      <c r="G90" s="195">
        <v>150</v>
      </c>
      <c r="H90" s="108">
        <f t="shared" si="5"/>
        <v>305</v>
      </c>
      <c r="I90" s="101">
        <v>14</v>
      </c>
      <c r="L90" s="103" t="s">
        <v>63</v>
      </c>
      <c r="M90" s="103" t="s">
        <v>61</v>
      </c>
      <c r="N90" s="109"/>
      <c r="O90" s="110"/>
      <c r="P90" s="109"/>
      <c r="Q90" s="110"/>
      <c r="R90" s="108">
        <f t="shared" si="6"/>
        <v>0</v>
      </c>
      <c r="S90" s="101">
        <v>14</v>
      </c>
    </row>
    <row r="91" spans="2:19" ht="19.5" thickBot="1" thickTop="1">
      <c r="B91" s="126" t="s">
        <v>206</v>
      </c>
      <c r="C91" s="126" t="s">
        <v>195</v>
      </c>
      <c r="D91" s="195">
        <v>1</v>
      </c>
      <c r="E91" s="195">
        <v>18</v>
      </c>
      <c r="F91" s="195">
        <v>150</v>
      </c>
      <c r="G91" s="195">
        <v>150</v>
      </c>
      <c r="H91" s="108">
        <f t="shared" si="5"/>
        <v>319</v>
      </c>
      <c r="I91" s="101">
        <v>13</v>
      </c>
      <c r="L91" s="103" t="s">
        <v>168</v>
      </c>
      <c r="M91" s="103" t="s">
        <v>155</v>
      </c>
      <c r="N91" s="109"/>
      <c r="O91" s="110"/>
      <c r="P91" s="109"/>
      <c r="Q91" s="110"/>
      <c r="R91" s="108">
        <f t="shared" si="6"/>
        <v>0</v>
      </c>
      <c r="S91" s="101">
        <v>13</v>
      </c>
    </row>
    <row r="92" spans="2:19" ht="19.5" thickBot="1" thickTop="1">
      <c r="B92" s="103" t="s">
        <v>63</v>
      </c>
      <c r="C92" s="103" t="s">
        <v>61</v>
      </c>
      <c r="D92" s="195">
        <v>7</v>
      </c>
      <c r="E92" s="195">
        <v>35</v>
      </c>
      <c r="F92" s="195">
        <v>150</v>
      </c>
      <c r="G92" s="195">
        <v>150</v>
      </c>
      <c r="H92" s="108">
        <f t="shared" si="5"/>
        <v>342</v>
      </c>
      <c r="I92" s="101">
        <v>12</v>
      </c>
      <c r="L92" s="103" t="s">
        <v>161</v>
      </c>
      <c r="M92" s="103" t="s">
        <v>159</v>
      </c>
      <c r="N92" s="109"/>
      <c r="O92" s="110"/>
      <c r="P92" s="109"/>
      <c r="Q92" s="110"/>
      <c r="R92" s="108">
        <f t="shared" si="6"/>
        <v>0</v>
      </c>
      <c r="S92" s="101">
        <v>12</v>
      </c>
    </row>
    <row r="93" spans="2:19" ht="19.5" thickBot="1" thickTop="1">
      <c r="B93" s="103" t="s">
        <v>99</v>
      </c>
      <c r="C93" s="103" t="s">
        <v>96</v>
      </c>
      <c r="D93" s="195">
        <v>21</v>
      </c>
      <c r="E93" s="195">
        <v>25</v>
      </c>
      <c r="F93" s="195">
        <v>150</v>
      </c>
      <c r="G93" s="195">
        <v>150</v>
      </c>
      <c r="H93" s="108">
        <f t="shared" si="5"/>
        <v>346</v>
      </c>
      <c r="I93" s="101">
        <v>11</v>
      </c>
      <c r="L93" s="103" t="s">
        <v>124</v>
      </c>
      <c r="M93" s="103" t="s">
        <v>119</v>
      </c>
      <c r="N93" s="109"/>
      <c r="O93" s="110"/>
      <c r="P93" s="109"/>
      <c r="Q93" s="110"/>
      <c r="R93" s="108">
        <f t="shared" si="6"/>
        <v>0</v>
      </c>
      <c r="S93" s="101">
        <v>11</v>
      </c>
    </row>
    <row r="94" spans="2:19" ht="19.5" thickBot="1" thickTop="1">
      <c r="B94" s="103" t="s">
        <v>126</v>
      </c>
      <c r="C94" s="103" t="s">
        <v>117</v>
      </c>
      <c r="D94" s="195">
        <v>23</v>
      </c>
      <c r="E94" s="195">
        <v>30</v>
      </c>
      <c r="F94" s="195">
        <v>150</v>
      </c>
      <c r="G94" s="195">
        <v>150</v>
      </c>
      <c r="H94" s="108">
        <f t="shared" si="5"/>
        <v>353</v>
      </c>
      <c r="I94" s="101">
        <v>10</v>
      </c>
      <c r="L94" s="126" t="s">
        <v>206</v>
      </c>
      <c r="M94" s="126" t="s">
        <v>195</v>
      </c>
      <c r="N94" s="109"/>
      <c r="O94" s="110"/>
      <c r="P94" s="109"/>
      <c r="Q94" s="110"/>
      <c r="R94" s="108">
        <f t="shared" si="6"/>
        <v>0</v>
      </c>
      <c r="S94" s="101">
        <v>10</v>
      </c>
    </row>
    <row r="95" spans="2:19" ht="19.5" thickBot="1" thickTop="1">
      <c r="B95" s="103" t="s">
        <v>100</v>
      </c>
      <c r="C95" s="103" t="s">
        <v>95</v>
      </c>
      <c r="D95" s="195">
        <v>27</v>
      </c>
      <c r="E95" s="195">
        <v>55</v>
      </c>
      <c r="F95" s="195">
        <v>150</v>
      </c>
      <c r="G95" s="195">
        <v>150</v>
      </c>
      <c r="H95" s="108">
        <f t="shared" si="5"/>
        <v>382</v>
      </c>
      <c r="I95" s="101">
        <v>9</v>
      </c>
      <c r="L95" s="103" t="s">
        <v>125</v>
      </c>
      <c r="M95" s="103" t="s">
        <v>94</v>
      </c>
      <c r="N95" s="109"/>
      <c r="O95" s="110"/>
      <c r="P95" s="109"/>
      <c r="Q95" s="110"/>
      <c r="R95" s="108">
        <f t="shared" si="6"/>
        <v>0</v>
      </c>
      <c r="S95" s="101">
        <v>9</v>
      </c>
    </row>
    <row r="96" spans="2:19" ht="19.5" thickBot="1" thickTop="1">
      <c r="B96" s="126" t="s">
        <v>205</v>
      </c>
      <c r="C96" s="126" t="s">
        <v>180</v>
      </c>
      <c r="D96" s="195">
        <v>42</v>
      </c>
      <c r="E96" s="195">
        <v>43</v>
      </c>
      <c r="F96" s="195">
        <v>150</v>
      </c>
      <c r="G96" s="195">
        <v>150</v>
      </c>
      <c r="H96" s="108">
        <f t="shared" si="5"/>
        <v>385</v>
      </c>
      <c r="I96" s="101">
        <v>8</v>
      </c>
      <c r="L96" s="103" t="s">
        <v>100</v>
      </c>
      <c r="M96" s="103" t="s">
        <v>95</v>
      </c>
      <c r="N96" s="109"/>
      <c r="O96" s="110"/>
      <c r="P96" s="109"/>
      <c r="Q96" s="110"/>
      <c r="R96" s="108">
        <f t="shared" si="6"/>
        <v>0</v>
      </c>
      <c r="S96" s="101">
        <v>8</v>
      </c>
    </row>
    <row r="97" spans="2:19" ht="19.5" thickBot="1" thickTop="1">
      <c r="B97" s="137" t="s">
        <v>137</v>
      </c>
      <c r="C97" s="103" t="s">
        <v>92</v>
      </c>
      <c r="D97" s="195">
        <v>34</v>
      </c>
      <c r="E97" s="195">
        <v>54</v>
      </c>
      <c r="F97" s="195">
        <v>150</v>
      </c>
      <c r="G97" s="195">
        <v>150</v>
      </c>
      <c r="H97" s="108">
        <f t="shared" si="5"/>
        <v>388</v>
      </c>
      <c r="I97" s="101">
        <v>6.5</v>
      </c>
      <c r="L97" s="125" t="s">
        <v>204</v>
      </c>
      <c r="M97" s="126" t="s">
        <v>182</v>
      </c>
      <c r="N97" s="109"/>
      <c r="O97" s="110"/>
      <c r="P97" s="109"/>
      <c r="Q97" s="110"/>
      <c r="R97" s="108">
        <f t="shared" si="6"/>
        <v>0</v>
      </c>
      <c r="S97" s="101">
        <v>7</v>
      </c>
    </row>
    <row r="98" spans="2:19" ht="19.5" thickBot="1" thickTop="1">
      <c r="B98" s="103" t="s">
        <v>43</v>
      </c>
      <c r="C98" s="103" t="s">
        <v>109</v>
      </c>
      <c r="D98" s="195">
        <v>40</v>
      </c>
      <c r="E98" s="195">
        <v>48</v>
      </c>
      <c r="F98" s="195">
        <v>150</v>
      </c>
      <c r="G98" s="195">
        <v>150</v>
      </c>
      <c r="H98" s="108">
        <f t="shared" si="5"/>
        <v>388</v>
      </c>
      <c r="I98" s="101">
        <v>6.5</v>
      </c>
      <c r="L98" s="103" t="s">
        <v>126</v>
      </c>
      <c r="M98" s="103" t="s">
        <v>117</v>
      </c>
      <c r="N98" s="109"/>
      <c r="O98" s="110"/>
      <c r="P98" s="109"/>
      <c r="Q98" s="110"/>
      <c r="R98" s="108">
        <f t="shared" si="6"/>
        <v>0</v>
      </c>
      <c r="S98" s="101">
        <v>6</v>
      </c>
    </row>
    <row r="99" spans="2:19" ht="19.5" thickBot="1" thickTop="1">
      <c r="B99" s="103" t="s">
        <v>76</v>
      </c>
      <c r="C99" s="103" t="s">
        <v>59</v>
      </c>
      <c r="D99" s="195">
        <v>6</v>
      </c>
      <c r="E99" s="195">
        <v>150</v>
      </c>
      <c r="F99" s="195">
        <v>150</v>
      </c>
      <c r="G99" s="195">
        <v>150</v>
      </c>
      <c r="H99" s="108">
        <f t="shared" si="5"/>
        <v>456</v>
      </c>
      <c r="I99" s="101">
        <v>5</v>
      </c>
      <c r="L99" s="103" t="s">
        <v>99</v>
      </c>
      <c r="M99" s="103" t="s">
        <v>96</v>
      </c>
      <c r="N99" s="109"/>
      <c r="O99" s="110"/>
      <c r="P99" s="109"/>
      <c r="Q99" s="110"/>
      <c r="R99" s="108">
        <f t="shared" si="6"/>
        <v>0</v>
      </c>
      <c r="S99" s="101">
        <v>5</v>
      </c>
    </row>
    <row r="100" spans="2:19" ht="19.5" thickBot="1" thickTop="1">
      <c r="B100" s="103" t="s">
        <v>122</v>
      </c>
      <c r="C100" s="103" t="s">
        <v>74</v>
      </c>
      <c r="D100" s="195">
        <v>45</v>
      </c>
      <c r="E100" s="195">
        <v>150</v>
      </c>
      <c r="F100" s="195">
        <v>150</v>
      </c>
      <c r="G100" s="195">
        <v>150</v>
      </c>
      <c r="H100" s="108">
        <f t="shared" si="5"/>
        <v>495</v>
      </c>
      <c r="I100" s="101">
        <v>4</v>
      </c>
      <c r="L100" s="103" t="s">
        <v>244</v>
      </c>
      <c r="M100" s="103" t="s">
        <v>223</v>
      </c>
      <c r="N100" s="109"/>
      <c r="O100" s="110"/>
      <c r="P100" s="109"/>
      <c r="Q100" s="110"/>
      <c r="R100" s="108">
        <f t="shared" si="6"/>
        <v>0</v>
      </c>
      <c r="S100" s="101">
        <v>4</v>
      </c>
    </row>
    <row r="101" spans="2:19" ht="19.5" thickBot="1" thickTop="1">
      <c r="B101" s="103" t="s">
        <v>168</v>
      </c>
      <c r="C101" s="103" t="s">
        <v>155</v>
      </c>
      <c r="D101" s="195">
        <v>49</v>
      </c>
      <c r="E101" s="195">
        <v>150</v>
      </c>
      <c r="F101" s="195">
        <v>150</v>
      </c>
      <c r="G101" s="195">
        <v>150</v>
      </c>
      <c r="H101" s="108">
        <f t="shared" si="5"/>
        <v>499</v>
      </c>
      <c r="I101" s="101">
        <v>3</v>
      </c>
      <c r="L101" s="103" t="s">
        <v>101</v>
      </c>
      <c r="M101" s="103" t="s">
        <v>98</v>
      </c>
      <c r="N101" s="109"/>
      <c r="O101" s="110"/>
      <c r="P101" s="109"/>
      <c r="Q101" s="110"/>
      <c r="R101" s="108">
        <f t="shared" si="6"/>
        <v>0</v>
      </c>
      <c r="S101" s="101">
        <v>3</v>
      </c>
    </row>
    <row r="102" spans="2:19" ht="19.5" thickBot="1" thickTop="1">
      <c r="B102" s="126" t="s">
        <v>204</v>
      </c>
      <c r="C102" s="126" t="s">
        <v>182</v>
      </c>
      <c r="D102" s="195">
        <v>50</v>
      </c>
      <c r="E102" s="195">
        <v>150</v>
      </c>
      <c r="F102" s="195">
        <v>150</v>
      </c>
      <c r="G102" s="195">
        <v>150</v>
      </c>
      <c r="H102" s="108">
        <f t="shared" si="5"/>
        <v>500</v>
      </c>
      <c r="I102" s="101">
        <v>2</v>
      </c>
      <c r="L102" s="103" t="s">
        <v>102</v>
      </c>
      <c r="M102" s="103" t="s">
        <v>97</v>
      </c>
      <c r="N102" s="109"/>
      <c r="O102" s="110"/>
      <c r="P102" s="109"/>
      <c r="Q102" s="110"/>
      <c r="R102" s="108">
        <f t="shared" si="6"/>
        <v>0</v>
      </c>
      <c r="S102" s="101">
        <v>2</v>
      </c>
    </row>
    <row r="103" spans="2:19" ht="19.5" thickBot="1" thickTop="1">
      <c r="B103" s="99" t="s">
        <v>101</v>
      </c>
      <c r="C103" s="139" t="s">
        <v>98</v>
      </c>
      <c r="D103" s="196">
        <v>150</v>
      </c>
      <c r="E103" s="196">
        <v>150</v>
      </c>
      <c r="F103" s="196">
        <v>150</v>
      </c>
      <c r="G103" s="196">
        <v>150</v>
      </c>
      <c r="H103" s="166">
        <f t="shared" si="5"/>
        <v>600</v>
      </c>
      <c r="I103" s="100">
        <v>1</v>
      </c>
      <c r="L103" s="99" t="s">
        <v>127</v>
      </c>
      <c r="M103" s="139" t="s">
        <v>118</v>
      </c>
      <c r="N103" s="164"/>
      <c r="O103" s="165"/>
      <c r="P103" s="164"/>
      <c r="Q103" s="165"/>
      <c r="R103" s="166">
        <f t="shared" si="6"/>
        <v>0</v>
      </c>
      <c r="S103" s="100">
        <v>1</v>
      </c>
    </row>
    <row r="104" spans="2:9" ht="18.75" thickTop="1">
      <c r="B104" s="160"/>
      <c r="C104" s="160"/>
      <c r="D104" s="161"/>
      <c r="E104" s="161"/>
      <c r="F104" s="161"/>
      <c r="G104" s="161"/>
      <c r="H104" s="162"/>
      <c r="I104" s="163"/>
    </row>
    <row r="105" spans="2:9" ht="18">
      <c r="B105" s="160"/>
      <c r="C105" s="160"/>
      <c r="D105" s="161"/>
      <c r="E105" s="161"/>
      <c r="F105" s="161"/>
      <c r="G105" s="161"/>
      <c r="H105" s="162"/>
      <c r="I105" s="163"/>
    </row>
  </sheetData>
  <sheetProtection/>
  <mergeCells count="8">
    <mergeCell ref="L29:Q29"/>
    <mergeCell ref="L55:Q55"/>
    <mergeCell ref="B29:G29"/>
    <mergeCell ref="B55:G55"/>
    <mergeCell ref="B81:G81"/>
    <mergeCell ref="A1:F1"/>
    <mergeCell ref="L3:Q3"/>
    <mergeCell ref="L81:Q81"/>
  </mergeCells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Z176"/>
  <sheetViews>
    <sheetView zoomScalePageLayoutView="0" workbookViewId="0" topLeftCell="A10">
      <selection activeCell="O136" sqref="O136"/>
    </sheetView>
  </sheetViews>
  <sheetFormatPr defaultColWidth="9.140625" defaultRowHeight="12.75"/>
  <cols>
    <col min="1" max="1" width="4.140625" style="88" bestFit="1" customWidth="1"/>
    <col min="2" max="2" width="9.140625" style="88" customWidth="1"/>
    <col min="3" max="3" width="29.00390625" style="88" customWidth="1"/>
    <col min="4" max="4" width="10.421875" style="88" bestFit="1" customWidth="1"/>
    <col min="5" max="5" width="9.140625" style="88" customWidth="1"/>
    <col min="6" max="6" width="10.8515625" style="88" customWidth="1"/>
    <col min="7" max="7" width="14.421875" style="88" customWidth="1"/>
    <col min="8" max="8" width="9.00390625" style="88" customWidth="1"/>
    <col min="9" max="9" width="9.140625" style="88" customWidth="1"/>
    <col min="10" max="10" width="12.7109375" style="89" customWidth="1"/>
    <col min="11" max="11" width="12.7109375" style="92" customWidth="1"/>
    <col min="12" max="14" width="12.7109375" style="90" customWidth="1"/>
    <col min="15" max="16384" width="9.140625" style="88" customWidth="1"/>
  </cols>
  <sheetData>
    <row r="1" ht="15" customHeight="1"/>
    <row r="2" spans="2:15" ht="15" customHeight="1">
      <c r="B2" s="88" t="s">
        <v>10</v>
      </c>
      <c r="D2" s="88" t="s">
        <v>17</v>
      </c>
      <c r="K2" s="89"/>
      <c r="L2" s="89"/>
      <c r="O2"/>
    </row>
    <row r="3" spans="10:14" ht="15" customHeight="1">
      <c r="J3" s="91" t="s">
        <v>11</v>
      </c>
      <c r="K3" s="92" t="s">
        <v>12</v>
      </c>
      <c r="L3" s="92" t="s">
        <v>13</v>
      </c>
      <c r="M3" s="92" t="s">
        <v>14</v>
      </c>
      <c r="N3" s="92" t="s">
        <v>216</v>
      </c>
    </row>
    <row r="4" spans="1:15" ht="15" customHeight="1">
      <c r="A4" s="47">
        <v>1</v>
      </c>
      <c r="B4" s="91">
        <v>1</v>
      </c>
      <c r="C4" s="64" t="s">
        <v>188</v>
      </c>
      <c r="D4" s="10" t="s">
        <v>159</v>
      </c>
      <c r="E4" s="47"/>
      <c r="F4" s="47" t="str">
        <f aca="true" t="shared" si="0" ref="F4:F35">LEFT(C4,(SEARCH(" ",C4)))</f>
        <v>Adams, </v>
      </c>
      <c r="G4" s="47" t="str">
        <f aca="true" t="shared" si="1" ref="G4:G35">MID(C4,(SEARCH(" ",C4)+1),20)</f>
        <v>Niamh</v>
      </c>
      <c r="H4" s="47"/>
      <c r="I4" s="47"/>
      <c r="J4" s="118">
        <v>0.012152777777777778</v>
      </c>
      <c r="K4" s="117">
        <v>0.012326388888888888</v>
      </c>
      <c r="L4" s="117">
        <v>0.012499999999999999</v>
      </c>
      <c r="M4" s="118">
        <v>0.012499999999999999</v>
      </c>
      <c r="N4" s="118">
        <v>0.012847222222222223</v>
      </c>
      <c r="O4" s="94"/>
    </row>
    <row r="5" spans="1:15" ht="15" customHeight="1">
      <c r="A5" s="47">
        <v>2</v>
      </c>
      <c r="B5" s="91">
        <v>2</v>
      </c>
      <c r="C5" s="47" t="s">
        <v>65</v>
      </c>
      <c r="D5" s="119" t="s">
        <v>117</v>
      </c>
      <c r="E5" s="47"/>
      <c r="F5" s="47" t="str">
        <f t="shared" si="0"/>
        <v>Anderson, </v>
      </c>
      <c r="G5" s="47" t="str">
        <f t="shared" si="1"/>
        <v>Lee</v>
      </c>
      <c r="H5" s="47"/>
      <c r="I5" s="47"/>
      <c r="J5" s="118">
        <v>0.011284722222222222</v>
      </c>
      <c r="K5" s="117">
        <v>0.011284722222222222</v>
      </c>
      <c r="L5" s="117">
        <v>0.011111111111111112</v>
      </c>
      <c r="M5" s="118">
        <v>0.010937500000000001</v>
      </c>
      <c r="N5" s="118">
        <v>0.011111111111111112</v>
      </c>
      <c r="O5" s="94"/>
    </row>
    <row r="6" spans="1:15" ht="15" customHeight="1">
      <c r="A6" s="47">
        <v>3</v>
      </c>
      <c r="B6" s="91">
        <v>3</v>
      </c>
      <c r="C6" s="146" t="s">
        <v>189</v>
      </c>
      <c r="D6" s="10" t="s">
        <v>94</v>
      </c>
      <c r="E6" s="47"/>
      <c r="F6" s="47" t="str">
        <f t="shared" si="0"/>
        <v>Archbold, </v>
      </c>
      <c r="G6" s="47" t="str">
        <f t="shared" si="1"/>
        <v>Peter</v>
      </c>
      <c r="H6" s="47"/>
      <c r="I6" s="47"/>
      <c r="J6" s="118">
        <v>0.011284722222222222</v>
      </c>
      <c r="K6" s="118">
        <v>0.011284722222222222</v>
      </c>
      <c r="L6" s="117">
        <v>0.011284722222222222</v>
      </c>
      <c r="M6" s="118">
        <v>0.011284722222222222</v>
      </c>
      <c r="N6" s="118">
        <v>0.011284722222222222</v>
      </c>
      <c r="O6" s="94"/>
    </row>
    <row r="7" spans="1:15" ht="15" customHeight="1">
      <c r="A7" s="47">
        <v>4</v>
      </c>
      <c r="B7" s="91">
        <v>4</v>
      </c>
      <c r="C7" s="47" t="s">
        <v>44</v>
      </c>
      <c r="D7" s="119" t="s">
        <v>92</v>
      </c>
      <c r="E7" s="47"/>
      <c r="F7" s="47" t="str">
        <f t="shared" si="0"/>
        <v>Ashby, </v>
      </c>
      <c r="G7" s="47" t="str">
        <f t="shared" si="1"/>
        <v>Michael</v>
      </c>
      <c r="H7" s="47"/>
      <c r="I7" s="47"/>
      <c r="J7" s="118">
        <v>0.011631944444444445</v>
      </c>
      <c r="K7" s="117">
        <v>0.010937500000000001</v>
      </c>
      <c r="L7" s="117">
        <v>0.011284722222222222</v>
      </c>
      <c r="M7" s="118">
        <v>0.011111111111111112</v>
      </c>
      <c r="N7" s="118">
        <v>0.011111111111111112</v>
      </c>
      <c r="O7" s="94"/>
    </row>
    <row r="8" spans="1:15" ht="15" customHeight="1">
      <c r="A8" s="47">
        <v>5</v>
      </c>
      <c r="B8" s="91">
        <v>5</v>
      </c>
      <c r="C8" s="47" t="s">
        <v>226</v>
      </c>
      <c r="D8" s="119" t="s">
        <v>223</v>
      </c>
      <c r="E8" s="47"/>
      <c r="F8" s="47" t="str">
        <f t="shared" si="0"/>
        <v>Auld, </v>
      </c>
      <c r="G8" s="47" t="str">
        <f t="shared" si="1"/>
        <v>Kerry</v>
      </c>
      <c r="H8" s="47"/>
      <c r="I8" s="47"/>
      <c r="J8" s="118">
        <v>0.009027777777777779</v>
      </c>
      <c r="K8" s="117">
        <v>0.008680555555555556</v>
      </c>
      <c r="L8" s="117">
        <v>0.008854166666666666</v>
      </c>
      <c r="M8" s="118">
        <v>0.008854166666666666</v>
      </c>
      <c r="N8" s="118">
        <v>0.008854166666666666</v>
      </c>
      <c r="O8" s="94"/>
    </row>
    <row r="9" spans="1:15" ht="15" customHeight="1">
      <c r="A9" s="47">
        <v>6</v>
      </c>
      <c r="B9" s="91">
        <v>6</v>
      </c>
      <c r="C9" s="47" t="s">
        <v>78</v>
      </c>
      <c r="D9" s="119" t="s">
        <v>117</v>
      </c>
      <c r="E9" s="47"/>
      <c r="F9" s="47" t="str">
        <f t="shared" si="0"/>
        <v>Barkley, </v>
      </c>
      <c r="G9" s="47" t="str">
        <f t="shared" si="1"/>
        <v>Robby</v>
      </c>
      <c r="H9" s="47"/>
      <c r="I9" s="47"/>
      <c r="J9" s="118">
        <v>0.013194444444444444</v>
      </c>
      <c r="K9" s="117">
        <v>0.013368055555555557</v>
      </c>
      <c r="L9" s="117">
        <v>0.013368055555555557</v>
      </c>
      <c r="M9" s="118">
        <v>0.013194444444444444</v>
      </c>
      <c r="N9" s="118">
        <v>0.013194444444444444</v>
      </c>
      <c r="O9" s="94"/>
    </row>
    <row r="10" spans="1:15" ht="15" customHeight="1">
      <c r="A10" s="47">
        <v>7</v>
      </c>
      <c r="B10" s="91">
        <v>7</v>
      </c>
      <c r="C10" s="47" t="s">
        <v>47</v>
      </c>
      <c r="D10" s="119" t="s">
        <v>92</v>
      </c>
      <c r="E10" s="47"/>
      <c r="F10" s="47" t="str">
        <f t="shared" si="0"/>
        <v>Barrass, </v>
      </c>
      <c r="G10" s="47" t="str">
        <f t="shared" si="1"/>
        <v>Heather</v>
      </c>
      <c r="H10" s="47"/>
      <c r="I10" s="121"/>
      <c r="J10" s="118">
        <v>0.010416666666666666</v>
      </c>
      <c r="K10" s="118">
        <v>0.010416666666666666</v>
      </c>
      <c r="L10" s="118">
        <v>0.010416666666666666</v>
      </c>
      <c r="M10" s="118">
        <v>0.010416666666666666</v>
      </c>
      <c r="N10" s="118">
        <v>0.009027777777777779</v>
      </c>
      <c r="O10" s="94"/>
    </row>
    <row r="11" spans="1:15" ht="15" customHeight="1">
      <c r="A11" s="47">
        <v>8</v>
      </c>
      <c r="B11" s="91">
        <v>8</v>
      </c>
      <c r="C11" s="47" t="s">
        <v>241</v>
      </c>
      <c r="D11" s="119" t="s">
        <v>61</v>
      </c>
      <c r="E11" s="47"/>
      <c r="F11" s="47" t="str">
        <f t="shared" si="0"/>
        <v>Barrett, </v>
      </c>
      <c r="G11" s="47" t="str">
        <f t="shared" si="1"/>
        <v>Lauren</v>
      </c>
      <c r="H11" s="47"/>
      <c r="I11" s="47"/>
      <c r="J11" s="118">
        <v>0.012152777777777778</v>
      </c>
      <c r="K11" s="118">
        <v>0.012152777777777778</v>
      </c>
      <c r="L11" s="118">
        <v>0.012152777777777778</v>
      </c>
      <c r="M11" s="117">
        <v>0.012326388888888888</v>
      </c>
      <c r="N11" s="117">
        <v>0.012326388888888888</v>
      </c>
      <c r="O11" s="94"/>
    </row>
    <row r="12" spans="1:15" ht="15" customHeight="1">
      <c r="A12" s="47">
        <v>9</v>
      </c>
      <c r="B12" s="91">
        <v>9</v>
      </c>
      <c r="C12" s="47" t="s">
        <v>133</v>
      </c>
      <c r="D12" s="119" t="s">
        <v>117</v>
      </c>
      <c r="E12" s="47"/>
      <c r="F12" s="47" t="str">
        <f t="shared" si="0"/>
        <v>Baston, </v>
      </c>
      <c r="G12" s="47" t="str">
        <f t="shared" si="1"/>
        <v>Paul</v>
      </c>
      <c r="H12" s="47"/>
      <c r="I12" s="121"/>
      <c r="J12" s="118">
        <v>0.012847222222222223</v>
      </c>
      <c r="K12" s="118">
        <v>0.012847222222222223</v>
      </c>
      <c r="L12" s="118">
        <v>0.012847222222222223</v>
      </c>
      <c r="M12" s="117">
        <v>0.012499999999999999</v>
      </c>
      <c r="N12" s="117">
        <v>0.012499999999999999</v>
      </c>
      <c r="O12" s="94"/>
    </row>
    <row r="13" spans="1:15" ht="15" customHeight="1">
      <c r="A13" s="47">
        <v>10</v>
      </c>
      <c r="B13" s="91">
        <v>10</v>
      </c>
      <c r="C13" s="47" t="s">
        <v>232</v>
      </c>
      <c r="D13" s="119" t="s">
        <v>159</v>
      </c>
      <c r="E13" s="47"/>
      <c r="F13" s="47" t="str">
        <f t="shared" si="0"/>
        <v>Bateson, </v>
      </c>
      <c r="G13" s="47" t="str">
        <f t="shared" si="1"/>
        <v>Richard</v>
      </c>
      <c r="H13" s="47"/>
      <c r="I13" s="121"/>
      <c r="J13" s="118">
        <v>0.014930555555555556</v>
      </c>
      <c r="K13" s="117">
        <v>0.014930555555555556</v>
      </c>
      <c r="L13" s="117">
        <v>0.014930555555555556</v>
      </c>
      <c r="M13" s="117">
        <v>0.014930555555555556</v>
      </c>
      <c r="N13" s="117">
        <v>0.014930555555555556</v>
      </c>
      <c r="O13" s="94"/>
    </row>
    <row r="14" spans="1:15" ht="15" customHeight="1">
      <c r="A14" s="47">
        <v>11</v>
      </c>
      <c r="B14" s="91">
        <v>11</v>
      </c>
      <c r="C14" s="47" t="s">
        <v>22</v>
      </c>
      <c r="D14" s="119" t="s">
        <v>94</v>
      </c>
      <c r="E14" s="47"/>
      <c r="F14" s="47" t="str">
        <f t="shared" si="0"/>
        <v>Baxter, </v>
      </c>
      <c r="G14" s="47" t="str">
        <f t="shared" si="1"/>
        <v>Ian</v>
      </c>
      <c r="H14" s="47"/>
      <c r="I14" s="121"/>
      <c r="J14" s="118">
        <v>0.013194444444444444</v>
      </c>
      <c r="K14" s="118">
        <v>0.013194444444444444</v>
      </c>
      <c r="L14" s="118">
        <v>0.013194444444444444</v>
      </c>
      <c r="M14" s="118">
        <v>0.013194444444444444</v>
      </c>
      <c r="N14" s="118">
        <v>0.012847222222222223</v>
      </c>
      <c r="O14" s="94"/>
    </row>
    <row r="15" spans="1:15" ht="15" customHeight="1">
      <c r="A15" s="47">
        <v>12</v>
      </c>
      <c r="B15" s="91">
        <v>12</v>
      </c>
      <c r="C15" s="47" t="s">
        <v>190</v>
      </c>
      <c r="D15" s="119" t="s">
        <v>95</v>
      </c>
      <c r="E15" s="47"/>
      <c r="F15" s="47" t="str">
        <f t="shared" si="0"/>
        <v>Bennett, </v>
      </c>
      <c r="G15" s="47" t="str">
        <f t="shared" si="1"/>
        <v>David</v>
      </c>
      <c r="H15" s="47"/>
      <c r="I15" s="121"/>
      <c r="J15" s="118">
        <v>0.01423611111111111</v>
      </c>
      <c r="K15" s="118">
        <v>0.01423611111111111</v>
      </c>
      <c r="L15" s="118">
        <v>0.01423611111111111</v>
      </c>
      <c r="M15" s="117">
        <v>0.0140625</v>
      </c>
      <c r="N15" s="117">
        <v>0.0140625</v>
      </c>
      <c r="O15" s="94"/>
    </row>
    <row r="16" spans="1:14" ht="15" customHeight="1">
      <c r="A16" s="47">
        <v>13</v>
      </c>
      <c r="B16" s="91">
        <v>13</v>
      </c>
      <c r="C16" s="47" t="s">
        <v>227</v>
      </c>
      <c r="D16" s="119" t="s">
        <v>223</v>
      </c>
      <c r="E16" s="47"/>
      <c r="F16" s="47" t="str">
        <f t="shared" si="0"/>
        <v>Bennett, </v>
      </c>
      <c r="G16" s="47" t="str">
        <f t="shared" si="1"/>
        <v>Emma</v>
      </c>
      <c r="H16" s="47"/>
      <c r="I16" s="121"/>
      <c r="J16" s="118">
        <v>0.008333333333333333</v>
      </c>
      <c r="K16" s="117">
        <v>0.008159722222222223</v>
      </c>
      <c r="L16" s="117">
        <v>0.008159722222222223</v>
      </c>
      <c r="M16" s="117">
        <v>0.007638888888888889</v>
      </c>
      <c r="N16" s="118">
        <v>0.006944444444444444</v>
      </c>
    </row>
    <row r="17" spans="1:15" ht="15" customHeight="1">
      <c r="A17" s="47">
        <v>14</v>
      </c>
      <c r="B17" s="91">
        <v>14</v>
      </c>
      <c r="C17" s="47" t="s">
        <v>116</v>
      </c>
      <c r="D17" s="119" t="s">
        <v>74</v>
      </c>
      <c r="E17" s="47"/>
      <c r="F17" s="47" t="str">
        <f t="shared" si="0"/>
        <v>Bickerton, </v>
      </c>
      <c r="G17" s="47" t="str">
        <f t="shared" si="1"/>
        <v>Richard</v>
      </c>
      <c r="H17" s="47"/>
      <c r="I17" s="121"/>
      <c r="J17" s="118">
        <v>0.012152777777777778</v>
      </c>
      <c r="K17" s="118">
        <v>0.012152777777777778</v>
      </c>
      <c r="L17" s="117">
        <v>0.01076388888888889</v>
      </c>
      <c r="M17" s="117">
        <v>0.010243055555555556</v>
      </c>
      <c r="N17" s="118">
        <v>0.011111111111111112</v>
      </c>
      <c r="O17" s="94"/>
    </row>
    <row r="18" spans="1:15" ht="15" customHeight="1">
      <c r="A18" s="47">
        <v>15</v>
      </c>
      <c r="B18" s="91">
        <v>15</v>
      </c>
      <c r="C18" s="47" t="s">
        <v>136</v>
      </c>
      <c r="D18" s="119" t="s">
        <v>59</v>
      </c>
      <c r="E18" s="47"/>
      <c r="F18" s="47" t="str">
        <f t="shared" si="0"/>
        <v>Bolam, </v>
      </c>
      <c r="G18" s="47" t="str">
        <f t="shared" si="1"/>
        <v>Jocelyn</v>
      </c>
      <c r="H18" s="47"/>
      <c r="I18" s="121"/>
      <c r="J18" s="118">
        <v>0.007986111111111112</v>
      </c>
      <c r="K18" s="117">
        <v>0.007986111111111112</v>
      </c>
      <c r="L18" s="117">
        <v>0.007986111111111112</v>
      </c>
      <c r="M18" s="117">
        <v>0.007986111111111112</v>
      </c>
      <c r="N18" s="117">
        <v>0.007986111111111112</v>
      </c>
      <c r="O18" s="94"/>
    </row>
    <row r="19" spans="1:15" ht="15" customHeight="1">
      <c r="A19" s="47">
        <v>16</v>
      </c>
      <c r="B19" s="91">
        <v>16</v>
      </c>
      <c r="C19" s="47" t="s">
        <v>39</v>
      </c>
      <c r="D19" s="119" t="s">
        <v>92</v>
      </c>
      <c r="E19" s="47"/>
      <c r="F19" s="47" t="str">
        <f t="shared" si="0"/>
        <v>Brabazon, </v>
      </c>
      <c r="G19" s="47" t="str">
        <f t="shared" si="1"/>
        <v>Anita</v>
      </c>
      <c r="H19" s="47"/>
      <c r="I19" s="121"/>
      <c r="J19" s="118">
        <v>0.009375</v>
      </c>
      <c r="K19" s="118">
        <v>0.009375</v>
      </c>
      <c r="L19" s="118">
        <v>0.009375</v>
      </c>
      <c r="M19" s="118">
        <v>0.00954861111111111</v>
      </c>
      <c r="N19" s="118">
        <v>0.00954861111111111</v>
      </c>
      <c r="O19" s="94"/>
    </row>
    <row r="20" spans="1:15" ht="15" customHeight="1">
      <c r="A20" s="47">
        <v>17</v>
      </c>
      <c r="B20" s="91">
        <v>17</v>
      </c>
      <c r="C20" s="47" t="s">
        <v>175</v>
      </c>
      <c r="D20" s="119" t="s">
        <v>92</v>
      </c>
      <c r="E20" s="47"/>
      <c r="F20" s="47" t="str">
        <f t="shared" si="0"/>
        <v>Bradley, </v>
      </c>
      <c r="G20" s="47" t="str">
        <f t="shared" si="1"/>
        <v>Dave</v>
      </c>
      <c r="H20" s="47"/>
      <c r="I20" s="121"/>
      <c r="J20" s="118">
        <v>0.011458333333333334</v>
      </c>
      <c r="K20" s="118">
        <v>0.011458333333333334</v>
      </c>
      <c r="L20" s="117">
        <v>0.011284722222222222</v>
      </c>
      <c r="M20" s="117">
        <v>0.010937500000000001</v>
      </c>
      <c r="N20" s="118">
        <v>0.010937500000000001</v>
      </c>
      <c r="O20" s="94"/>
    </row>
    <row r="21" spans="1:15" ht="15" customHeight="1">
      <c r="A21" s="47">
        <v>18</v>
      </c>
      <c r="B21" s="91">
        <v>18</v>
      </c>
      <c r="C21" s="47" t="s">
        <v>45</v>
      </c>
      <c r="D21" s="119" t="s">
        <v>58</v>
      </c>
      <c r="E21" s="47"/>
      <c r="F21" s="47" t="str">
        <f t="shared" si="0"/>
        <v>Brown, </v>
      </c>
      <c r="G21" s="47" t="str">
        <f t="shared" si="1"/>
        <v>Colin</v>
      </c>
      <c r="H21" s="47"/>
      <c r="I21" s="121"/>
      <c r="J21" s="118">
        <v>0.009722222222222222</v>
      </c>
      <c r="K21" s="117">
        <v>0.009895833333333333</v>
      </c>
      <c r="L21" s="117">
        <v>0.009722222222222222</v>
      </c>
      <c r="M21" s="117">
        <v>0.009375</v>
      </c>
      <c r="N21" s="118">
        <v>0.009375</v>
      </c>
      <c r="O21" s="94"/>
    </row>
    <row r="22" spans="1:15" ht="15" customHeight="1">
      <c r="A22" s="47">
        <v>19</v>
      </c>
      <c r="B22" s="91">
        <v>19</v>
      </c>
      <c r="C22" s="47" t="s">
        <v>138</v>
      </c>
      <c r="D22" s="119" t="s">
        <v>154</v>
      </c>
      <c r="E22" s="47"/>
      <c r="F22" s="47" t="str">
        <f t="shared" si="0"/>
        <v>Brown, </v>
      </c>
      <c r="G22" s="47" t="str">
        <f t="shared" si="1"/>
        <v>Pete</v>
      </c>
      <c r="H22" s="47"/>
      <c r="I22" s="121"/>
      <c r="J22" s="118">
        <v>0.013541666666666667</v>
      </c>
      <c r="K22" s="117">
        <v>0.013888888888888888</v>
      </c>
      <c r="L22" s="117">
        <v>0.013715277777777778</v>
      </c>
      <c r="M22" s="118">
        <v>0.013715277777777778</v>
      </c>
      <c r="N22" s="118">
        <v>0.013715277777777778</v>
      </c>
      <c r="O22" s="94"/>
    </row>
    <row r="23" spans="1:15" ht="15" customHeight="1">
      <c r="A23" s="47">
        <v>20</v>
      </c>
      <c r="B23" s="91">
        <v>20</v>
      </c>
      <c r="C23" s="47" t="s">
        <v>29</v>
      </c>
      <c r="D23" s="119" t="s">
        <v>59</v>
      </c>
      <c r="E23" s="47"/>
      <c r="F23" s="47" t="str">
        <f t="shared" si="0"/>
        <v>Browning, </v>
      </c>
      <c r="G23" s="47" t="str">
        <f t="shared" si="1"/>
        <v>Sue</v>
      </c>
      <c r="H23" s="47"/>
      <c r="I23" s="121"/>
      <c r="J23" s="118">
        <v>0.010243055555555556</v>
      </c>
      <c r="K23" s="117">
        <v>0.01076388888888889</v>
      </c>
      <c r="L23" s="117">
        <v>0.01076388888888889</v>
      </c>
      <c r="M23" s="118">
        <v>0.011111111111111112</v>
      </c>
      <c r="N23" s="118">
        <v>0.011458333333333334</v>
      </c>
      <c r="O23" s="94"/>
    </row>
    <row r="24" spans="1:15" ht="15" customHeight="1">
      <c r="A24" s="47">
        <v>21</v>
      </c>
      <c r="B24" s="91">
        <v>21</v>
      </c>
      <c r="C24" s="145" t="s">
        <v>150</v>
      </c>
      <c r="D24" s="119" t="s">
        <v>98</v>
      </c>
      <c r="E24" s="47"/>
      <c r="F24" s="47" t="str">
        <f t="shared" si="0"/>
        <v>Burke, </v>
      </c>
      <c r="G24" s="47" t="str">
        <f t="shared" si="1"/>
        <v>Davey</v>
      </c>
      <c r="H24" s="47"/>
      <c r="I24" s="121"/>
      <c r="J24" s="118">
        <v>0.011631944444444445</v>
      </c>
      <c r="K24" s="118">
        <v>0.011631944444444445</v>
      </c>
      <c r="L24" s="118">
        <v>0.011631944444444445</v>
      </c>
      <c r="M24" s="118">
        <v>0.011631944444444445</v>
      </c>
      <c r="N24" s="118">
        <v>0.011631944444444445</v>
      </c>
      <c r="O24" s="94"/>
    </row>
    <row r="25" spans="1:15" ht="15" customHeight="1">
      <c r="A25" s="47">
        <v>22</v>
      </c>
      <c r="B25" s="91">
        <v>22</v>
      </c>
      <c r="C25" s="145" t="s">
        <v>172</v>
      </c>
      <c r="D25" s="119" t="s">
        <v>120</v>
      </c>
      <c r="E25" s="47"/>
      <c r="F25" s="47" t="str">
        <f t="shared" si="0"/>
        <v>Butler, </v>
      </c>
      <c r="G25" s="47" t="str">
        <f t="shared" si="1"/>
        <v>Lynn</v>
      </c>
      <c r="H25" s="47"/>
      <c r="I25" s="121"/>
      <c r="J25" s="118">
        <v>0.008159722222222223</v>
      </c>
      <c r="K25" s="117">
        <v>0.007291666666666666</v>
      </c>
      <c r="L25" s="117">
        <v>0.006944444444444444</v>
      </c>
      <c r="M25" s="118">
        <v>0.007465277777777778</v>
      </c>
      <c r="N25" s="118">
        <v>0.007465277777777778</v>
      </c>
      <c r="O25" s="94"/>
    </row>
    <row r="26" spans="1:15" ht="15" customHeight="1">
      <c r="A26" s="47">
        <v>23</v>
      </c>
      <c r="B26" s="91">
        <v>23</v>
      </c>
      <c r="C26" s="47" t="s">
        <v>51</v>
      </c>
      <c r="D26" s="119" t="s">
        <v>59</v>
      </c>
      <c r="E26" s="47"/>
      <c r="F26" s="47" t="str">
        <f t="shared" si="0"/>
        <v>Carmody, </v>
      </c>
      <c r="G26" s="47" t="str">
        <f t="shared" si="1"/>
        <v>Ray</v>
      </c>
      <c r="H26" s="47"/>
      <c r="I26" s="121"/>
      <c r="J26" s="118">
        <v>0.010416666666666666</v>
      </c>
      <c r="K26" s="118">
        <v>0.010416666666666666</v>
      </c>
      <c r="L26" s="117">
        <v>0.010416666666666666</v>
      </c>
      <c r="M26" s="118">
        <v>0.010243055555555556</v>
      </c>
      <c r="N26" s="118">
        <v>0.010069444444444445</v>
      </c>
      <c r="O26" s="94"/>
    </row>
    <row r="27" spans="1:15" ht="15" customHeight="1">
      <c r="A27" s="47">
        <v>24</v>
      </c>
      <c r="B27" s="91">
        <v>24</v>
      </c>
      <c r="C27" s="47" t="s">
        <v>79</v>
      </c>
      <c r="D27" s="119" t="s">
        <v>118</v>
      </c>
      <c r="E27" s="47"/>
      <c r="F27" s="47" t="str">
        <f t="shared" si="0"/>
        <v>Castro, </v>
      </c>
      <c r="G27" s="47" t="str">
        <f t="shared" si="1"/>
        <v>Michelle</v>
      </c>
      <c r="H27" s="47"/>
      <c r="I27" s="121"/>
      <c r="J27" s="118">
        <v>0.007986111111111112</v>
      </c>
      <c r="K27" s="118">
        <v>0.007986111111111112</v>
      </c>
      <c r="L27" s="118">
        <v>0.007986111111111112</v>
      </c>
      <c r="M27" s="118">
        <v>0.007638888888888889</v>
      </c>
      <c r="N27" s="118">
        <v>0.008159722222222223</v>
      </c>
      <c r="O27" s="94"/>
    </row>
    <row r="28" spans="1:15" ht="15" customHeight="1">
      <c r="A28" s="47">
        <v>25</v>
      </c>
      <c r="B28" s="91">
        <v>25</v>
      </c>
      <c r="C28" s="47" t="s">
        <v>80</v>
      </c>
      <c r="D28" s="119" t="s">
        <v>96</v>
      </c>
      <c r="E28" s="47"/>
      <c r="F28" s="47" t="str">
        <f t="shared" si="0"/>
        <v>Catchpole, </v>
      </c>
      <c r="G28" s="47" t="str">
        <f t="shared" si="1"/>
        <v>John</v>
      </c>
      <c r="H28" s="47"/>
      <c r="I28" s="121"/>
      <c r="J28" s="118">
        <v>0.008680555555555556</v>
      </c>
      <c r="K28" s="117">
        <v>0.008333333333333333</v>
      </c>
      <c r="L28" s="117">
        <v>0.008333333333333333</v>
      </c>
      <c r="M28" s="118">
        <v>0.007638888888888889</v>
      </c>
      <c r="N28" s="118">
        <v>0.007638888888888889</v>
      </c>
      <c r="O28" s="94"/>
    </row>
    <row r="29" spans="1:15" ht="15" customHeight="1">
      <c r="A29" s="47">
        <v>26</v>
      </c>
      <c r="B29" s="91">
        <v>26</v>
      </c>
      <c r="C29" s="145" t="s">
        <v>148</v>
      </c>
      <c r="D29" s="119" t="s">
        <v>94</v>
      </c>
      <c r="E29" s="47"/>
      <c r="F29" s="47" t="str">
        <f t="shared" si="0"/>
        <v>Claassen, </v>
      </c>
      <c r="G29" s="47" t="str">
        <f t="shared" si="1"/>
        <v>Chris</v>
      </c>
      <c r="H29" s="47"/>
      <c r="I29" s="121"/>
      <c r="J29" s="118">
        <v>0.010243055555555556</v>
      </c>
      <c r="K29" s="117">
        <v>0.009722222222222222</v>
      </c>
      <c r="L29" s="117">
        <v>0.009722222222222222</v>
      </c>
      <c r="M29" s="118">
        <v>0.00954861111111111</v>
      </c>
      <c r="N29" s="118">
        <v>0.00954861111111111</v>
      </c>
      <c r="O29" s="94"/>
    </row>
    <row r="30" spans="1:15" ht="15" customHeight="1">
      <c r="A30" s="47">
        <v>27</v>
      </c>
      <c r="B30" s="91">
        <v>27</v>
      </c>
      <c r="C30" s="145" t="s">
        <v>147</v>
      </c>
      <c r="D30" s="119" t="s">
        <v>155</v>
      </c>
      <c r="E30" s="47"/>
      <c r="F30" s="47" t="str">
        <f t="shared" si="0"/>
        <v>Cobb, </v>
      </c>
      <c r="G30" s="47" t="str">
        <f t="shared" si="1"/>
        <v>Andrew</v>
      </c>
      <c r="H30" s="47"/>
      <c r="I30" s="47"/>
      <c r="J30" s="118">
        <v>0.010069444444444445</v>
      </c>
      <c r="K30" s="92">
        <v>0.01076388888888889</v>
      </c>
      <c r="L30" s="92">
        <v>0.010590277777777777</v>
      </c>
      <c r="M30" s="118">
        <v>0.01076388888888889</v>
      </c>
      <c r="N30" s="118">
        <v>0.01076388888888889</v>
      </c>
      <c r="O30" s="94"/>
    </row>
    <row r="31" spans="1:15" ht="15" customHeight="1">
      <c r="A31" s="47">
        <v>28</v>
      </c>
      <c r="B31" s="91">
        <v>28</v>
      </c>
      <c r="C31" s="47" t="s">
        <v>93</v>
      </c>
      <c r="D31" s="119" t="s">
        <v>118</v>
      </c>
      <c r="E31" s="47"/>
      <c r="F31" s="47" t="str">
        <f t="shared" si="0"/>
        <v>Conner, </v>
      </c>
      <c r="G31" s="47" t="str">
        <f t="shared" si="1"/>
        <v>Michelle</v>
      </c>
      <c r="H31" s="47"/>
      <c r="I31" s="121"/>
      <c r="J31" s="118">
        <v>0.009027777777777779</v>
      </c>
      <c r="K31" s="118">
        <v>0.009027777777777779</v>
      </c>
      <c r="L31" s="118">
        <v>0.009027777777777779</v>
      </c>
      <c r="M31" s="117">
        <v>0.010416666666666666</v>
      </c>
      <c r="N31" s="117">
        <v>0.010416666666666666</v>
      </c>
      <c r="O31" s="94"/>
    </row>
    <row r="32" spans="1:15" ht="15" customHeight="1">
      <c r="A32" s="47">
        <v>29</v>
      </c>
      <c r="B32" s="91">
        <v>29</v>
      </c>
      <c r="C32" s="47" t="s">
        <v>141</v>
      </c>
      <c r="D32" s="119" t="s">
        <v>155</v>
      </c>
      <c r="E32" s="47"/>
      <c r="F32" s="47" t="str">
        <f t="shared" si="0"/>
        <v>Cooper, </v>
      </c>
      <c r="G32" s="47" t="str">
        <f t="shared" si="1"/>
        <v>Danielle</v>
      </c>
      <c r="H32" s="47"/>
      <c r="I32" s="121"/>
      <c r="J32" s="118">
        <v>0.010416666666666666</v>
      </c>
      <c r="K32" s="118">
        <v>0.010416666666666666</v>
      </c>
      <c r="L32" s="118">
        <v>0.010416666666666666</v>
      </c>
      <c r="M32" s="117">
        <v>0.010416666666666666</v>
      </c>
      <c r="N32" s="117">
        <v>0.010416666666666666</v>
      </c>
      <c r="O32" s="94"/>
    </row>
    <row r="33" spans="1:15" ht="15" customHeight="1">
      <c r="A33" s="47">
        <v>30</v>
      </c>
      <c r="B33" s="91">
        <v>30</v>
      </c>
      <c r="C33" s="47" t="s">
        <v>191</v>
      </c>
      <c r="D33" s="119" t="s">
        <v>195</v>
      </c>
      <c r="E33" s="47"/>
      <c r="F33" s="47" t="str">
        <f t="shared" si="0"/>
        <v>Creaby, </v>
      </c>
      <c r="G33" s="47" t="str">
        <f t="shared" si="1"/>
        <v>Lauren</v>
      </c>
      <c r="H33" s="47"/>
      <c r="I33" s="121"/>
      <c r="J33" s="118">
        <v>0.013194444444444444</v>
      </c>
      <c r="K33" s="118">
        <v>0.013194444444444444</v>
      </c>
      <c r="L33" s="118">
        <v>0.013194444444444444</v>
      </c>
      <c r="M33" s="117">
        <v>0.013020833333333334</v>
      </c>
      <c r="N33" s="118">
        <v>0.013020833333333334</v>
      </c>
      <c r="O33" s="94"/>
    </row>
    <row r="34" spans="1:15" ht="15" customHeight="1">
      <c r="A34" s="47">
        <v>31</v>
      </c>
      <c r="B34" s="91">
        <v>31</v>
      </c>
      <c r="C34" s="47" t="s">
        <v>185</v>
      </c>
      <c r="D34" s="119" t="s">
        <v>182</v>
      </c>
      <c r="E34" s="47"/>
      <c r="F34" s="47" t="str">
        <f t="shared" si="0"/>
        <v>Cummings, </v>
      </c>
      <c r="G34" s="47" t="str">
        <f t="shared" si="1"/>
        <v>Alison</v>
      </c>
      <c r="H34" s="47"/>
      <c r="I34" s="121"/>
      <c r="J34" s="118">
        <v>0.010416666666666666</v>
      </c>
      <c r="K34" s="117">
        <v>0.009375</v>
      </c>
      <c r="L34" s="117">
        <v>0.009375</v>
      </c>
      <c r="M34" s="117">
        <v>0.009375</v>
      </c>
      <c r="N34" s="117">
        <v>0.009375</v>
      </c>
      <c r="O34" s="94"/>
    </row>
    <row r="35" spans="1:15" ht="15" customHeight="1">
      <c r="A35" s="47">
        <v>32</v>
      </c>
      <c r="B35" s="91">
        <v>32</v>
      </c>
      <c r="C35" s="47" t="s">
        <v>156</v>
      </c>
      <c r="D35" s="119" t="s">
        <v>94</v>
      </c>
      <c r="E35" s="47"/>
      <c r="F35" s="47" t="str">
        <f t="shared" si="0"/>
        <v>Dabbs, </v>
      </c>
      <c r="G35" s="47" t="str">
        <f t="shared" si="1"/>
        <v>Paul</v>
      </c>
      <c r="H35" s="47"/>
      <c r="I35" s="121"/>
      <c r="J35" s="118">
        <v>0.007638888888888889</v>
      </c>
      <c r="K35" s="118">
        <v>0.007638888888888889</v>
      </c>
      <c r="L35" s="118">
        <v>0.007638888888888889</v>
      </c>
      <c r="M35" s="118">
        <v>0.0062499999999999995</v>
      </c>
      <c r="N35" s="118">
        <v>0.005729166666666667</v>
      </c>
      <c r="O35" s="94"/>
    </row>
    <row r="36" spans="1:15" ht="15" customHeight="1">
      <c r="A36" s="47">
        <v>33</v>
      </c>
      <c r="B36" s="91">
        <v>33</v>
      </c>
      <c r="C36" s="47" t="s">
        <v>81</v>
      </c>
      <c r="D36" s="119" t="s">
        <v>96</v>
      </c>
      <c r="E36" s="47"/>
      <c r="F36" s="47" t="str">
        <f aca="true" t="shared" si="2" ref="F36:F67">LEFT(C36,(SEARCH(" ",C36)))</f>
        <v>Danielson, </v>
      </c>
      <c r="G36" s="47" t="str">
        <f aca="true" t="shared" si="3" ref="G36:G67">MID(C36,(SEARCH(" ",C36)+1),20)</f>
        <v>Rachel</v>
      </c>
      <c r="H36" s="47"/>
      <c r="I36" s="121"/>
      <c r="J36" s="118">
        <v>0.003645833333333333</v>
      </c>
      <c r="K36" s="117">
        <v>0.003298611111111111</v>
      </c>
      <c r="L36" s="117">
        <v>0.003298611111111111</v>
      </c>
      <c r="M36" s="117">
        <v>0.003298611111111111</v>
      </c>
      <c r="N36" s="117">
        <v>0.003298611111111111</v>
      </c>
      <c r="O36" s="94"/>
    </row>
    <row r="37" spans="1:14" ht="15" customHeight="1">
      <c r="A37" s="47">
        <v>34</v>
      </c>
      <c r="B37" s="91">
        <v>34</v>
      </c>
      <c r="C37" s="47" t="s">
        <v>82</v>
      </c>
      <c r="D37" s="119" t="s">
        <v>119</v>
      </c>
      <c r="E37" s="47"/>
      <c r="F37" s="47" t="str">
        <f t="shared" si="2"/>
        <v>Davison, </v>
      </c>
      <c r="G37" s="47" t="str">
        <f t="shared" si="3"/>
        <v>Ian</v>
      </c>
      <c r="H37" s="47"/>
      <c r="I37" s="121"/>
      <c r="J37" s="118">
        <v>0.013194444444444444</v>
      </c>
      <c r="K37" s="117">
        <v>0.013368055555555557</v>
      </c>
      <c r="L37" s="117">
        <v>0.013368055555555557</v>
      </c>
      <c r="M37" s="117">
        <v>0.013368055555555557</v>
      </c>
      <c r="N37" s="118">
        <v>0.013368055555555557</v>
      </c>
    </row>
    <row r="38" spans="1:15" ht="15" customHeight="1">
      <c r="A38" s="47">
        <v>35</v>
      </c>
      <c r="B38" s="91">
        <v>35</v>
      </c>
      <c r="C38" s="47" t="s">
        <v>211</v>
      </c>
      <c r="D38" s="47" t="s">
        <v>96</v>
      </c>
      <c r="E38" s="47"/>
      <c r="F38" s="47" t="str">
        <f t="shared" si="2"/>
        <v>Dickinson, </v>
      </c>
      <c r="G38" s="47" t="str">
        <f t="shared" si="3"/>
        <v>Luke</v>
      </c>
      <c r="H38" s="47"/>
      <c r="I38" s="47"/>
      <c r="J38" s="92">
        <v>0.012499999999999999</v>
      </c>
      <c r="K38" s="117">
        <v>0.01267361111111111</v>
      </c>
      <c r="L38" s="117">
        <v>0.01267361111111111</v>
      </c>
      <c r="M38" s="118">
        <v>0.01267361111111111</v>
      </c>
      <c r="N38" s="118">
        <v>0.012499999999999999</v>
      </c>
      <c r="O38" s="94"/>
    </row>
    <row r="39" spans="1:15" ht="15" customHeight="1">
      <c r="A39" s="47">
        <v>36</v>
      </c>
      <c r="B39" s="91">
        <v>36</v>
      </c>
      <c r="C39" s="47" t="s">
        <v>23</v>
      </c>
      <c r="D39" s="119" t="s">
        <v>61</v>
      </c>
      <c r="E39" s="47"/>
      <c r="F39" s="47" t="str">
        <f t="shared" si="2"/>
        <v>Dickinson, </v>
      </c>
      <c r="G39" s="47" t="str">
        <f t="shared" si="3"/>
        <v>Ralph</v>
      </c>
      <c r="H39" s="47"/>
      <c r="I39" s="121"/>
      <c r="J39" s="118">
        <v>0.010416666666666666</v>
      </c>
      <c r="K39" s="92">
        <v>0.010243055555555556</v>
      </c>
      <c r="L39" s="92">
        <v>0.010069444444444445</v>
      </c>
      <c r="M39" s="92">
        <v>0.010243055555555556</v>
      </c>
      <c r="N39" s="92">
        <v>0.010069444444444445</v>
      </c>
      <c r="O39" s="94"/>
    </row>
    <row r="40" spans="1:15" ht="15" customHeight="1">
      <c r="A40" s="47">
        <v>37</v>
      </c>
      <c r="B40" s="91">
        <v>37</v>
      </c>
      <c r="C40" s="47" t="s">
        <v>24</v>
      </c>
      <c r="D40" s="119" t="s">
        <v>118</v>
      </c>
      <c r="E40" s="47"/>
      <c r="F40" s="47" t="str">
        <f t="shared" si="2"/>
        <v>Dobby, </v>
      </c>
      <c r="G40" s="47" t="str">
        <f t="shared" si="3"/>
        <v>Steve</v>
      </c>
      <c r="H40" s="47"/>
      <c r="I40" s="121"/>
      <c r="J40" s="118">
        <v>0.012847222222222223</v>
      </c>
      <c r="K40" s="118">
        <v>0.012847222222222223</v>
      </c>
      <c r="L40" s="118">
        <v>0.013020833333333334</v>
      </c>
      <c r="M40" s="118">
        <v>0.013020833333333334</v>
      </c>
      <c r="N40" s="118">
        <v>0.013020833333333334</v>
      </c>
      <c r="O40" s="94"/>
    </row>
    <row r="41" spans="1:15" ht="15" customHeight="1">
      <c r="A41" s="47">
        <v>38</v>
      </c>
      <c r="B41" s="91">
        <v>38</v>
      </c>
      <c r="C41" s="88" t="s">
        <v>214</v>
      </c>
      <c r="D41" s="47" t="s">
        <v>119</v>
      </c>
      <c r="F41" s="88" t="str">
        <f t="shared" si="2"/>
        <v>Donaldson, </v>
      </c>
      <c r="G41" s="88" t="str">
        <f t="shared" si="3"/>
        <v>Katie</v>
      </c>
      <c r="J41" s="90">
        <v>0.011805555555555555</v>
      </c>
      <c r="K41" s="118">
        <v>0.012152777777777778</v>
      </c>
      <c r="L41" s="118">
        <v>0.012152777777777778</v>
      </c>
      <c r="M41" s="118">
        <v>0.012152777777777778</v>
      </c>
      <c r="N41" s="118">
        <v>0.011979166666666666</v>
      </c>
      <c r="O41" s="94"/>
    </row>
    <row r="42" spans="1:15" ht="15" customHeight="1">
      <c r="A42" s="47">
        <v>39</v>
      </c>
      <c r="B42" s="91">
        <v>39</v>
      </c>
      <c r="C42" s="47" t="s">
        <v>192</v>
      </c>
      <c r="D42" s="119" t="s">
        <v>74</v>
      </c>
      <c r="E42" s="47"/>
      <c r="F42" s="47" t="str">
        <f t="shared" si="2"/>
        <v>Dungworth, </v>
      </c>
      <c r="G42" s="47" t="str">
        <f t="shared" si="3"/>
        <v>Joseph</v>
      </c>
      <c r="H42" s="47"/>
      <c r="I42" s="121"/>
      <c r="J42" s="118">
        <v>0.013888888888888888</v>
      </c>
      <c r="K42" s="118">
        <v>0.013888888888888888</v>
      </c>
      <c r="L42" s="118">
        <v>0.013888888888888888</v>
      </c>
      <c r="M42" s="90">
        <v>0.013888888888888888</v>
      </c>
      <c r="N42" s="90">
        <v>0.013888888888888888</v>
      </c>
      <c r="O42" s="94"/>
    </row>
    <row r="43" spans="1:15" ht="15" customHeight="1">
      <c r="A43" s="47">
        <v>40</v>
      </c>
      <c r="B43" s="91">
        <v>40</v>
      </c>
      <c r="C43" s="47" t="s">
        <v>83</v>
      </c>
      <c r="D43" s="119" t="s">
        <v>95</v>
      </c>
      <c r="E43" s="47"/>
      <c r="F43" s="47" t="str">
        <f t="shared" si="2"/>
        <v>Elder, </v>
      </c>
      <c r="G43" s="47" t="str">
        <f t="shared" si="3"/>
        <v>Lee</v>
      </c>
      <c r="H43" s="47"/>
      <c r="I43" s="121"/>
      <c r="J43" s="118">
        <v>0.01076388888888889</v>
      </c>
      <c r="K43" s="118">
        <v>0.010243055555555556</v>
      </c>
      <c r="L43" s="117">
        <v>0.010416666666666666</v>
      </c>
      <c r="M43" s="117">
        <v>0.010416666666666666</v>
      </c>
      <c r="N43" s="118">
        <v>0.010243055555555556</v>
      </c>
      <c r="O43" s="94"/>
    </row>
    <row r="44" spans="1:15" ht="15" customHeight="1">
      <c r="A44" s="47">
        <v>41</v>
      </c>
      <c r="B44" s="91">
        <v>41</v>
      </c>
      <c r="C44" s="47" t="s">
        <v>111</v>
      </c>
      <c r="D44" s="119" t="s">
        <v>119</v>
      </c>
      <c r="E44" s="47"/>
      <c r="F44" s="47" t="str">
        <f t="shared" si="2"/>
        <v>Ellis, </v>
      </c>
      <c r="G44" s="47" t="str">
        <f t="shared" si="3"/>
        <v>Carly</v>
      </c>
      <c r="H44" s="47"/>
      <c r="I44" s="121"/>
      <c r="J44" s="118">
        <v>0.011979166666666666</v>
      </c>
      <c r="K44" s="118">
        <v>0.011979166666666666</v>
      </c>
      <c r="L44" s="118">
        <v>0.011979166666666666</v>
      </c>
      <c r="M44" s="118">
        <v>0.011805555555555555</v>
      </c>
      <c r="N44" s="118">
        <v>0.012152777777777778</v>
      </c>
      <c r="O44" s="94"/>
    </row>
    <row r="45" spans="1:15" ht="15" customHeight="1">
      <c r="A45" s="47">
        <v>42</v>
      </c>
      <c r="B45" s="91">
        <v>42</v>
      </c>
      <c r="C45" s="47" t="s">
        <v>184</v>
      </c>
      <c r="D45" s="119"/>
      <c r="E45" s="47"/>
      <c r="F45" s="47" t="str">
        <f t="shared" si="2"/>
        <v>English, </v>
      </c>
      <c r="G45" s="47" t="str">
        <f t="shared" si="3"/>
        <v>Stephanie</v>
      </c>
      <c r="H45" s="47"/>
      <c r="I45" s="121"/>
      <c r="J45" s="118">
        <v>0.008333333333333333</v>
      </c>
      <c r="K45" s="118">
        <v>0.008333333333333333</v>
      </c>
      <c r="L45" s="118">
        <v>0.008333333333333333</v>
      </c>
      <c r="M45" s="118">
        <v>0.008333333333333333</v>
      </c>
      <c r="N45" s="118">
        <v>0.008333333333333333</v>
      </c>
      <c r="O45" s="94"/>
    </row>
    <row r="46" spans="1:15" ht="15" customHeight="1">
      <c r="A46" s="47">
        <v>43</v>
      </c>
      <c r="B46" s="91">
        <v>43</v>
      </c>
      <c r="C46" s="47" t="s">
        <v>239</v>
      </c>
      <c r="D46" s="119" t="s">
        <v>97</v>
      </c>
      <c r="E46" s="47"/>
      <c r="F46" s="47" t="str">
        <f t="shared" si="2"/>
        <v>Fairbairn, </v>
      </c>
      <c r="G46" s="47" t="str">
        <f t="shared" si="3"/>
        <v>Martin</v>
      </c>
      <c r="H46" s="47"/>
      <c r="I46" s="121"/>
      <c r="J46" s="118">
        <v>0.012499999999999999</v>
      </c>
      <c r="K46" s="118">
        <v>0.01267361111111111</v>
      </c>
      <c r="L46" s="117">
        <v>0.012499999999999999</v>
      </c>
      <c r="M46" s="117">
        <v>0.01267361111111111</v>
      </c>
      <c r="N46" s="118">
        <v>0.012847222222222223</v>
      </c>
      <c r="O46" s="94"/>
    </row>
    <row r="47" spans="1:15" ht="15" customHeight="1">
      <c r="A47" s="47">
        <v>44</v>
      </c>
      <c r="B47" s="91">
        <v>44</v>
      </c>
      <c r="C47" s="47" t="s">
        <v>193</v>
      </c>
      <c r="D47" s="119" t="s">
        <v>58</v>
      </c>
      <c r="E47" s="47"/>
      <c r="F47" s="47" t="str">
        <f t="shared" si="2"/>
        <v>Falkous, </v>
      </c>
      <c r="G47" s="47" t="str">
        <f t="shared" si="3"/>
        <v>David</v>
      </c>
      <c r="H47" s="47"/>
      <c r="I47" s="121"/>
      <c r="J47" s="118">
        <v>0.010243055555555556</v>
      </c>
      <c r="K47" s="118">
        <v>0.010243055555555556</v>
      </c>
      <c r="L47" s="117">
        <v>0.010243055555555556</v>
      </c>
      <c r="M47" s="117">
        <v>0.010243055555555556</v>
      </c>
      <c r="N47" s="118">
        <v>0.010069444444444445</v>
      </c>
      <c r="O47" s="94"/>
    </row>
    <row r="48" spans="1:15" ht="15" customHeight="1">
      <c r="A48" s="47">
        <v>45</v>
      </c>
      <c r="B48" s="91">
        <v>45</v>
      </c>
      <c r="C48" s="47" t="s">
        <v>36</v>
      </c>
      <c r="D48" s="119" t="s">
        <v>180</v>
      </c>
      <c r="E48" s="47"/>
      <c r="F48" s="47" t="str">
        <f t="shared" si="2"/>
        <v>Falkous, </v>
      </c>
      <c r="G48" s="47" t="str">
        <f t="shared" si="3"/>
        <v>Lesley</v>
      </c>
      <c r="H48" s="47"/>
      <c r="I48" s="121"/>
      <c r="J48" s="118">
        <v>0.007291666666666666</v>
      </c>
      <c r="K48" s="118">
        <v>0.007291666666666666</v>
      </c>
      <c r="L48" s="117">
        <v>0.0067708333333333336</v>
      </c>
      <c r="M48" s="117">
        <v>0.0067708333333333336</v>
      </c>
      <c r="N48" s="118">
        <v>0.0062499999999999995</v>
      </c>
      <c r="O48" s="94"/>
    </row>
    <row r="49" spans="1:15" ht="15" customHeight="1">
      <c r="A49" s="47">
        <v>46</v>
      </c>
      <c r="B49" s="91">
        <v>46</v>
      </c>
      <c r="C49" s="47" t="s">
        <v>73</v>
      </c>
      <c r="D49" s="119" t="s">
        <v>74</v>
      </c>
      <c r="E49" s="47"/>
      <c r="F49" s="47" t="str">
        <f t="shared" si="2"/>
        <v>Falloon, </v>
      </c>
      <c r="G49" s="47" t="str">
        <f t="shared" si="3"/>
        <v>Rachelle</v>
      </c>
      <c r="H49" s="47"/>
      <c r="I49" s="121"/>
      <c r="J49" s="118">
        <v>0.013541666666666667</v>
      </c>
      <c r="K49" s="118">
        <v>0.013541666666666667</v>
      </c>
      <c r="L49" s="118">
        <v>0.013541666666666667</v>
      </c>
      <c r="M49" s="118">
        <v>0.013541666666666667</v>
      </c>
      <c r="N49" s="118">
        <v>0.013541666666666667</v>
      </c>
      <c r="O49" s="94"/>
    </row>
    <row r="50" spans="1:15" ht="15" customHeight="1">
      <c r="A50" s="47">
        <v>47</v>
      </c>
      <c r="B50" s="91">
        <v>47</v>
      </c>
      <c r="C50" s="47" t="s">
        <v>183</v>
      </c>
      <c r="D50" s="119" t="s">
        <v>182</v>
      </c>
      <c r="E50" s="47"/>
      <c r="F50" s="47" t="str">
        <f t="shared" si="2"/>
        <v>Flynn, </v>
      </c>
      <c r="G50" s="47" t="str">
        <f t="shared" si="3"/>
        <v>Frank</v>
      </c>
      <c r="H50" s="47"/>
      <c r="I50" s="121"/>
      <c r="J50" s="118">
        <v>0.008680555555555556</v>
      </c>
      <c r="K50" s="118">
        <v>0.007638888888888889</v>
      </c>
      <c r="L50" s="118">
        <v>0.007638888888888889</v>
      </c>
      <c r="M50" s="118">
        <v>0.007638888888888889</v>
      </c>
      <c r="N50" s="118">
        <v>0.007638888888888889</v>
      </c>
      <c r="O50" s="94"/>
    </row>
    <row r="51" spans="1:15" ht="15" customHeight="1">
      <c r="A51" s="47">
        <v>48</v>
      </c>
      <c r="B51" s="91">
        <v>48</v>
      </c>
      <c r="C51" s="47" t="s">
        <v>142</v>
      </c>
      <c r="D51" s="119" t="s">
        <v>180</v>
      </c>
      <c r="E51" s="47"/>
      <c r="F51" s="47" t="str">
        <f t="shared" si="2"/>
        <v>Forster, </v>
      </c>
      <c r="G51" s="47" t="str">
        <f t="shared" si="3"/>
        <v>Gwen</v>
      </c>
      <c r="H51" s="47"/>
      <c r="I51" s="121"/>
      <c r="J51" s="118">
        <v>0.011111111111111112</v>
      </c>
      <c r="K51" s="118">
        <v>0.011458333333333334</v>
      </c>
      <c r="L51" s="118">
        <v>0.011284722222222222</v>
      </c>
      <c r="M51" s="118">
        <v>0.011284722222222222</v>
      </c>
      <c r="N51" s="118">
        <v>0.011979166666666666</v>
      </c>
      <c r="O51" s="94"/>
    </row>
    <row r="52" spans="1:15" ht="15" customHeight="1">
      <c r="A52" s="47">
        <v>49</v>
      </c>
      <c r="B52" s="91">
        <v>49</v>
      </c>
      <c r="C52" s="47" t="s">
        <v>66</v>
      </c>
      <c r="D52" s="119" t="s">
        <v>120</v>
      </c>
      <c r="E52" s="47"/>
      <c r="F52" s="47" t="str">
        <f t="shared" si="2"/>
        <v>Forster, </v>
      </c>
      <c r="G52" s="47" t="str">
        <f t="shared" si="3"/>
        <v>Ron</v>
      </c>
      <c r="H52" s="47"/>
      <c r="I52" s="121"/>
      <c r="J52" s="118">
        <v>0.00954861111111111</v>
      </c>
      <c r="K52" s="118">
        <v>0.010069444444444445</v>
      </c>
      <c r="L52" s="118">
        <v>0.009895833333333333</v>
      </c>
      <c r="M52" s="118">
        <v>0.009722222222222222</v>
      </c>
      <c r="N52" s="118">
        <v>0.009722222222222222</v>
      </c>
      <c r="O52" s="94"/>
    </row>
    <row r="53" spans="1:15" ht="15" customHeight="1">
      <c r="A53" s="47">
        <v>50</v>
      </c>
      <c r="B53" s="91">
        <v>50</v>
      </c>
      <c r="C53" s="145" t="s">
        <v>151</v>
      </c>
      <c r="D53" s="119" t="s">
        <v>154</v>
      </c>
      <c r="E53" s="47"/>
      <c r="F53" s="47" t="str">
        <f t="shared" si="2"/>
        <v>Forster, </v>
      </c>
      <c r="G53" s="47" t="str">
        <f t="shared" si="3"/>
        <v>Stephen</v>
      </c>
      <c r="H53" s="47"/>
      <c r="I53" s="121"/>
      <c r="J53" s="118">
        <v>0.010243055555555556</v>
      </c>
      <c r="K53" s="118">
        <v>0.010416666666666666</v>
      </c>
      <c r="L53" s="117">
        <v>0.010416666666666666</v>
      </c>
      <c r="M53" s="118">
        <v>0.010416666666666666</v>
      </c>
      <c r="N53" s="118">
        <v>0.010069444444444445</v>
      </c>
      <c r="O53" s="94"/>
    </row>
    <row r="54" spans="1:15" ht="15" customHeight="1">
      <c r="A54" s="47">
        <v>51</v>
      </c>
      <c r="B54" s="91">
        <v>51</v>
      </c>
      <c r="C54" s="47" t="s">
        <v>115</v>
      </c>
      <c r="D54" s="119" t="s">
        <v>195</v>
      </c>
      <c r="E54" s="47"/>
      <c r="F54" s="47" t="str">
        <f t="shared" si="2"/>
        <v>Foster, </v>
      </c>
      <c r="G54" s="47" t="str">
        <f t="shared" si="3"/>
        <v>Frankie</v>
      </c>
      <c r="H54" s="47"/>
      <c r="I54" s="121"/>
      <c r="J54" s="118">
        <v>0.011631944444444445</v>
      </c>
      <c r="K54" s="118">
        <v>0.011631944444444445</v>
      </c>
      <c r="L54" s="118">
        <v>0.011631944444444445</v>
      </c>
      <c r="M54" s="118">
        <v>0.011631944444444445</v>
      </c>
      <c r="N54" s="118">
        <v>0.011631944444444445</v>
      </c>
      <c r="O54" s="94"/>
    </row>
    <row r="55" spans="1:15" ht="15" customHeight="1">
      <c r="A55" s="47">
        <v>52</v>
      </c>
      <c r="B55" s="91">
        <v>52</v>
      </c>
      <c r="C55" s="47" t="s">
        <v>207</v>
      </c>
      <c r="D55" s="119" t="s">
        <v>223</v>
      </c>
      <c r="E55" s="47"/>
      <c r="F55" s="47" t="str">
        <f t="shared" si="2"/>
        <v>Fox, </v>
      </c>
      <c r="G55" s="47" t="str">
        <f t="shared" si="3"/>
        <v>Robert</v>
      </c>
      <c r="H55" s="47"/>
      <c r="I55" s="121"/>
      <c r="J55" s="118">
        <v>0.009027777777777779</v>
      </c>
      <c r="K55" s="118">
        <v>0.009027777777777779</v>
      </c>
      <c r="L55" s="117">
        <v>0.008854166666666666</v>
      </c>
      <c r="M55" s="117">
        <v>0.008854166666666666</v>
      </c>
      <c r="N55" s="118">
        <v>0.008680555555555556</v>
      </c>
      <c r="O55" s="94"/>
    </row>
    <row r="56" spans="1:15" ht="15" customHeight="1">
      <c r="A56" s="47">
        <v>53</v>
      </c>
      <c r="B56" s="91">
        <v>53</v>
      </c>
      <c r="C56" s="47" t="s">
        <v>157</v>
      </c>
      <c r="D56" s="119" t="s">
        <v>159</v>
      </c>
      <c r="E56" s="47"/>
      <c r="F56" s="47" t="str">
        <f t="shared" si="2"/>
        <v>Frazer, </v>
      </c>
      <c r="G56" s="47" t="str">
        <f t="shared" si="3"/>
        <v>Joe</v>
      </c>
      <c r="H56" s="47"/>
      <c r="I56" s="121"/>
      <c r="J56" s="118">
        <v>0.009895833333333333</v>
      </c>
      <c r="K56" s="118">
        <v>0.00954861111111111</v>
      </c>
      <c r="L56" s="117">
        <v>0.009375</v>
      </c>
      <c r="M56" s="118">
        <v>0.00954861111111111</v>
      </c>
      <c r="N56" s="118">
        <v>0.009375</v>
      </c>
      <c r="O56" s="94"/>
    </row>
    <row r="57" spans="1:15" ht="15" customHeight="1">
      <c r="A57" s="47">
        <v>54</v>
      </c>
      <c r="B57" s="91">
        <v>54</v>
      </c>
      <c r="C57" s="47" t="s">
        <v>46</v>
      </c>
      <c r="D57" s="119" t="s">
        <v>98</v>
      </c>
      <c r="E57" s="47"/>
      <c r="F57" s="47" t="str">
        <f t="shared" si="2"/>
        <v>Freeman, </v>
      </c>
      <c r="G57" s="47" t="str">
        <f t="shared" si="3"/>
        <v>Lewis</v>
      </c>
      <c r="H57" s="47"/>
      <c r="I57" s="121"/>
      <c r="J57" s="118">
        <v>0.010416666666666666</v>
      </c>
      <c r="K57" s="118">
        <v>0.010416666666666666</v>
      </c>
      <c r="L57" s="118">
        <v>0.010416666666666666</v>
      </c>
      <c r="M57" s="117">
        <v>0.010416666666666666</v>
      </c>
      <c r="N57" s="117">
        <v>0.010416666666666666</v>
      </c>
      <c r="O57" s="94"/>
    </row>
    <row r="58" spans="1:15" ht="15" customHeight="1">
      <c r="A58" s="47">
        <v>55</v>
      </c>
      <c r="B58" s="91">
        <v>55</v>
      </c>
      <c r="C58" s="47" t="s">
        <v>71</v>
      </c>
      <c r="D58" s="119" t="s">
        <v>159</v>
      </c>
      <c r="E58" s="47"/>
      <c r="F58" s="47" t="str">
        <f t="shared" si="2"/>
        <v>French, </v>
      </c>
      <c r="G58" s="47" t="str">
        <f t="shared" si="3"/>
        <v>Alison</v>
      </c>
      <c r="H58" s="47"/>
      <c r="I58" s="121"/>
      <c r="J58" s="118">
        <v>0.00954861111111111</v>
      </c>
      <c r="K58" s="118">
        <v>0.00954861111111111</v>
      </c>
      <c r="L58" s="117">
        <v>0.00954861111111111</v>
      </c>
      <c r="M58" s="118">
        <v>0.00920138888888889</v>
      </c>
      <c r="N58" s="118">
        <v>0.00920138888888889</v>
      </c>
      <c r="O58" s="94"/>
    </row>
    <row r="59" spans="1:15" ht="15" customHeight="1">
      <c r="A59" s="47">
        <v>56</v>
      </c>
      <c r="B59" s="91">
        <v>56</v>
      </c>
      <c r="C59" s="47" t="s">
        <v>25</v>
      </c>
      <c r="D59" s="119" t="s">
        <v>61</v>
      </c>
      <c r="E59" s="47"/>
      <c r="F59" s="47" t="str">
        <f t="shared" si="2"/>
        <v>French, </v>
      </c>
      <c r="G59" s="47" t="str">
        <f t="shared" si="3"/>
        <v>Steven</v>
      </c>
      <c r="H59" s="47"/>
      <c r="I59" s="121"/>
      <c r="J59" s="118">
        <v>0.012499999999999999</v>
      </c>
      <c r="K59" s="118">
        <v>0.013541666666666667</v>
      </c>
      <c r="L59" s="117">
        <v>0.013194444444444444</v>
      </c>
      <c r="M59" s="117">
        <v>0.013194444444444444</v>
      </c>
      <c r="N59" s="118">
        <v>0.012847222222222223</v>
      </c>
      <c r="O59" s="94"/>
    </row>
    <row r="60" spans="1:15" ht="15" customHeight="1">
      <c r="A60" s="47">
        <v>57</v>
      </c>
      <c r="B60" s="91">
        <v>57</v>
      </c>
      <c r="C60" s="47" t="s">
        <v>213</v>
      </c>
      <c r="D60" s="47" t="s">
        <v>74</v>
      </c>
      <c r="E60" s="47"/>
      <c r="F60" s="47" t="str">
        <f t="shared" si="2"/>
        <v>Gallon, </v>
      </c>
      <c r="G60" s="47" t="str">
        <f t="shared" si="3"/>
        <v>Stu</v>
      </c>
      <c r="H60" s="47"/>
      <c r="I60" s="47"/>
      <c r="J60" s="92">
        <v>0.012847222222222223</v>
      </c>
      <c r="K60" s="92">
        <v>0.012847222222222223</v>
      </c>
      <c r="L60" s="92">
        <v>0.012847222222222223</v>
      </c>
      <c r="M60" s="92">
        <v>0.012847222222222223</v>
      </c>
      <c r="N60" s="92">
        <v>0.012847222222222223</v>
      </c>
      <c r="O60" s="94"/>
    </row>
    <row r="61" spans="1:15" ht="15" customHeight="1">
      <c r="A61" s="47">
        <v>58</v>
      </c>
      <c r="B61" s="91">
        <v>58</v>
      </c>
      <c r="C61" s="47" t="s">
        <v>84</v>
      </c>
      <c r="D61" s="119" t="s">
        <v>96</v>
      </c>
      <c r="E61" s="47"/>
      <c r="F61" s="47" t="str">
        <f t="shared" si="2"/>
        <v>Gilfillan, </v>
      </c>
      <c r="G61" s="47" t="str">
        <f t="shared" si="3"/>
        <v>Michael</v>
      </c>
      <c r="H61" s="47"/>
      <c r="I61" s="121"/>
      <c r="J61" s="118">
        <v>0.002777777777777778</v>
      </c>
      <c r="K61" s="118">
        <v>0.005381944444444445</v>
      </c>
      <c r="L61" s="118">
        <v>0.006076388888888889</v>
      </c>
      <c r="M61" s="118">
        <v>0.006423611111111112</v>
      </c>
      <c r="N61" s="118">
        <v>0.006423611111111112</v>
      </c>
      <c r="O61" s="94"/>
    </row>
    <row r="62" spans="1:15" ht="15" customHeight="1">
      <c r="A62" s="47">
        <v>59</v>
      </c>
      <c r="B62" s="91">
        <v>59</v>
      </c>
      <c r="C62" s="47" t="s">
        <v>194</v>
      </c>
      <c r="D62" s="119" t="s">
        <v>94</v>
      </c>
      <c r="E62" s="47"/>
      <c r="F62" s="47" t="str">
        <f t="shared" si="2"/>
        <v>Gillespie, </v>
      </c>
      <c r="G62" s="47" t="str">
        <f t="shared" si="3"/>
        <v>Steve</v>
      </c>
      <c r="H62" s="47"/>
      <c r="I62" s="121"/>
      <c r="J62" s="118">
        <v>0.011458333333333334</v>
      </c>
      <c r="K62" s="118">
        <v>0.011458333333333334</v>
      </c>
      <c r="L62" s="118">
        <v>0.011458333333333334</v>
      </c>
      <c r="M62" s="118">
        <v>0.011458333333333334</v>
      </c>
      <c r="N62" s="118">
        <v>0.011458333333333334</v>
      </c>
      <c r="O62" s="94"/>
    </row>
    <row r="63" spans="1:15" ht="15" customHeight="1">
      <c r="A63" s="47">
        <v>60</v>
      </c>
      <c r="B63" s="91">
        <v>60</v>
      </c>
      <c r="C63" s="47" t="s">
        <v>57</v>
      </c>
      <c r="D63" s="119" t="s">
        <v>58</v>
      </c>
      <c r="E63" s="47"/>
      <c r="F63" s="47" t="str">
        <f t="shared" si="2"/>
        <v>Gillie, </v>
      </c>
      <c r="G63" s="47" t="str">
        <f t="shared" si="3"/>
        <v>Kathryn</v>
      </c>
      <c r="H63" s="47"/>
      <c r="I63" s="121"/>
      <c r="J63" s="118">
        <v>0.007638888888888889</v>
      </c>
      <c r="K63" s="118">
        <v>0.008854166666666666</v>
      </c>
      <c r="L63" s="117">
        <v>0.00920138888888889</v>
      </c>
      <c r="M63" s="118">
        <v>0.008854166666666666</v>
      </c>
      <c r="N63" s="118">
        <v>0.009027777777777779</v>
      </c>
      <c r="O63" s="94"/>
    </row>
    <row r="64" spans="1:15" ht="15" customHeight="1">
      <c r="A64" s="47">
        <v>61</v>
      </c>
      <c r="B64" s="91">
        <v>61</v>
      </c>
      <c r="C64" s="47" t="s">
        <v>179</v>
      </c>
      <c r="D64" s="119" t="s">
        <v>180</v>
      </c>
      <c r="E64" s="47"/>
      <c r="F64" s="47" t="str">
        <f t="shared" si="2"/>
        <v>Harmon, </v>
      </c>
      <c r="G64" s="47" t="str">
        <f t="shared" si="3"/>
        <v>Gemma</v>
      </c>
      <c r="H64" s="47"/>
      <c r="I64" s="121"/>
      <c r="J64" s="118">
        <v>0.007118055555555555</v>
      </c>
      <c r="K64" s="118">
        <v>0.008159722222222223</v>
      </c>
      <c r="L64" s="118">
        <v>0.009375</v>
      </c>
      <c r="M64" s="118">
        <v>0.009895833333333333</v>
      </c>
      <c r="N64" s="118">
        <v>0.01076388888888889</v>
      </c>
      <c r="O64" s="94"/>
    </row>
    <row r="65" spans="1:15" ht="15" customHeight="1">
      <c r="A65" s="47">
        <v>62</v>
      </c>
      <c r="B65" s="91">
        <v>62</v>
      </c>
      <c r="C65" s="47" t="s">
        <v>28</v>
      </c>
      <c r="D65" s="119" t="s">
        <v>61</v>
      </c>
      <c r="E65" s="47"/>
      <c r="F65" s="47" t="str">
        <f t="shared" si="2"/>
        <v>Herron, </v>
      </c>
      <c r="G65" s="47" t="str">
        <f t="shared" si="3"/>
        <v>Leanne</v>
      </c>
      <c r="H65" s="47"/>
      <c r="I65" s="121"/>
      <c r="J65" s="118">
        <v>0.011631944444444445</v>
      </c>
      <c r="K65" s="118">
        <v>0.011631944444444445</v>
      </c>
      <c r="L65" s="118">
        <v>0.011631944444444445</v>
      </c>
      <c r="M65" s="118">
        <v>0.011631944444444445</v>
      </c>
      <c r="N65" s="118">
        <v>0.011631944444444445</v>
      </c>
      <c r="O65" s="94"/>
    </row>
    <row r="66" spans="1:15" ht="15" customHeight="1">
      <c r="A66" s="47">
        <v>63</v>
      </c>
      <c r="B66" s="91">
        <v>63</v>
      </c>
      <c r="C66" s="47" t="s">
        <v>208</v>
      </c>
      <c r="D66" s="47" t="s">
        <v>195</v>
      </c>
      <c r="E66" s="47"/>
      <c r="F66" s="47" t="str">
        <f t="shared" si="2"/>
        <v>Horsley, </v>
      </c>
      <c r="G66" s="47" t="str">
        <f t="shared" si="3"/>
        <v>Tony</v>
      </c>
      <c r="H66" s="47"/>
      <c r="I66" s="47"/>
      <c r="J66" s="92">
        <v>0.012847222222222223</v>
      </c>
      <c r="K66" s="92">
        <v>0.012847222222222223</v>
      </c>
      <c r="L66" s="92">
        <v>0.012847222222222223</v>
      </c>
      <c r="M66" s="92">
        <v>0.012847222222222223</v>
      </c>
      <c r="N66" s="92">
        <v>0.012847222222222223</v>
      </c>
      <c r="O66" s="94"/>
    </row>
    <row r="67" spans="1:15" ht="15" customHeight="1">
      <c r="A67" s="47">
        <v>64</v>
      </c>
      <c r="B67" s="91">
        <v>64</v>
      </c>
      <c r="C67" s="47" t="s">
        <v>196</v>
      </c>
      <c r="D67" s="119" t="s">
        <v>155</v>
      </c>
      <c r="E67" s="47"/>
      <c r="F67" s="47" t="str">
        <f t="shared" si="2"/>
        <v>Howe, </v>
      </c>
      <c r="G67" s="47" t="str">
        <f t="shared" si="3"/>
        <v>Annabell</v>
      </c>
      <c r="H67" s="47"/>
      <c r="I67" s="121"/>
      <c r="J67" s="118">
        <v>0.009375</v>
      </c>
      <c r="K67" s="118">
        <v>0.009375</v>
      </c>
      <c r="L67" s="118">
        <v>0.009375</v>
      </c>
      <c r="M67" s="118">
        <v>0.009375</v>
      </c>
      <c r="N67" s="118">
        <v>0.009375</v>
      </c>
      <c r="O67" s="94"/>
    </row>
    <row r="68" spans="1:15" ht="15" customHeight="1">
      <c r="A68" s="47">
        <v>65</v>
      </c>
      <c r="B68" s="91">
        <v>65</v>
      </c>
      <c r="C68" s="47" t="s">
        <v>121</v>
      </c>
      <c r="D68" s="119" t="s">
        <v>61</v>
      </c>
      <c r="E68" s="47"/>
      <c r="F68" s="47" t="str">
        <f aca="true" t="shared" si="4" ref="F68:F99">LEFT(C68,(SEARCH(" ",C68)))</f>
        <v>Jobson, </v>
      </c>
      <c r="G68" s="47" t="str">
        <f aca="true" t="shared" si="5" ref="G68:G99">MID(C68,(SEARCH(" ",C68)+1),20)</f>
        <v>James</v>
      </c>
      <c r="H68" s="47"/>
      <c r="I68" s="121"/>
      <c r="J68" s="118">
        <v>0.011111111111111112</v>
      </c>
      <c r="K68" s="118">
        <v>0.011111111111111112</v>
      </c>
      <c r="L68" s="118">
        <v>0.011111111111111112</v>
      </c>
      <c r="M68" s="118">
        <v>0.011111111111111112</v>
      </c>
      <c r="N68" s="118">
        <v>0.011111111111111112</v>
      </c>
      <c r="O68" s="94"/>
    </row>
    <row r="69" spans="1:15" ht="15" customHeight="1">
      <c r="A69" s="47">
        <v>66</v>
      </c>
      <c r="B69" s="91">
        <v>66</v>
      </c>
      <c r="C69" s="47" t="s">
        <v>231</v>
      </c>
      <c r="D69" s="119" t="s">
        <v>98</v>
      </c>
      <c r="E69" s="47"/>
      <c r="F69" s="47" t="str">
        <f t="shared" si="4"/>
        <v>Johnson, </v>
      </c>
      <c r="G69" s="47" t="str">
        <f t="shared" si="5"/>
        <v>Brian</v>
      </c>
      <c r="H69" s="47"/>
      <c r="I69" s="121"/>
      <c r="J69" s="118">
        <v>0.012499999999999999</v>
      </c>
      <c r="K69" s="118">
        <v>0.012499999999999999</v>
      </c>
      <c r="L69" s="117">
        <v>0.011631944444444445</v>
      </c>
      <c r="M69" s="118">
        <v>0.011805555555555555</v>
      </c>
      <c r="N69" s="118">
        <v>0.012152777777777778</v>
      </c>
      <c r="O69" s="94"/>
    </row>
    <row r="70" spans="1:15" ht="15" customHeight="1">
      <c r="A70" s="47">
        <v>67</v>
      </c>
      <c r="B70" s="91">
        <v>67</v>
      </c>
      <c r="C70" s="47" t="s">
        <v>26</v>
      </c>
      <c r="D70" s="119" t="s">
        <v>109</v>
      </c>
      <c r="E70" s="47"/>
      <c r="F70" s="47" t="str">
        <f t="shared" si="4"/>
        <v>Johnson, </v>
      </c>
      <c r="G70" s="47" t="str">
        <f t="shared" si="5"/>
        <v>Ewa</v>
      </c>
      <c r="H70" s="47"/>
      <c r="I70" s="121"/>
      <c r="J70" s="118">
        <v>0.007986111111111112</v>
      </c>
      <c r="K70" s="118">
        <v>0.008333333333333333</v>
      </c>
      <c r="L70" s="117">
        <v>0.008159722222222223</v>
      </c>
      <c r="M70" s="117">
        <v>0.007986111111111112</v>
      </c>
      <c r="N70" s="118">
        <v>0.007986111111111112</v>
      </c>
      <c r="O70" s="94"/>
    </row>
    <row r="71" spans="1:15" ht="15" customHeight="1">
      <c r="A71" s="47">
        <v>68</v>
      </c>
      <c r="B71" s="91">
        <v>68</v>
      </c>
      <c r="C71" s="47" t="s">
        <v>85</v>
      </c>
      <c r="D71" s="119" t="s">
        <v>95</v>
      </c>
      <c r="E71" s="47"/>
      <c r="F71" s="47" t="str">
        <f t="shared" si="4"/>
        <v>Jones, </v>
      </c>
      <c r="G71" s="47" t="str">
        <f t="shared" si="5"/>
        <v>Steven</v>
      </c>
      <c r="H71" s="47"/>
      <c r="I71" s="121"/>
      <c r="J71" s="118">
        <v>0.013194444444444444</v>
      </c>
      <c r="K71" s="118">
        <v>0.013194444444444444</v>
      </c>
      <c r="L71" s="118">
        <v>0.013541666666666667</v>
      </c>
      <c r="M71" s="118">
        <v>0.013541666666666667</v>
      </c>
      <c r="N71" s="118">
        <v>0.013541666666666667</v>
      </c>
      <c r="O71" s="94"/>
    </row>
    <row r="72" spans="1:15" ht="15" customHeight="1">
      <c r="A72" s="47">
        <v>69</v>
      </c>
      <c r="B72" s="91">
        <v>69</v>
      </c>
      <c r="C72" s="47" t="s">
        <v>197</v>
      </c>
      <c r="D72" s="119" t="s">
        <v>195</v>
      </c>
      <c r="E72" s="47"/>
      <c r="F72" s="47" t="str">
        <f t="shared" si="4"/>
        <v>Kane, </v>
      </c>
      <c r="G72" s="47" t="str">
        <f t="shared" si="5"/>
        <v>Robin</v>
      </c>
      <c r="H72" s="47"/>
      <c r="I72" s="121"/>
      <c r="J72" s="118">
        <v>0.013368055555555557</v>
      </c>
      <c r="K72" s="118">
        <v>0.013368055555555557</v>
      </c>
      <c r="L72" s="118">
        <v>0.013368055555555557</v>
      </c>
      <c r="M72" s="118">
        <v>0.013368055555555557</v>
      </c>
      <c r="N72" s="118">
        <v>0.013368055555555557</v>
      </c>
      <c r="O72" s="94"/>
    </row>
    <row r="73" spans="1:15" ht="15" customHeight="1">
      <c r="A73" s="47">
        <v>70</v>
      </c>
      <c r="B73" s="91">
        <v>70</v>
      </c>
      <c r="C73" s="145" t="s">
        <v>146</v>
      </c>
      <c r="D73" s="119" t="s">
        <v>155</v>
      </c>
      <c r="E73" s="47"/>
      <c r="F73" s="47" t="str">
        <f t="shared" si="4"/>
        <v>Keen, </v>
      </c>
      <c r="G73" s="47" t="str">
        <f t="shared" si="5"/>
        <v>Cassie</v>
      </c>
      <c r="H73" s="47"/>
      <c r="I73" s="121"/>
      <c r="J73" s="118">
        <v>0.007986111111111112</v>
      </c>
      <c r="K73" s="118">
        <v>0.007986111111111112</v>
      </c>
      <c r="L73" s="118">
        <v>0.007986111111111112</v>
      </c>
      <c r="M73" s="118">
        <v>0.007986111111111112</v>
      </c>
      <c r="N73" s="118">
        <v>0.007986111111111112</v>
      </c>
      <c r="O73" s="94"/>
    </row>
    <row r="74" spans="1:15" ht="15" customHeight="1">
      <c r="A74" s="47">
        <v>71</v>
      </c>
      <c r="B74" s="91">
        <v>71</v>
      </c>
      <c r="C74" s="145" t="s">
        <v>170</v>
      </c>
      <c r="D74" s="119" t="s">
        <v>58</v>
      </c>
      <c r="E74" s="47"/>
      <c r="F74" s="47" t="str">
        <f t="shared" si="4"/>
        <v>Kenny, </v>
      </c>
      <c r="G74" s="47" t="str">
        <f t="shared" si="5"/>
        <v>Allan</v>
      </c>
      <c r="H74" s="47"/>
      <c r="I74" s="121"/>
      <c r="J74" s="118">
        <v>0.009027777777777779</v>
      </c>
      <c r="K74" s="118">
        <v>0.009027777777777779</v>
      </c>
      <c r="L74" s="118">
        <v>0.009027777777777779</v>
      </c>
      <c r="M74" s="118">
        <v>0.009027777777777779</v>
      </c>
      <c r="N74" s="118">
        <v>0.009027777777777779</v>
      </c>
      <c r="O74" s="94"/>
    </row>
    <row r="75" spans="1:15" ht="15" customHeight="1">
      <c r="A75" s="47">
        <v>72</v>
      </c>
      <c r="B75" s="91">
        <v>72</v>
      </c>
      <c r="C75" s="47" t="s">
        <v>72</v>
      </c>
      <c r="D75" s="119" t="s">
        <v>117</v>
      </c>
      <c r="E75" s="47"/>
      <c r="F75" s="47" t="str">
        <f t="shared" si="4"/>
        <v>King, </v>
      </c>
      <c r="G75" s="47" t="str">
        <f t="shared" si="5"/>
        <v>Dave</v>
      </c>
      <c r="H75" s="47"/>
      <c r="I75" s="121"/>
      <c r="J75" s="118">
        <v>0.0067708333333333336</v>
      </c>
      <c r="K75" s="118">
        <v>0.007638888888888889</v>
      </c>
      <c r="L75" s="118">
        <v>0.007638888888888889</v>
      </c>
      <c r="M75" s="118">
        <v>0.007638888888888889</v>
      </c>
      <c r="N75" s="118">
        <v>0.007638888888888889</v>
      </c>
      <c r="O75" s="94"/>
    </row>
    <row r="76" spans="1:15" ht="15" customHeight="1">
      <c r="A76" s="47">
        <v>73</v>
      </c>
      <c r="B76" s="91">
        <v>73</v>
      </c>
      <c r="C76" s="47" t="s">
        <v>27</v>
      </c>
      <c r="D76" s="119" t="s">
        <v>109</v>
      </c>
      <c r="E76" s="47"/>
      <c r="F76" s="47" t="str">
        <f t="shared" si="4"/>
        <v>Lemin, </v>
      </c>
      <c r="G76" s="47" t="str">
        <f t="shared" si="5"/>
        <v>Julie</v>
      </c>
      <c r="H76" s="47"/>
      <c r="I76" s="121"/>
      <c r="J76" s="118">
        <v>0.011631944444444445</v>
      </c>
      <c r="K76" s="118">
        <v>0.011284722222222222</v>
      </c>
      <c r="L76" s="117">
        <v>0.011111111111111112</v>
      </c>
      <c r="M76" s="118">
        <v>0.010937500000000001</v>
      </c>
      <c r="N76" s="118">
        <v>0.011111111111111112</v>
      </c>
      <c r="O76" s="94"/>
    </row>
    <row r="77" spans="1:15" ht="15" customHeight="1">
      <c r="A77" s="47">
        <v>74</v>
      </c>
      <c r="B77" s="91">
        <v>74</v>
      </c>
      <c r="C77" s="47" t="s">
        <v>234</v>
      </c>
      <c r="D77" s="119" t="s">
        <v>59</v>
      </c>
      <c r="E77" s="47"/>
      <c r="F77" s="47" t="str">
        <f t="shared" si="4"/>
        <v>Madden, </v>
      </c>
      <c r="G77" s="47" t="str">
        <f t="shared" si="5"/>
        <v>Henry</v>
      </c>
      <c r="H77" s="47"/>
      <c r="I77" s="121"/>
      <c r="J77" s="118">
        <v>0.01423611111111111</v>
      </c>
      <c r="K77" s="118">
        <v>0.0140625</v>
      </c>
      <c r="L77" s="118">
        <v>0.0140625</v>
      </c>
      <c r="M77" s="118">
        <v>0.0140625</v>
      </c>
      <c r="N77" s="118">
        <v>0.0140625</v>
      </c>
      <c r="O77" s="94"/>
    </row>
    <row r="78" spans="1:15" ht="15" customHeight="1">
      <c r="A78" s="47">
        <v>75</v>
      </c>
      <c r="B78" s="91">
        <v>75</v>
      </c>
      <c r="C78" s="47" t="s">
        <v>86</v>
      </c>
      <c r="D78" s="119" t="s">
        <v>96</v>
      </c>
      <c r="E78" s="47"/>
      <c r="F78" s="47" t="str">
        <f t="shared" si="4"/>
        <v>Marsh, </v>
      </c>
      <c r="G78" s="47" t="str">
        <f t="shared" si="5"/>
        <v>Christine</v>
      </c>
      <c r="H78" s="47"/>
      <c r="I78" s="121"/>
      <c r="J78" s="118">
        <v>0.007986111111111112</v>
      </c>
      <c r="K78" s="118">
        <v>0.007986111111111112</v>
      </c>
      <c r="L78" s="117">
        <v>0.007986111111111112</v>
      </c>
      <c r="M78" s="118">
        <v>0.008159722222222223</v>
      </c>
      <c r="N78" s="118">
        <v>0.0078125</v>
      </c>
      <c r="O78" s="94"/>
    </row>
    <row r="79" spans="1:15" ht="15" customHeight="1">
      <c r="A79" s="47">
        <v>76</v>
      </c>
      <c r="B79" s="91">
        <v>76</v>
      </c>
      <c r="C79" s="47" t="s">
        <v>69</v>
      </c>
      <c r="D79" s="119" t="s">
        <v>154</v>
      </c>
      <c r="E79" s="47"/>
      <c r="F79" s="47" t="str">
        <f t="shared" si="4"/>
        <v>Marshall, </v>
      </c>
      <c r="G79" s="47" t="str">
        <f t="shared" si="5"/>
        <v>Neil</v>
      </c>
      <c r="H79" s="47"/>
      <c r="I79" s="121"/>
      <c r="J79" s="118">
        <v>0.011631944444444445</v>
      </c>
      <c r="K79" s="118">
        <v>0.011631944444444445</v>
      </c>
      <c r="L79" s="118">
        <v>0.011631944444444445</v>
      </c>
      <c r="M79" s="118">
        <v>0.011631944444444445</v>
      </c>
      <c r="N79" s="118">
        <v>0.011631944444444445</v>
      </c>
      <c r="O79" s="94"/>
    </row>
    <row r="80" spans="1:15" ht="15" customHeight="1">
      <c r="A80" s="47">
        <v>77</v>
      </c>
      <c r="B80" s="91">
        <v>77</v>
      </c>
      <c r="C80" s="47" t="s">
        <v>34</v>
      </c>
      <c r="D80" s="119" t="s">
        <v>109</v>
      </c>
      <c r="E80" s="47"/>
      <c r="F80" s="47" t="str">
        <f t="shared" si="4"/>
        <v>Mason, </v>
      </c>
      <c r="G80" s="47" t="str">
        <f t="shared" si="5"/>
        <v>Claire</v>
      </c>
      <c r="H80" s="47"/>
      <c r="I80" s="121"/>
      <c r="J80" s="118">
        <v>0.010590277777777777</v>
      </c>
      <c r="K80" s="118">
        <v>0.010416666666666666</v>
      </c>
      <c r="L80" s="117">
        <v>0.010243055555555556</v>
      </c>
      <c r="M80" s="118">
        <v>0.009895833333333333</v>
      </c>
      <c r="N80" s="118">
        <v>0.009895833333333333</v>
      </c>
      <c r="O80" s="94"/>
    </row>
    <row r="81" spans="1:15" ht="15" customHeight="1">
      <c r="A81" s="47">
        <v>78</v>
      </c>
      <c r="B81" s="91">
        <v>78</v>
      </c>
      <c r="C81" s="47" t="s">
        <v>67</v>
      </c>
      <c r="D81" s="119" t="s">
        <v>118</v>
      </c>
      <c r="E81" s="47"/>
      <c r="F81" s="47" t="str">
        <f t="shared" si="4"/>
        <v>Maxwell, </v>
      </c>
      <c r="G81" s="47" t="str">
        <f t="shared" si="5"/>
        <v>Glen</v>
      </c>
      <c r="H81" s="47"/>
      <c r="I81" s="121"/>
      <c r="J81" s="118">
        <v>0.006944444444444444</v>
      </c>
      <c r="K81" s="118">
        <v>0.006944444444444444</v>
      </c>
      <c r="L81" s="117">
        <v>0.007638888888888889</v>
      </c>
      <c r="M81" s="117">
        <v>0.007118055555555555</v>
      </c>
      <c r="N81" s="117">
        <v>0.007118055555555555</v>
      </c>
      <c r="O81" s="94"/>
    </row>
    <row r="82" spans="1:15" ht="15" customHeight="1">
      <c r="A82" s="47">
        <v>79</v>
      </c>
      <c r="B82" s="91">
        <v>79</v>
      </c>
      <c r="C82" s="145" t="s">
        <v>143</v>
      </c>
      <c r="D82" s="119" t="s">
        <v>118</v>
      </c>
      <c r="E82" s="47"/>
      <c r="F82" s="47" t="str">
        <f t="shared" si="4"/>
        <v>McCloud, </v>
      </c>
      <c r="G82" s="47" t="str">
        <f t="shared" si="5"/>
        <v>Karyn</v>
      </c>
      <c r="H82" s="47"/>
      <c r="I82" s="121"/>
      <c r="J82" s="118">
        <v>0.010416666666666666</v>
      </c>
      <c r="K82" s="118">
        <v>0.010416666666666666</v>
      </c>
      <c r="L82" s="118">
        <v>0.010416666666666666</v>
      </c>
      <c r="M82" s="118">
        <v>0.010069444444444445</v>
      </c>
      <c r="N82" s="118">
        <v>0.010069444444444445</v>
      </c>
      <c r="O82" s="94"/>
    </row>
    <row r="83" spans="1:15" ht="15" customHeight="1">
      <c r="A83" s="47">
        <v>80</v>
      </c>
      <c r="B83" s="91">
        <v>80</v>
      </c>
      <c r="C83" s="47" t="s">
        <v>54</v>
      </c>
      <c r="D83" s="119" t="s">
        <v>120</v>
      </c>
      <c r="E83" s="47"/>
      <c r="F83" s="47" t="str">
        <f t="shared" si="4"/>
        <v>McGarry, </v>
      </c>
      <c r="G83" s="47" t="str">
        <f t="shared" si="5"/>
        <v>David</v>
      </c>
      <c r="H83" s="47"/>
      <c r="I83" s="121"/>
      <c r="J83" s="118">
        <v>0.009722222222222224</v>
      </c>
      <c r="K83" s="118">
        <v>0.009375</v>
      </c>
      <c r="L83" s="118">
        <v>0.009375</v>
      </c>
      <c r="M83" s="118">
        <v>0.00954861111111111</v>
      </c>
      <c r="N83" s="118">
        <v>0.00954861111111111</v>
      </c>
      <c r="O83" s="94"/>
    </row>
    <row r="84" spans="1:15" ht="15" customHeight="1">
      <c r="A84" s="47">
        <v>81</v>
      </c>
      <c r="B84" s="91">
        <v>81</v>
      </c>
      <c r="C84" s="47" t="s">
        <v>230</v>
      </c>
      <c r="D84" s="119" t="s">
        <v>182</v>
      </c>
      <c r="E84" s="47"/>
      <c r="F84" s="47" t="str">
        <f t="shared" si="4"/>
        <v>McKenna, </v>
      </c>
      <c r="G84" s="47" t="str">
        <f t="shared" si="5"/>
        <v>Michael</v>
      </c>
      <c r="H84" s="47"/>
      <c r="I84" s="121"/>
      <c r="J84" s="118">
        <v>0.010416666666666666</v>
      </c>
      <c r="K84" s="118">
        <v>0.010416666666666666</v>
      </c>
      <c r="L84" s="118">
        <v>0.010416666666666666</v>
      </c>
      <c r="M84" s="117">
        <v>0.010937500000000001</v>
      </c>
      <c r="N84" s="117">
        <v>0.010937500000000001</v>
      </c>
      <c r="O84" s="94"/>
    </row>
    <row r="85" spans="1:15" ht="15" customHeight="1">
      <c r="A85" s="47">
        <v>82</v>
      </c>
      <c r="B85" s="91">
        <v>82</v>
      </c>
      <c r="C85" s="47" t="s">
        <v>87</v>
      </c>
      <c r="D85" s="119" t="s">
        <v>97</v>
      </c>
      <c r="E85" s="47"/>
      <c r="F85" s="47" t="str">
        <f t="shared" si="4"/>
        <v>McLean, </v>
      </c>
      <c r="G85" s="47" t="str">
        <f t="shared" si="5"/>
        <v>Kate</v>
      </c>
      <c r="H85" s="47"/>
      <c r="I85" s="121"/>
      <c r="J85" s="118">
        <v>0.012152777777777778</v>
      </c>
      <c r="K85" s="118">
        <v>0.012152777777777778</v>
      </c>
      <c r="L85" s="118">
        <v>0.012152777777777778</v>
      </c>
      <c r="M85" s="117">
        <v>0.012152777777777778</v>
      </c>
      <c r="N85" s="117">
        <v>0.012152777777777778</v>
      </c>
      <c r="O85" s="94"/>
    </row>
    <row r="86" spans="1:15" ht="15" customHeight="1">
      <c r="A86" s="47">
        <v>83</v>
      </c>
      <c r="B86" s="91">
        <v>83</v>
      </c>
      <c r="C86" s="47" t="s">
        <v>238</v>
      </c>
      <c r="D86" s="119" t="s">
        <v>98</v>
      </c>
      <c r="E86" s="47"/>
      <c r="F86" s="47" t="str">
        <f t="shared" si="4"/>
        <v>McNeil, </v>
      </c>
      <c r="G86" s="47" t="str">
        <f t="shared" si="5"/>
        <v>Louise</v>
      </c>
      <c r="H86" s="47"/>
      <c r="I86" s="121"/>
      <c r="J86" s="118">
        <v>0.009027777777777779</v>
      </c>
      <c r="K86" s="118">
        <v>0.009375</v>
      </c>
      <c r="L86" s="117">
        <v>0.009895833333333333</v>
      </c>
      <c r="M86" s="117">
        <v>0.009895833333333333</v>
      </c>
      <c r="N86" s="118">
        <v>0.010069444444444445</v>
      </c>
      <c r="O86" s="94"/>
    </row>
    <row r="87" spans="1:15" ht="15" customHeight="1">
      <c r="A87" s="47">
        <v>84</v>
      </c>
      <c r="B87" s="91">
        <v>84</v>
      </c>
      <c r="C87" s="47" t="s">
        <v>75</v>
      </c>
      <c r="D87" s="119" t="s">
        <v>92</v>
      </c>
      <c r="E87" s="47"/>
      <c r="F87" s="47" t="str">
        <f t="shared" si="4"/>
        <v>Moffett, </v>
      </c>
      <c r="G87" s="47" t="str">
        <f t="shared" si="5"/>
        <v>Tom</v>
      </c>
      <c r="H87" s="47"/>
      <c r="I87" s="121"/>
      <c r="J87" s="118">
        <v>0.010069444444444445</v>
      </c>
      <c r="K87" s="118">
        <v>0.010243055555555556</v>
      </c>
      <c r="L87" s="118">
        <v>0.010243055555555556</v>
      </c>
      <c r="M87" s="118">
        <v>0.010243055555555556</v>
      </c>
      <c r="N87" s="118">
        <v>0.010243055555555556</v>
      </c>
      <c r="O87" s="94"/>
    </row>
    <row r="88" spans="1:15" ht="15" customHeight="1">
      <c r="A88" s="47">
        <v>85</v>
      </c>
      <c r="B88" s="91">
        <v>85</v>
      </c>
      <c r="C88" s="47" t="s">
        <v>178</v>
      </c>
      <c r="D88" s="119" t="s">
        <v>159</v>
      </c>
      <c r="E88" s="47"/>
      <c r="F88" s="47" t="str">
        <f t="shared" si="4"/>
        <v>Morris, </v>
      </c>
      <c r="G88" s="47" t="str">
        <f t="shared" si="5"/>
        <v>Rob</v>
      </c>
      <c r="H88" s="47"/>
      <c r="I88" s="121"/>
      <c r="J88" s="118">
        <v>0.014409722222222221</v>
      </c>
      <c r="K88" s="118">
        <v>0.013541666666666667</v>
      </c>
      <c r="L88" s="118">
        <v>0.013541666666666667</v>
      </c>
      <c r="M88" s="117">
        <v>0.013020833333333334</v>
      </c>
      <c r="N88" s="118">
        <v>0.013541666666666667</v>
      </c>
      <c r="O88" s="94"/>
    </row>
    <row r="89" spans="1:15" ht="15" customHeight="1">
      <c r="A89" s="47">
        <v>86</v>
      </c>
      <c r="B89" s="91">
        <v>86</v>
      </c>
      <c r="C89" s="47" t="s">
        <v>64</v>
      </c>
      <c r="D89" s="119" t="s">
        <v>117</v>
      </c>
      <c r="E89" s="47"/>
      <c r="F89" s="47" t="str">
        <f t="shared" si="4"/>
        <v>Nicholson, </v>
      </c>
      <c r="G89" s="47" t="str">
        <f t="shared" si="5"/>
        <v>Tracy</v>
      </c>
      <c r="H89" s="47"/>
      <c r="I89" s="121"/>
      <c r="J89" s="118">
        <v>0.0006944444444444445</v>
      </c>
      <c r="K89" s="118">
        <v>0.0006944444444444445</v>
      </c>
      <c r="L89" s="118">
        <v>0.0006944444444444445</v>
      </c>
      <c r="M89" s="118">
        <v>0.0006944444444444445</v>
      </c>
      <c r="N89" s="118">
        <v>0.0006944444444444445</v>
      </c>
      <c r="O89" s="94"/>
    </row>
    <row r="90" spans="1:15" ht="15" customHeight="1">
      <c r="A90" s="47">
        <v>87</v>
      </c>
      <c r="B90" s="91">
        <v>87</v>
      </c>
      <c r="C90" s="47" t="s">
        <v>201</v>
      </c>
      <c r="D90" s="119" t="s">
        <v>182</v>
      </c>
      <c r="E90" s="47"/>
      <c r="F90" s="47" t="str">
        <f t="shared" si="4"/>
        <v>Noble, </v>
      </c>
      <c r="G90" s="47" t="str">
        <f t="shared" si="5"/>
        <v>Paul</v>
      </c>
      <c r="H90" s="47"/>
      <c r="I90" s="47"/>
      <c r="J90" s="92">
        <v>0.013541666666666667</v>
      </c>
      <c r="K90" s="92">
        <v>0.013541666666666667</v>
      </c>
      <c r="L90" s="92">
        <v>0.013541666666666667</v>
      </c>
      <c r="M90" s="92">
        <v>0.013368055555555557</v>
      </c>
      <c r="N90" s="92">
        <v>0.013368055555555557</v>
      </c>
      <c r="O90" s="94"/>
    </row>
    <row r="91" spans="1:15" ht="15" customHeight="1">
      <c r="A91" s="47">
        <v>88</v>
      </c>
      <c r="B91" s="91">
        <v>88</v>
      </c>
      <c r="C91" s="47" t="s">
        <v>110</v>
      </c>
      <c r="D91" s="119" t="s">
        <v>119</v>
      </c>
      <c r="E91" s="47"/>
      <c r="F91" s="47" t="str">
        <f t="shared" si="4"/>
        <v>Norvell, </v>
      </c>
      <c r="G91" s="47" t="str">
        <f t="shared" si="5"/>
        <v>Paul</v>
      </c>
      <c r="H91" s="47"/>
      <c r="I91" s="121"/>
      <c r="J91" s="118">
        <v>0.013541666666666667</v>
      </c>
      <c r="K91" s="118">
        <v>0.013541666666666667</v>
      </c>
      <c r="L91" s="118">
        <v>0.013541666666666667</v>
      </c>
      <c r="M91" s="118">
        <v>0.013541666666666667</v>
      </c>
      <c r="N91" s="118">
        <v>0.013194444444444444</v>
      </c>
      <c r="O91" s="94"/>
    </row>
    <row r="92" spans="1:15" ht="15" customHeight="1">
      <c r="A92" s="47">
        <v>89</v>
      </c>
      <c r="B92" s="91">
        <v>89</v>
      </c>
      <c r="C92" s="47" t="s">
        <v>222</v>
      </c>
      <c r="D92" s="119" t="s">
        <v>223</v>
      </c>
      <c r="E92" s="47"/>
      <c r="F92" s="47" t="str">
        <f t="shared" si="4"/>
        <v>Oliver, </v>
      </c>
      <c r="G92" s="47" t="str">
        <f t="shared" si="5"/>
        <v>Emma</v>
      </c>
      <c r="H92" s="47"/>
      <c r="I92" s="121"/>
      <c r="J92" s="118">
        <v>0.0078125</v>
      </c>
      <c r="K92" s="118">
        <v>0.0078125</v>
      </c>
      <c r="L92" s="118">
        <v>0.007986111111111112</v>
      </c>
      <c r="M92" s="118">
        <v>0.007986111111111112</v>
      </c>
      <c r="N92" s="118">
        <v>0.0078125</v>
      </c>
      <c r="O92" s="94"/>
    </row>
    <row r="93" spans="1:15" ht="15" customHeight="1">
      <c r="A93" s="47">
        <v>90</v>
      </c>
      <c r="B93" s="91">
        <v>90</v>
      </c>
      <c r="C93" s="47" t="s">
        <v>33</v>
      </c>
      <c r="D93" s="119" t="s">
        <v>109</v>
      </c>
      <c r="E93" s="47"/>
      <c r="F93" s="47" t="str">
        <f t="shared" si="4"/>
        <v>Raithby, </v>
      </c>
      <c r="G93" s="47" t="str">
        <f t="shared" si="5"/>
        <v>Hayley</v>
      </c>
      <c r="H93" s="47"/>
      <c r="I93" s="121"/>
      <c r="J93" s="118">
        <v>0.008680555555555556</v>
      </c>
      <c r="K93" s="118">
        <v>0.008680555555555556</v>
      </c>
      <c r="L93" s="118">
        <v>0.008680555555555556</v>
      </c>
      <c r="M93" s="118">
        <v>0.008680555555555556</v>
      </c>
      <c r="N93" s="118">
        <v>0.008680555555555556</v>
      </c>
      <c r="O93" s="94"/>
    </row>
    <row r="94" spans="1:15" ht="15" customHeight="1">
      <c r="A94" s="47">
        <v>91</v>
      </c>
      <c r="B94" s="91">
        <v>91</v>
      </c>
      <c r="C94" s="47" t="s">
        <v>70</v>
      </c>
      <c r="D94" s="119" t="s">
        <v>195</v>
      </c>
      <c r="E94" s="47"/>
      <c r="F94" s="47" t="str">
        <f t="shared" si="4"/>
        <v>Ridley, </v>
      </c>
      <c r="G94" s="47" t="str">
        <f t="shared" si="5"/>
        <v>Paul</v>
      </c>
      <c r="H94" s="47"/>
      <c r="I94" s="121"/>
      <c r="J94" s="118">
        <v>0.008333333333333333</v>
      </c>
      <c r="K94" s="118">
        <v>0.008333333333333333</v>
      </c>
      <c r="L94" s="118">
        <v>0.008333333333333333</v>
      </c>
      <c r="M94" s="118">
        <v>0.007986111111111112</v>
      </c>
      <c r="N94" s="118">
        <v>0.007638888888888889</v>
      </c>
      <c r="O94" s="94"/>
    </row>
    <row r="95" spans="1:15" ht="15" customHeight="1">
      <c r="A95" s="47">
        <v>92</v>
      </c>
      <c r="B95" s="91">
        <v>92</v>
      </c>
      <c r="C95" s="47" t="s">
        <v>88</v>
      </c>
      <c r="D95" s="119" t="s">
        <v>95</v>
      </c>
      <c r="E95" s="47"/>
      <c r="F95" s="47" t="str">
        <f t="shared" si="4"/>
        <v>Rudkin </v>
      </c>
      <c r="G95" s="47" t="str">
        <f t="shared" si="5"/>
        <v>Mark</v>
      </c>
      <c r="H95" s="47"/>
      <c r="I95" s="121"/>
      <c r="J95" s="118">
        <v>0.012152777777777778</v>
      </c>
      <c r="K95" s="118">
        <v>0.011979166666666666</v>
      </c>
      <c r="L95" s="118">
        <v>0.011979166666666666</v>
      </c>
      <c r="M95" s="118">
        <v>0.012152777777777778</v>
      </c>
      <c r="N95" s="118">
        <v>0.012152777777777778</v>
      </c>
      <c r="O95" s="94"/>
    </row>
    <row r="96" spans="1:15" ht="15" customHeight="1">
      <c r="A96" s="47">
        <v>93</v>
      </c>
      <c r="B96" s="91">
        <v>93</v>
      </c>
      <c r="C96" s="47" t="s">
        <v>140</v>
      </c>
      <c r="D96" s="119" t="s">
        <v>155</v>
      </c>
      <c r="E96" s="47"/>
      <c r="F96" s="47" t="str">
        <f t="shared" si="4"/>
        <v>Rydz, </v>
      </c>
      <c r="G96" s="47" t="str">
        <f t="shared" si="5"/>
        <v>Gary</v>
      </c>
      <c r="H96" s="47"/>
      <c r="I96" s="121"/>
      <c r="J96" s="118">
        <v>0.011979166666666666</v>
      </c>
      <c r="K96" s="118">
        <v>0.012152777777777778</v>
      </c>
      <c r="L96" s="118">
        <v>0.012152777777777778</v>
      </c>
      <c r="M96" s="118">
        <v>0.012152777777777778</v>
      </c>
      <c r="N96" s="118">
        <v>0.012152777777777778</v>
      </c>
      <c r="O96" s="94"/>
    </row>
    <row r="97" spans="1:15" ht="15" customHeight="1">
      <c r="A97" s="47">
        <v>94</v>
      </c>
      <c r="B97" s="91">
        <v>94</v>
      </c>
      <c r="C97" s="47" t="s">
        <v>38</v>
      </c>
      <c r="D97" s="119" t="s">
        <v>180</v>
      </c>
      <c r="E97" s="47"/>
      <c r="F97" s="47" t="str">
        <f t="shared" si="4"/>
        <v>Scorer, </v>
      </c>
      <c r="G97" s="47" t="str">
        <f t="shared" si="5"/>
        <v>Lisa</v>
      </c>
      <c r="H97" s="47"/>
      <c r="I97" s="121"/>
      <c r="J97" s="118">
        <v>0.010416666666666666</v>
      </c>
      <c r="K97" s="118">
        <v>0.010416666666666666</v>
      </c>
      <c r="L97" s="117">
        <v>0.010590277777777777</v>
      </c>
      <c r="M97" s="118">
        <v>0.010937500000000001</v>
      </c>
      <c r="N97" s="118">
        <v>0.010590277777777777</v>
      </c>
      <c r="O97" s="94"/>
    </row>
    <row r="98" spans="1:15" ht="15" customHeight="1">
      <c r="A98" s="47">
        <v>95</v>
      </c>
      <c r="B98" s="91">
        <v>95</v>
      </c>
      <c r="C98" s="47" t="s">
        <v>40</v>
      </c>
      <c r="D98" s="119" t="s">
        <v>159</v>
      </c>
      <c r="E98" s="47"/>
      <c r="F98" s="47" t="str">
        <f t="shared" si="4"/>
        <v>Scott, </v>
      </c>
      <c r="G98" s="47" t="str">
        <f t="shared" si="5"/>
        <v>Martin</v>
      </c>
      <c r="H98" s="47"/>
      <c r="I98" s="121"/>
      <c r="J98" s="118">
        <v>0.013020833333333334</v>
      </c>
      <c r="K98" s="118">
        <v>0.012847222222222223</v>
      </c>
      <c r="L98" s="118">
        <v>0.012847222222222223</v>
      </c>
      <c r="M98" s="118">
        <v>0.012847222222222223</v>
      </c>
      <c r="N98" s="118">
        <v>0.012847222222222223</v>
      </c>
      <c r="O98" s="94"/>
    </row>
    <row r="99" spans="1:15" ht="15" customHeight="1">
      <c r="A99" s="47">
        <v>96</v>
      </c>
      <c r="B99" s="91">
        <v>96</v>
      </c>
      <c r="C99" s="47" t="s">
        <v>50</v>
      </c>
      <c r="D99" s="119" t="s">
        <v>98</v>
      </c>
      <c r="E99" s="47"/>
      <c r="F99" s="47" t="str">
        <f t="shared" si="4"/>
        <v>Shaw, </v>
      </c>
      <c r="G99" s="47" t="str">
        <f t="shared" si="5"/>
        <v>Billy</v>
      </c>
      <c r="H99" s="47"/>
      <c r="I99" s="121"/>
      <c r="J99" s="118">
        <v>0.010937500000000001</v>
      </c>
      <c r="K99" s="118">
        <v>0.010937500000000001</v>
      </c>
      <c r="L99" s="118">
        <v>0.010937500000000001</v>
      </c>
      <c r="M99" s="118">
        <v>0.010937500000000001</v>
      </c>
      <c r="N99" s="118">
        <v>0.010937500000000001</v>
      </c>
      <c r="O99" s="94"/>
    </row>
    <row r="100" spans="1:15" ht="15" customHeight="1">
      <c r="A100" s="47">
        <v>97</v>
      </c>
      <c r="B100" s="91">
        <v>97</v>
      </c>
      <c r="C100" s="47" t="s">
        <v>112</v>
      </c>
      <c r="D100" s="119" t="s">
        <v>119</v>
      </c>
      <c r="E100" s="47"/>
      <c r="F100" s="47" t="str">
        <f aca="true" t="shared" si="6" ref="F100:F131">LEFT(C100,(SEARCH(" ",C100)))</f>
        <v>Shields, </v>
      </c>
      <c r="G100" s="47" t="str">
        <f aca="true" t="shared" si="7" ref="G100:G131">MID(C100,(SEARCH(" ",C100)+1),20)</f>
        <v>David</v>
      </c>
      <c r="H100" s="47"/>
      <c r="I100" s="121"/>
      <c r="J100" s="118">
        <v>0.013368055555555557</v>
      </c>
      <c r="K100" s="118">
        <v>0.013541666666666667</v>
      </c>
      <c r="L100" s="118">
        <v>0.013368055555555557</v>
      </c>
      <c r="M100" s="118">
        <v>0.013368055555555557</v>
      </c>
      <c r="N100" s="118">
        <v>0.013194444444444444</v>
      </c>
      <c r="O100" s="94"/>
    </row>
    <row r="101" spans="1:15" ht="15" customHeight="1">
      <c r="A101" s="47">
        <v>98</v>
      </c>
      <c r="B101" s="91">
        <v>98</v>
      </c>
      <c r="C101" s="145" t="s">
        <v>152</v>
      </c>
      <c r="D101" s="119" t="s">
        <v>182</v>
      </c>
      <c r="E101" s="47"/>
      <c r="F101" s="47" t="str">
        <f t="shared" si="6"/>
        <v>Short, </v>
      </c>
      <c r="G101" s="47" t="str">
        <f t="shared" si="7"/>
        <v>Stacey</v>
      </c>
      <c r="H101" s="47"/>
      <c r="I101" s="121"/>
      <c r="J101" s="118">
        <v>0.008159722222222223</v>
      </c>
      <c r="K101" s="118">
        <v>0.008854166666666666</v>
      </c>
      <c r="L101" s="117">
        <v>0.008680555555555556</v>
      </c>
      <c r="M101" s="118">
        <v>0.008680555555555556</v>
      </c>
      <c r="N101" s="118">
        <v>0.008680555555555556</v>
      </c>
      <c r="O101" s="94"/>
    </row>
    <row r="102" spans="1:15" ht="15" customHeight="1">
      <c r="A102" s="47">
        <v>99</v>
      </c>
      <c r="B102" s="91">
        <v>99</v>
      </c>
      <c r="C102" s="145" t="s">
        <v>240</v>
      </c>
      <c r="D102" s="119" t="s">
        <v>97</v>
      </c>
      <c r="E102" s="47"/>
      <c r="F102" s="47" t="str">
        <f t="shared" si="6"/>
        <v>Skelton, </v>
      </c>
      <c r="G102" s="47" t="str">
        <f t="shared" si="7"/>
        <v>Annette</v>
      </c>
      <c r="H102" s="47"/>
      <c r="I102" s="121"/>
      <c r="J102" s="118">
        <v>0.002777777777777778</v>
      </c>
      <c r="K102" s="118">
        <v>0.003993055555555556</v>
      </c>
      <c r="L102" s="117">
        <v>0.003645833333333333</v>
      </c>
      <c r="M102" s="118">
        <v>0.004340277777777778</v>
      </c>
      <c r="N102" s="118">
        <v>0.004513888888888889</v>
      </c>
      <c r="O102" s="94"/>
    </row>
    <row r="103" spans="1:15" ht="15" customHeight="1">
      <c r="A103" s="47">
        <v>100</v>
      </c>
      <c r="B103" s="91">
        <v>100</v>
      </c>
      <c r="C103" s="47" t="s">
        <v>89</v>
      </c>
      <c r="D103" s="119" t="s">
        <v>95</v>
      </c>
      <c r="E103" s="47"/>
      <c r="F103" s="47" t="str">
        <f t="shared" si="6"/>
        <v>Slaughter, </v>
      </c>
      <c r="G103" s="47" t="str">
        <f t="shared" si="7"/>
        <v>Paul</v>
      </c>
      <c r="H103" s="47"/>
      <c r="I103" s="121"/>
      <c r="J103" s="118">
        <v>0.012499999999999999</v>
      </c>
      <c r="K103" s="118">
        <v>0.012499999999999999</v>
      </c>
      <c r="L103" s="117">
        <v>0.012326388888888888</v>
      </c>
      <c r="M103" s="118">
        <v>0.012326388888888888</v>
      </c>
      <c r="N103" s="118">
        <v>0.012152777777777778</v>
      </c>
      <c r="O103" s="94"/>
    </row>
    <row r="104" spans="1:15" ht="15" customHeight="1">
      <c r="A104" s="47">
        <v>101</v>
      </c>
      <c r="B104" s="91">
        <v>101</v>
      </c>
      <c r="C104" s="47" t="s">
        <v>235</v>
      </c>
      <c r="D104" s="119" t="s">
        <v>120</v>
      </c>
      <c r="E104" s="47"/>
      <c r="F104" s="47" t="str">
        <f t="shared" si="6"/>
        <v>Smith, </v>
      </c>
      <c r="G104" s="47" t="str">
        <f t="shared" si="7"/>
        <v>Karen</v>
      </c>
      <c r="H104" s="47"/>
      <c r="I104" s="121"/>
      <c r="J104" s="118">
        <v>0.009027777777777779</v>
      </c>
      <c r="K104" s="118">
        <v>0.006944444444444444</v>
      </c>
      <c r="L104" s="118">
        <v>0.006944444444444444</v>
      </c>
      <c r="M104" s="118">
        <v>0.006944444444444444</v>
      </c>
      <c r="N104" s="118">
        <v>0.006944444444444444</v>
      </c>
      <c r="O104" s="94"/>
    </row>
    <row r="105" spans="1:15" ht="15" customHeight="1">
      <c r="A105" s="47">
        <v>102</v>
      </c>
      <c r="B105" s="91">
        <v>106</v>
      </c>
      <c r="C105" s="145" t="s">
        <v>144</v>
      </c>
      <c r="D105" s="119" t="s">
        <v>58</v>
      </c>
      <c r="E105" s="47"/>
      <c r="F105" s="47" t="str">
        <f t="shared" si="6"/>
        <v>Smith, </v>
      </c>
      <c r="G105" s="47" t="str">
        <f t="shared" si="7"/>
        <v>Tracey</v>
      </c>
      <c r="H105" s="47"/>
      <c r="I105" s="121"/>
      <c r="J105" s="118">
        <v>0.008854166666666666</v>
      </c>
      <c r="K105" s="118">
        <v>0.008854166666666666</v>
      </c>
      <c r="L105" s="118">
        <v>0.008854166666666666</v>
      </c>
      <c r="M105" s="118">
        <v>0.008854166666666666</v>
      </c>
      <c r="N105" s="118">
        <v>0.008854166666666666</v>
      </c>
      <c r="O105" s="94"/>
    </row>
    <row r="106" spans="1:15" ht="15" customHeight="1">
      <c r="A106" s="47">
        <v>103</v>
      </c>
      <c r="B106" s="91">
        <v>111</v>
      </c>
      <c r="C106" s="47" t="s">
        <v>77</v>
      </c>
      <c r="D106" s="119" t="s">
        <v>92</v>
      </c>
      <c r="E106" s="47"/>
      <c r="F106" s="47" t="str">
        <f t="shared" si="6"/>
        <v>Stafford, </v>
      </c>
      <c r="G106" s="47" t="str">
        <f t="shared" si="7"/>
        <v>Dayle</v>
      </c>
      <c r="H106" s="47"/>
      <c r="I106" s="121"/>
      <c r="J106" s="118">
        <v>0.013194444444444444</v>
      </c>
      <c r="K106" s="118">
        <v>0.012152777777777778</v>
      </c>
      <c r="L106" s="117">
        <v>0.012326388888888888</v>
      </c>
      <c r="M106" s="117">
        <v>0.012326388888888888</v>
      </c>
      <c r="N106" s="117">
        <v>0.012326388888888888</v>
      </c>
      <c r="O106" s="94"/>
    </row>
    <row r="107" spans="1:15" ht="15" customHeight="1">
      <c r="A107" s="47">
        <v>104</v>
      </c>
      <c r="B107" s="91">
        <v>112</v>
      </c>
      <c r="C107" s="47" t="s">
        <v>176</v>
      </c>
      <c r="D107" s="119" t="s">
        <v>120</v>
      </c>
      <c r="E107" s="47"/>
      <c r="F107" s="47" t="str">
        <f t="shared" si="6"/>
        <v>Stafford, </v>
      </c>
      <c r="G107" s="47" t="str">
        <f t="shared" si="7"/>
        <v>Sharon</v>
      </c>
      <c r="H107" s="47"/>
      <c r="I107" s="121"/>
      <c r="J107" s="118">
        <v>0.007986111111111112</v>
      </c>
      <c r="K107" s="118">
        <v>0.008159722222222223</v>
      </c>
      <c r="L107" s="118">
        <v>0.008159722222222223</v>
      </c>
      <c r="M107" s="118">
        <v>0.007986111111111112</v>
      </c>
      <c r="N107" s="118">
        <v>0.007986111111111112</v>
      </c>
      <c r="O107" s="94"/>
    </row>
    <row r="108" spans="1:15" ht="15" customHeight="1">
      <c r="A108" s="47">
        <v>105</v>
      </c>
      <c r="B108" s="91">
        <v>114</v>
      </c>
      <c r="C108" s="47" t="s">
        <v>62</v>
      </c>
      <c r="D108" s="119" t="s">
        <v>118</v>
      </c>
      <c r="E108" s="47"/>
      <c r="F108" s="47" t="str">
        <f t="shared" si="6"/>
        <v>Stamp, </v>
      </c>
      <c r="G108" s="47" t="str">
        <f t="shared" si="7"/>
        <v>David</v>
      </c>
      <c r="H108" s="47"/>
      <c r="I108" s="121"/>
      <c r="J108" s="118">
        <v>0.011805555555555555</v>
      </c>
      <c r="K108" s="118">
        <v>0.011631944444444445</v>
      </c>
      <c r="L108" s="118">
        <v>0.011631944444444445</v>
      </c>
      <c r="M108" s="118">
        <v>0.011631944444444445</v>
      </c>
      <c r="N108" s="118">
        <v>0.011631944444444445</v>
      </c>
      <c r="O108" s="94"/>
    </row>
    <row r="109" spans="1:15" ht="15" customHeight="1">
      <c r="A109" s="47">
        <v>106</v>
      </c>
      <c r="B109" s="91">
        <v>115</v>
      </c>
      <c r="C109" s="145" t="s">
        <v>145</v>
      </c>
      <c r="D109" s="119" t="s">
        <v>155</v>
      </c>
      <c r="E109" s="47"/>
      <c r="F109" s="47" t="str">
        <f t="shared" si="6"/>
        <v>Stevens, </v>
      </c>
      <c r="G109" s="47" t="str">
        <f t="shared" si="7"/>
        <v>Claire</v>
      </c>
      <c r="H109" s="47"/>
      <c r="I109" s="121"/>
      <c r="J109" s="118">
        <v>0.003472222222222222</v>
      </c>
      <c r="K109" s="118">
        <v>0.0026041666666666665</v>
      </c>
      <c r="L109" s="118">
        <v>0.0026041666666666665</v>
      </c>
      <c r="M109" s="118">
        <v>0.0026041666666666665</v>
      </c>
      <c r="N109" s="118">
        <v>0.0026041666666666665</v>
      </c>
      <c r="O109" s="94"/>
    </row>
    <row r="110" spans="1:15" ht="15" customHeight="1">
      <c r="A110" s="47">
        <v>107</v>
      </c>
      <c r="B110" s="91">
        <v>116</v>
      </c>
      <c r="C110" s="47" t="s">
        <v>90</v>
      </c>
      <c r="D110" s="119" t="s">
        <v>97</v>
      </c>
      <c r="E110" s="47"/>
      <c r="F110" s="47" t="str">
        <f t="shared" si="6"/>
        <v>Stewart, </v>
      </c>
      <c r="G110" s="47" t="str">
        <f t="shared" si="7"/>
        <v>Alan</v>
      </c>
      <c r="H110" s="47"/>
      <c r="I110" s="121"/>
      <c r="J110" s="118">
        <v>0.011458333333333334</v>
      </c>
      <c r="K110" s="118">
        <v>0.01267361111111111</v>
      </c>
      <c r="L110" s="117">
        <v>0.012499999999999999</v>
      </c>
      <c r="M110" s="118">
        <v>0.012152777777777778</v>
      </c>
      <c r="N110" s="118">
        <v>0.012499999999999999</v>
      </c>
      <c r="O110" s="94"/>
    </row>
    <row r="111" spans="1:15" ht="15" customHeight="1">
      <c r="A111" s="47">
        <v>108</v>
      </c>
      <c r="B111" s="91">
        <v>120</v>
      </c>
      <c r="C111" s="47" t="s">
        <v>171</v>
      </c>
      <c r="D111" s="119" t="s">
        <v>195</v>
      </c>
      <c r="E111" s="47"/>
      <c r="F111" s="47" t="str">
        <f t="shared" si="6"/>
        <v>Stewart, </v>
      </c>
      <c r="G111" s="47" t="str">
        <f t="shared" si="7"/>
        <v>Graeme</v>
      </c>
      <c r="H111" s="47"/>
      <c r="I111" s="121"/>
      <c r="J111" s="118">
        <v>0.011805555555555555</v>
      </c>
      <c r="K111" s="118">
        <v>0.011805555555555555</v>
      </c>
      <c r="L111" s="118">
        <v>0.011805555555555555</v>
      </c>
      <c r="M111" s="118">
        <v>0.011805555555555555</v>
      </c>
      <c r="N111" s="118">
        <v>0.011805555555555555</v>
      </c>
      <c r="O111" s="94"/>
    </row>
    <row r="112" spans="1:15" ht="15" customHeight="1">
      <c r="A112" s="47">
        <v>109</v>
      </c>
      <c r="B112" s="91">
        <v>121</v>
      </c>
      <c r="C112" s="47" t="s">
        <v>113</v>
      </c>
      <c r="D112" s="119" t="s">
        <v>58</v>
      </c>
      <c r="E112" s="47"/>
      <c r="F112" s="47" t="str">
        <f t="shared" si="6"/>
        <v>Stewart, </v>
      </c>
      <c r="G112" s="47" t="str">
        <f t="shared" si="7"/>
        <v>Janice</v>
      </c>
      <c r="H112" s="47"/>
      <c r="I112" s="121"/>
      <c r="J112" s="118">
        <v>0.010243055555555556</v>
      </c>
      <c r="K112" s="118">
        <v>0.010590277777777777</v>
      </c>
      <c r="L112" s="118">
        <v>0.010416666666666666</v>
      </c>
      <c r="M112" s="118">
        <v>0.01076388888888889</v>
      </c>
      <c r="N112" s="118">
        <v>0.010590277777777777</v>
      </c>
      <c r="O112" s="94"/>
    </row>
    <row r="113" spans="1:15" ht="15" customHeight="1">
      <c r="A113" s="47">
        <v>110</v>
      </c>
      <c r="B113" s="91">
        <v>125</v>
      </c>
      <c r="C113" s="47" t="s">
        <v>42</v>
      </c>
      <c r="D113" s="119" t="s">
        <v>109</v>
      </c>
      <c r="E113" s="47"/>
      <c r="F113" s="47" t="str">
        <f t="shared" si="6"/>
        <v>Stobbart, </v>
      </c>
      <c r="G113" s="47" t="str">
        <f t="shared" si="7"/>
        <v>Joanne</v>
      </c>
      <c r="H113" s="47"/>
      <c r="I113" s="121"/>
      <c r="J113" s="118">
        <v>0.007465277777777778</v>
      </c>
      <c r="K113" s="118">
        <v>0.007118055555555555</v>
      </c>
      <c r="L113" s="118">
        <v>0.007118055555555555</v>
      </c>
      <c r="M113" s="118">
        <v>0.006597222222222222</v>
      </c>
      <c r="N113" s="118">
        <v>0.007118055555555555</v>
      </c>
      <c r="O113" s="94"/>
    </row>
    <row r="114" spans="1:15" ht="15" customHeight="1">
      <c r="A114" s="47">
        <v>111</v>
      </c>
      <c r="B114" s="91">
        <v>129</v>
      </c>
      <c r="C114" s="47" t="s">
        <v>237</v>
      </c>
      <c r="D114" s="119" t="s">
        <v>96</v>
      </c>
      <c r="E114" s="47"/>
      <c r="F114" s="47" t="str">
        <f t="shared" si="6"/>
        <v>Storey, </v>
      </c>
      <c r="G114" s="47" t="str">
        <f t="shared" si="7"/>
        <v>Calum</v>
      </c>
      <c r="H114" s="47"/>
      <c r="I114" s="121"/>
      <c r="J114" s="118">
        <v>0.012499999999999999</v>
      </c>
      <c r="K114" s="118">
        <v>0.013194444444444444</v>
      </c>
      <c r="L114" s="118">
        <v>0.013194444444444444</v>
      </c>
      <c r="M114" s="118">
        <v>0.013541666666666667</v>
      </c>
      <c r="N114" s="118">
        <v>0.013541666666666667</v>
      </c>
      <c r="O114" s="94"/>
    </row>
    <row r="115" spans="1:15" ht="15" customHeight="1">
      <c r="A115" s="47">
        <v>112</v>
      </c>
      <c r="B115" s="91">
        <v>130</v>
      </c>
      <c r="C115" s="47" t="s">
        <v>233</v>
      </c>
      <c r="D115" s="119" t="s">
        <v>59</v>
      </c>
      <c r="E115" s="47"/>
      <c r="F115" s="47" t="str">
        <f t="shared" si="6"/>
        <v>Sultman, </v>
      </c>
      <c r="G115" s="47" t="str">
        <f t="shared" si="7"/>
        <v>Sonia</v>
      </c>
      <c r="H115" s="47"/>
      <c r="I115" s="121"/>
      <c r="J115" s="118">
        <v>0.008506944444444444</v>
      </c>
      <c r="K115" s="118">
        <v>0.008506944444444444</v>
      </c>
      <c r="L115" s="118">
        <v>0.008506944444444444</v>
      </c>
      <c r="M115" s="118">
        <v>0.0078125</v>
      </c>
      <c r="N115" s="118">
        <v>0.008159722222222223</v>
      </c>
      <c r="O115" s="94"/>
    </row>
    <row r="116" spans="1:15" ht="15" customHeight="1">
      <c r="A116" s="47">
        <v>113</v>
      </c>
      <c r="B116" s="91">
        <v>131</v>
      </c>
      <c r="C116" s="47" t="s">
        <v>198</v>
      </c>
      <c r="D116" s="119" t="s">
        <v>120</v>
      </c>
      <c r="E116" s="47"/>
      <c r="F116" s="47" t="str">
        <f t="shared" si="6"/>
        <v>Temperley, </v>
      </c>
      <c r="G116" s="47" t="str">
        <f t="shared" si="7"/>
        <v>Mark</v>
      </c>
      <c r="H116" s="47"/>
      <c r="I116" s="121"/>
      <c r="J116" s="118">
        <v>0.010937500000000001</v>
      </c>
      <c r="K116" s="118">
        <v>0.01076388888888889</v>
      </c>
      <c r="L116" s="118">
        <v>0.010937500000000001</v>
      </c>
      <c r="M116" s="118">
        <v>0.010937500000000001</v>
      </c>
      <c r="N116" s="118">
        <v>0.011284722222222222</v>
      </c>
      <c r="O116" s="94"/>
    </row>
    <row r="117" spans="1:15" ht="15" customHeight="1">
      <c r="A117" s="47">
        <v>114</v>
      </c>
      <c r="B117" s="91">
        <v>132</v>
      </c>
      <c r="C117" s="47" t="s">
        <v>68</v>
      </c>
      <c r="D117" s="119" t="s">
        <v>98</v>
      </c>
      <c r="E117" s="47"/>
      <c r="F117" s="47" t="str">
        <f t="shared" si="6"/>
        <v>Todd, </v>
      </c>
      <c r="G117" s="47" t="str">
        <f t="shared" si="7"/>
        <v>Gary</v>
      </c>
      <c r="H117" s="47"/>
      <c r="I117" s="121"/>
      <c r="J117" s="118">
        <v>0.009722222222222222</v>
      </c>
      <c r="K117" s="118">
        <v>0.009722222222222222</v>
      </c>
      <c r="L117" s="118">
        <v>0.009722222222222222</v>
      </c>
      <c r="M117" s="118">
        <v>0.009375</v>
      </c>
      <c r="N117" s="118">
        <v>0.009375</v>
      </c>
      <c r="O117" s="94"/>
    </row>
    <row r="118" spans="1:15" ht="15" customHeight="1">
      <c r="A118" s="47">
        <v>115</v>
      </c>
      <c r="B118" s="91">
        <v>133</v>
      </c>
      <c r="C118" s="47" t="s">
        <v>114</v>
      </c>
      <c r="D118" s="119" t="s">
        <v>59</v>
      </c>
      <c r="E118" s="47"/>
      <c r="F118" s="47" t="str">
        <f t="shared" si="6"/>
        <v>Tonkin, </v>
      </c>
      <c r="G118" s="47" t="str">
        <f t="shared" si="7"/>
        <v>Craig</v>
      </c>
      <c r="H118" s="47"/>
      <c r="I118" s="121"/>
      <c r="J118" s="118">
        <v>0.012847222222222223</v>
      </c>
      <c r="K118" s="118">
        <v>0.012847222222222223</v>
      </c>
      <c r="L118" s="118">
        <v>0.012847222222222223</v>
      </c>
      <c r="M118" s="118">
        <v>0.013020833333333334</v>
      </c>
      <c r="N118" s="118">
        <v>0.013020833333333334</v>
      </c>
      <c r="O118" s="94"/>
    </row>
    <row r="119" spans="1:15" ht="15" customHeight="1">
      <c r="A119" s="47">
        <v>116</v>
      </c>
      <c r="B119" s="91">
        <v>134</v>
      </c>
      <c r="C119" s="47" t="s">
        <v>139</v>
      </c>
      <c r="D119" s="119" t="s">
        <v>97</v>
      </c>
      <c r="E119" s="47"/>
      <c r="F119" s="47" t="str">
        <f t="shared" si="6"/>
        <v>Triplow, </v>
      </c>
      <c r="G119" s="47" t="str">
        <f t="shared" si="7"/>
        <v>David</v>
      </c>
      <c r="H119" s="47"/>
      <c r="I119" s="121"/>
      <c r="J119" s="118">
        <v>0.012152777777777778</v>
      </c>
      <c r="K119" s="118">
        <v>0.012326388888888888</v>
      </c>
      <c r="L119" s="117">
        <v>0.01267361111111111</v>
      </c>
      <c r="M119" s="117">
        <v>0.013020833333333334</v>
      </c>
      <c r="N119" s="118">
        <v>0.013194444444444444</v>
      </c>
      <c r="O119" s="94"/>
    </row>
    <row r="120" spans="1:15" ht="15" customHeight="1">
      <c r="A120" s="47">
        <v>117</v>
      </c>
      <c r="B120" s="91">
        <v>135</v>
      </c>
      <c r="C120" s="47" t="s">
        <v>199</v>
      </c>
      <c r="D120" s="119" t="s">
        <v>154</v>
      </c>
      <c r="E120" s="47"/>
      <c r="F120" s="47" t="str">
        <f t="shared" si="6"/>
        <v>Turnbull, </v>
      </c>
      <c r="G120" s="47" t="str">
        <f t="shared" si="7"/>
        <v>Gemma</v>
      </c>
      <c r="H120" s="47"/>
      <c r="I120" s="121"/>
      <c r="J120" s="118">
        <v>0.012326388888888888</v>
      </c>
      <c r="K120" s="118">
        <v>0.012152777777777778</v>
      </c>
      <c r="L120" s="118">
        <v>0.012152777777777778</v>
      </c>
      <c r="M120" s="118">
        <v>0.011805555555555555</v>
      </c>
      <c r="N120" s="118">
        <v>0.011805555555555555</v>
      </c>
      <c r="O120" s="94"/>
    </row>
    <row r="121" spans="1:15" ht="15" customHeight="1">
      <c r="A121" s="47">
        <v>118</v>
      </c>
      <c r="B121" s="91">
        <v>136</v>
      </c>
      <c r="C121" s="47" t="s">
        <v>200</v>
      </c>
      <c r="D121" s="119" t="s">
        <v>154</v>
      </c>
      <c r="E121" s="116"/>
      <c r="F121" s="47" t="str">
        <f t="shared" si="6"/>
        <v>Turnbull, </v>
      </c>
      <c r="G121" s="47" t="str">
        <f t="shared" si="7"/>
        <v>Paul</v>
      </c>
      <c r="H121" s="47"/>
      <c r="I121" s="121"/>
      <c r="J121" s="118">
        <v>0.011631944444444445</v>
      </c>
      <c r="K121" s="118">
        <v>0.010937500000000001</v>
      </c>
      <c r="L121" s="117">
        <v>0.011458333333333334</v>
      </c>
      <c r="M121" s="117">
        <v>0.011458333333333334</v>
      </c>
      <c r="N121" s="118">
        <v>0.011631944444444445</v>
      </c>
      <c r="O121" s="94"/>
    </row>
    <row r="122" spans="1:15" ht="15" customHeight="1">
      <c r="A122" s="47">
        <v>119</v>
      </c>
      <c r="B122" s="91">
        <v>137</v>
      </c>
      <c r="C122" s="47" t="s">
        <v>53</v>
      </c>
      <c r="D122" s="119" t="s">
        <v>117</v>
      </c>
      <c r="E122" s="47"/>
      <c r="F122" s="47" t="str">
        <f t="shared" si="6"/>
        <v>Walbank, </v>
      </c>
      <c r="G122" s="47" t="str">
        <f t="shared" si="7"/>
        <v>Mark</v>
      </c>
      <c r="H122" s="47"/>
      <c r="I122" s="121"/>
      <c r="J122" s="118">
        <v>0.011631944444444445</v>
      </c>
      <c r="K122" s="118">
        <v>0.011979166666666666</v>
      </c>
      <c r="L122" s="118">
        <v>0.011979166666666666</v>
      </c>
      <c r="M122" s="118">
        <v>0.011631944444444445</v>
      </c>
      <c r="N122" s="118">
        <v>0.011284722222222222</v>
      </c>
      <c r="O122" s="94"/>
    </row>
    <row r="123" spans="1:15" ht="15" customHeight="1">
      <c r="A123" s="47">
        <v>120</v>
      </c>
      <c r="B123" s="91">
        <v>138</v>
      </c>
      <c r="C123" s="47" t="s">
        <v>174</v>
      </c>
      <c r="D123" s="119" t="s">
        <v>74</v>
      </c>
      <c r="E123" s="47"/>
      <c r="F123" s="47" t="str">
        <f t="shared" si="6"/>
        <v>Wallace, </v>
      </c>
      <c r="G123" s="47" t="str">
        <f t="shared" si="7"/>
        <v>Diane</v>
      </c>
      <c r="H123" s="47"/>
      <c r="I123" s="47"/>
      <c r="J123" s="92">
        <v>0.007465277777777778</v>
      </c>
      <c r="K123" s="92">
        <v>0.007465277777777778</v>
      </c>
      <c r="L123" s="92">
        <v>0.007465277777777778</v>
      </c>
      <c r="M123" s="118">
        <v>0.007465277777777778</v>
      </c>
      <c r="N123" s="118">
        <v>0.007465277777777778</v>
      </c>
      <c r="O123" s="94"/>
    </row>
    <row r="124" spans="1:15" ht="15" customHeight="1">
      <c r="A124" s="47">
        <v>121</v>
      </c>
      <c r="B124" s="91">
        <v>139</v>
      </c>
      <c r="C124" s="47" t="s">
        <v>41</v>
      </c>
      <c r="D124" s="119" t="s">
        <v>109</v>
      </c>
      <c r="E124" s="47"/>
      <c r="F124" s="47" t="str">
        <f t="shared" si="6"/>
        <v>Warnes, </v>
      </c>
      <c r="G124" s="47" t="str">
        <f t="shared" si="7"/>
        <v>Alison</v>
      </c>
      <c r="H124" s="47"/>
      <c r="I124" s="47"/>
      <c r="J124" s="92">
        <v>0.003472222222222222</v>
      </c>
      <c r="K124" s="92">
        <v>0.005208333333333333</v>
      </c>
      <c r="L124" s="92">
        <v>0.005208333333333333</v>
      </c>
      <c r="M124" s="92">
        <v>0.0050347222222222225</v>
      </c>
      <c r="N124" s="92">
        <v>0.0050347222222222225</v>
      </c>
      <c r="O124" s="94"/>
    </row>
    <row r="125" spans="1:15" ht="15" customHeight="1">
      <c r="A125" s="47">
        <v>122</v>
      </c>
      <c r="B125" s="91">
        <v>140</v>
      </c>
      <c r="C125" s="47" t="s">
        <v>91</v>
      </c>
      <c r="D125" s="119" t="s">
        <v>97</v>
      </c>
      <c r="E125" s="47"/>
      <c r="F125" s="47" t="str">
        <f t="shared" si="6"/>
        <v>Warren, </v>
      </c>
      <c r="G125" s="47" t="str">
        <f t="shared" si="7"/>
        <v>Lindsay</v>
      </c>
      <c r="H125" s="47"/>
      <c r="I125" s="47"/>
      <c r="J125" s="92">
        <v>0.0078125</v>
      </c>
      <c r="K125" s="92">
        <v>0.007986111111111112</v>
      </c>
      <c r="L125" s="92">
        <v>0.007986111111111112</v>
      </c>
      <c r="M125" s="92">
        <v>0.007638888888888889</v>
      </c>
      <c r="N125" s="92">
        <v>0.007465277777777778</v>
      </c>
      <c r="O125" s="94"/>
    </row>
    <row r="126" spans="1:15" ht="15" customHeight="1">
      <c r="A126" s="47">
        <v>123</v>
      </c>
      <c r="B126" s="91">
        <v>141</v>
      </c>
      <c r="C126" s="47" t="s">
        <v>212</v>
      </c>
      <c r="D126" s="47" t="s">
        <v>95</v>
      </c>
      <c r="E126" s="47"/>
      <c r="F126" s="47" t="str">
        <f t="shared" si="6"/>
        <v>Watson, </v>
      </c>
      <c r="G126" s="47" t="str">
        <f t="shared" si="7"/>
        <v>Kandis</v>
      </c>
      <c r="H126" s="47"/>
      <c r="I126" s="47"/>
      <c r="J126" s="92">
        <v>0.011805555555555555</v>
      </c>
      <c r="K126" s="92">
        <v>0.011805555555555555</v>
      </c>
      <c r="L126" s="92">
        <v>0.011458333333333334</v>
      </c>
      <c r="M126" s="92">
        <v>0.011631944444444445</v>
      </c>
      <c r="N126" s="92">
        <v>0.011979166666666666</v>
      </c>
      <c r="O126" s="94"/>
    </row>
    <row r="127" spans="1:15" ht="15" customHeight="1">
      <c r="A127" s="47">
        <v>124</v>
      </c>
      <c r="B127" s="91">
        <v>142</v>
      </c>
      <c r="C127" s="47" t="s">
        <v>177</v>
      </c>
      <c r="D127" s="119" t="s">
        <v>74</v>
      </c>
      <c r="E127" s="47"/>
      <c r="F127" s="47" t="str">
        <f t="shared" si="6"/>
        <v>Watson, </v>
      </c>
      <c r="G127" s="47" t="str">
        <f t="shared" si="7"/>
        <v>Leanne</v>
      </c>
      <c r="H127" s="47"/>
      <c r="I127" s="47"/>
      <c r="J127" s="92">
        <v>0.009722222222222222</v>
      </c>
      <c r="K127" s="92">
        <v>0.009895833333333333</v>
      </c>
      <c r="L127" s="92">
        <v>0.009895833333333333</v>
      </c>
      <c r="M127" s="92">
        <v>0.009895833333333333</v>
      </c>
      <c r="N127" s="92">
        <v>0.009895833333333333</v>
      </c>
      <c r="O127" s="94"/>
    </row>
    <row r="128" spans="1:15" ht="15" customHeight="1">
      <c r="A128" s="47">
        <v>125</v>
      </c>
      <c r="B128" s="91">
        <v>143</v>
      </c>
      <c r="C128" s="47" t="s">
        <v>173</v>
      </c>
      <c r="D128" s="119" t="s">
        <v>61</v>
      </c>
      <c r="E128" s="47"/>
      <c r="F128" s="47" t="str">
        <f t="shared" si="6"/>
        <v>Watson, </v>
      </c>
      <c r="G128" s="47" t="str">
        <f t="shared" si="7"/>
        <v>Sandra</v>
      </c>
      <c r="H128" s="47"/>
      <c r="I128" s="47"/>
      <c r="J128" s="92">
        <v>0.01076388888888889</v>
      </c>
      <c r="K128" s="92">
        <v>0.010937500000000001</v>
      </c>
      <c r="L128" s="92">
        <v>0.010937500000000001</v>
      </c>
      <c r="M128" s="92">
        <v>0.010937500000000001</v>
      </c>
      <c r="N128" s="92">
        <v>0.01076388888888889</v>
      </c>
      <c r="O128" s="94"/>
    </row>
    <row r="129" spans="1:15" ht="15" customHeight="1">
      <c r="A129" s="47">
        <v>126</v>
      </c>
      <c r="B129" s="91">
        <v>144</v>
      </c>
      <c r="C129" s="145" t="s">
        <v>149</v>
      </c>
      <c r="D129" s="119" t="s">
        <v>154</v>
      </c>
      <c r="E129" s="47"/>
      <c r="F129" s="47" t="str">
        <f t="shared" si="6"/>
        <v>Weir, </v>
      </c>
      <c r="G129" s="47" t="str">
        <f t="shared" si="7"/>
        <v>Gary</v>
      </c>
      <c r="H129" s="47"/>
      <c r="I129" s="47"/>
      <c r="J129" s="92">
        <v>0.013541666666666667</v>
      </c>
      <c r="K129" s="92">
        <v>0.013715277777777778</v>
      </c>
      <c r="L129" s="92">
        <v>0.013715277777777778</v>
      </c>
      <c r="M129" s="92">
        <v>0.013541666666666667</v>
      </c>
      <c r="N129" s="92">
        <v>0.013368055555555557</v>
      </c>
      <c r="O129" s="94"/>
    </row>
    <row r="130" spans="1:15" ht="15" customHeight="1">
      <c r="A130" s="47">
        <v>127</v>
      </c>
      <c r="B130" s="91">
        <v>145</v>
      </c>
      <c r="C130" s="145" t="s">
        <v>224</v>
      </c>
      <c r="D130" s="119" t="s">
        <v>223</v>
      </c>
      <c r="E130" s="47"/>
      <c r="F130" s="47" t="str">
        <f t="shared" si="6"/>
        <v>White, </v>
      </c>
      <c r="G130" s="47" t="str">
        <f t="shared" si="7"/>
        <v>Dawn</v>
      </c>
      <c r="H130" s="47"/>
      <c r="I130" s="47"/>
      <c r="J130" s="92">
        <v>0.008333333333333333</v>
      </c>
      <c r="K130" s="92">
        <v>0.008506944444444444</v>
      </c>
      <c r="L130" s="92">
        <v>0.008506944444444444</v>
      </c>
      <c r="M130" s="92">
        <v>0.008159722222222223</v>
      </c>
      <c r="N130" s="92">
        <v>0.008159722222222223</v>
      </c>
      <c r="O130" s="94"/>
    </row>
    <row r="131" spans="1:15" ht="15" customHeight="1">
      <c r="A131" s="47">
        <v>128</v>
      </c>
      <c r="B131" s="91">
        <v>146</v>
      </c>
      <c r="C131" s="47" t="s">
        <v>225</v>
      </c>
      <c r="D131" s="119" t="s">
        <v>223</v>
      </c>
      <c r="E131" s="47"/>
      <c r="F131" s="47" t="str">
        <f t="shared" si="6"/>
        <v>Williams, </v>
      </c>
      <c r="G131" s="47" t="str">
        <f t="shared" si="7"/>
        <v>Megan</v>
      </c>
      <c r="H131" s="47"/>
      <c r="I131" s="47"/>
      <c r="J131" s="92">
        <v>0.0062499999999999995</v>
      </c>
      <c r="K131" s="92">
        <v>0.0062499999999999995</v>
      </c>
      <c r="L131" s="92">
        <v>0.005729166666666667</v>
      </c>
      <c r="M131" s="92">
        <v>0.005729166666666667</v>
      </c>
      <c r="N131" s="92">
        <v>0.005729166666666667</v>
      </c>
      <c r="O131" s="94"/>
    </row>
    <row r="132" spans="1:15" ht="15" customHeight="1">
      <c r="A132" s="47">
        <v>129</v>
      </c>
      <c r="B132" s="91">
        <v>147</v>
      </c>
      <c r="C132" s="47" t="s">
        <v>37</v>
      </c>
      <c r="D132" s="119" t="s">
        <v>180</v>
      </c>
      <c r="E132" s="47"/>
      <c r="F132" s="47" t="str">
        <f aca="true" t="shared" si="8" ref="F132:F141">LEFT(C132,(SEARCH(" ",C132)))</f>
        <v>Wilson, </v>
      </c>
      <c r="G132" s="47" t="str">
        <f aca="true" t="shared" si="9" ref="G132:G141">MID(C132,(SEARCH(" ",C132)+1),20)</f>
        <v>Andrea</v>
      </c>
      <c r="H132" s="47"/>
      <c r="I132" s="47"/>
      <c r="J132" s="92">
        <v>0.008854166666666666</v>
      </c>
      <c r="K132" s="92">
        <v>0.008854166666666666</v>
      </c>
      <c r="L132" s="92">
        <v>0.008854166666666666</v>
      </c>
      <c r="M132" s="92">
        <v>0.007986111111111112</v>
      </c>
      <c r="N132" s="92">
        <v>0.008159722222222223</v>
      </c>
      <c r="O132" s="94"/>
    </row>
    <row r="133" spans="1:15" ht="15" customHeight="1">
      <c r="A133" s="47">
        <v>130</v>
      </c>
      <c r="B133" s="91">
        <v>148</v>
      </c>
      <c r="C133" s="47" t="s">
        <v>108</v>
      </c>
      <c r="D133" s="119" t="s">
        <v>182</v>
      </c>
      <c r="E133" s="47"/>
      <c r="F133" s="47" t="str">
        <f t="shared" si="8"/>
        <v>Windsor, </v>
      </c>
      <c r="G133" s="47" t="str">
        <f t="shared" si="9"/>
        <v>Ian</v>
      </c>
      <c r="H133" s="47"/>
      <c r="I133" s="47"/>
      <c r="J133" s="92">
        <v>0.007986111111111112</v>
      </c>
      <c r="K133" s="92">
        <v>0.007986111111111112</v>
      </c>
      <c r="L133" s="92">
        <v>0.007986111111111112</v>
      </c>
      <c r="M133" s="92">
        <v>0.0062499999999999995</v>
      </c>
      <c r="N133" s="92">
        <v>0.0062499999999999995</v>
      </c>
      <c r="O133" s="94"/>
    </row>
    <row r="134" spans="1:15" ht="15" customHeight="1">
      <c r="A134" s="47">
        <v>131</v>
      </c>
      <c r="B134" s="91">
        <v>149</v>
      </c>
      <c r="C134" s="47" t="s">
        <v>209</v>
      </c>
      <c r="D134" s="47" t="s">
        <v>119</v>
      </c>
      <c r="E134" s="47"/>
      <c r="F134" s="47" t="str">
        <f t="shared" si="8"/>
        <v>Younger, </v>
      </c>
      <c r="G134" s="47" t="str">
        <f t="shared" si="9"/>
        <v>John</v>
      </c>
      <c r="H134" s="47"/>
      <c r="I134" s="47"/>
      <c r="J134" s="92">
        <v>0.011805555555555555</v>
      </c>
      <c r="K134" s="92">
        <v>0.01267361111111111</v>
      </c>
      <c r="L134" s="92">
        <v>0.013020833333333334</v>
      </c>
      <c r="M134" s="92">
        <v>0.013194444444444444</v>
      </c>
      <c r="N134" s="92">
        <v>0.013194444444444444</v>
      </c>
      <c r="O134" s="94"/>
    </row>
    <row r="135" spans="1:15" ht="15" customHeight="1">
      <c r="A135" s="47">
        <v>132</v>
      </c>
      <c r="B135" s="91">
        <v>150</v>
      </c>
      <c r="C135" s="47" t="s">
        <v>242</v>
      </c>
      <c r="D135" s="47" t="s">
        <v>94</v>
      </c>
      <c r="E135" s="47"/>
      <c r="F135" s="47" t="str">
        <f t="shared" si="8"/>
        <v>Giles, </v>
      </c>
      <c r="G135" s="47" t="str">
        <f t="shared" si="9"/>
        <v>Rodney</v>
      </c>
      <c r="H135" s="47"/>
      <c r="I135" s="47"/>
      <c r="J135" s="92">
        <v>0.009722222222222222</v>
      </c>
      <c r="K135" s="92">
        <v>0.010416666666666666</v>
      </c>
      <c r="L135" s="92">
        <v>0.010243055555555556</v>
      </c>
      <c r="M135" s="92">
        <v>0.009895833333333333</v>
      </c>
      <c r="N135" s="92">
        <v>0.009895833333333333</v>
      </c>
      <c r="O135" s="94"/>
    </row>
    <row r="136" spans="1:15" ht="15" customHeight="1">
      <c r="A136" s="47">
        <v>133</v>
      </c>
      <c r="B136" s="91">
        <v>151</v>
      </c>
      <c r="C136" s="47" t="s">
        <v>245</v>
      </c>
      <c r="D136" s="119"/>
      <c r="E136" s="47"/>
      <c r="F136" s="47" t="str">
        <f t="shared" si="8"/>
        <v>Blackett, </v>
      </c>
      <c r="G136" s="47" t="str">
        <f t="shared" si="9"/>
        <v>Paul</v>
      </c>
      <c r="H136" s="47"/>
      <c r="I136" s="47"/>
      <c r="J136" s="118"/>
      <c r="K136" s="92">
        <v>0.006944444444444444</v>
      </c>
      <c r="L136" s="92">
        <v>0.006944444444444444</v>
      </c>
      <c r="M136" s="92">
        <v>0.006944444444444444</v>
      </c>
      <c r="N136" s="92">
        <v>0.006944444444444444</v>
      </c>
      <c r="O136" s="94"/>
    </row>
    <row r="137" spans="1:15" ht="15" customHeight="1">
      <c r="A137" s="47">
        <v>134</v>
      </c>
      <c r="B137" s="91">
        <v>152</v>
      </c>
      <c r="C137" s="47" t="s">
        <v>246</v>
      </c>
      <c r="D137" s="119"/>
      <c r="E137" s="47"/>
      <c r="F137" s="47" t="str">
        <f t="shared" si="8"/>
        <v>Courtney, </v>
      </c>
      <c r="G137" s="47" t="str">
        <f t="shared" si="9"/>
        <v>Nikki</v>
      </c>
      <c r="H137" s="47"/>
      <c r="I137" s="121"/>
      <c r="J137" s="92"/>
      <c r="K137" s="117"/>
      <c r="L137" s="117">
        <v>0.010937500000000001</v>
      </c>
      <c r="M137" s="117">
        <v>0.011111111111111112</v>
      </c>
      <c r="N137" s="118">
        <v>0.011284722222222222</v>
      </c>
      <c r="O137" s="94"/>
    </row>
    <row r="138" spans="1:15" ht="15" customHeight="1">
      <c r="A138" s="47">
        <v>135</v>
      </c>
      <c r="B138" s="91">
        <v>153</v>
      </c>
      <c r="C138" s="47" t="s">
        <v>247</v>
      </c>
      <c r="D138" s="119"/>
      <c r="E138" s="47"/>
      <c r="F138" s="47" t="str">
        <f t="shared" si="8"/>
        <v>Clough, </v>
      </c>
      <c r="G138" s="47" t="str">
        <f t="shared" si="9"/>
        <v>Simon</v>
      </c>
      <c r="H138" s="47"/>
      <c r="I138" s="47"/>
      <c r="J138" s="118"/>
      <c r="K138" s="117"/>
      <c r="L138" s="117">
        <v>0.011805555555555555</v>
      </c>
      <c r="M138" s="117">
        <v>0.011805555555555555</v>
      </c>
      <c r="N138" s="118">
        <v>0.011805555555555555</v>
      </c>
      <c r="O138" s="94"/>
    </row>
    <row r="139" spans="1:15" ht="15" customHeight="1">
      <c r="A139" s="47">
        <v>136</v>
      </c>
      <c r="B139" s="91">
        <v>154</v>
      </c>
      <c r="C139" s="47" t="s">
        <v>248</v>
      </c>
      <c r="D139" s="119"/>
      <c r="E139" s="47"/>
      <c r="F139" s="47" t="str">
        <f t="shared" si="8"/>
        <v>Tyler, </v>
      </c>
      <c r="G139" s="47" t="str">
        <f t="shared" si="9"/>
        <v>Amy</v>
      </c>
      <c r="H139" s="47"/>
      <c r="I139" s="47"/>
      <c r="J139" s="118"/>
      <c r="K139" s="117"/>
      <c r="L139" s="117"/>
      <c r="M139" s="117">
        <v>0.009722222222222222</v>
      </c>
      <c r="N139" s="118">
        <v>0.009027777777777779</v>
      </c>
      <c r="O139" s="94"/>
    </row>
    <row r="140" spans="1:15" ht="15" customHeight="1">
      <c r="A140" s="47">
        <v>137</v>
      </c>
      <c r="B140" s="91">
        <v>155</v>
      </c>
      <c r="C140" s="47" t="s">
        <v>249</v>
      </c>
      <c r="D140" s="119"/>
      <c r="E140" s="47"/>
      <c r="F140" s="47" t="str">
        <f t="shared" si="8"/>
        <v>Bell, </v>
      </c>
      <c r="G140" s="47" t="str">
        <f t="shared" si="9"/>
        <v>Alex</v>
      </c>
      <c r="H140" s="47"/>
      <c r="I140" s="121"/>
      <c r="J140" s="118"/>
      <c r="K140" s="117"/>
      <c r="L140" s="117"/>
      <c r="M140" s="117">
        <v>0.011805555555555555</v>
      </c>
      <c r="N140" s="118">
        <v>0.011111111111111112</v>
      </c>
      <c r="O140" s="94"/>
    </row>
    <row r="141" spans="1:15" ht="15" customHeight="1">
      <c r="A141" s="47">
        <v>138</v>
      </c>
      <c r="B141" s="91">
        <v>160</v>
      </c>
      <c r="C141" s="47" t="s">
        <v>250</v>
      </c>
      <c r="D141" s="119"/>
      <c r="E141" s="47"/>
      <c r="F141" s="47" t="str">
        <f t="shared" si="8"/>
        <v>Pattison, </v>
      </c>
      <c r="G141" s="47" t="str">
        <f t="shared" si="9"/>
        <v>Andy</v>
      </c>
      <c r="H141" s="47"/>
      <c r="I141" s="121"/>
      <c r="J141" s="118"/>
      <c r="K141" s="117"/>
      <c r="L141" s="117"/>
      <c r="M141" s="117"/>
      <c r="N141" s="118">
        <v>0.010416666666666666</v>
      </c>
      <c r="O141" s="94"/>
    </row>
    <row r="142" spans="1:15" ht="15" customHeight="1">
      <c r="A142" s="47"/>
      <c r="B142" s="91"/>
      <c r="C142" s="153"/>
      <c r="D142" s="119"/>
      <c r="E142" s="47"/>
      <c r="F142" s="47"/>
      <c r="G142" s="47"/>
      <c r="H142" s="47"/>
      <c r="I142" s="121"/>
      <c r="J142" s="118"/>
      <c r="K142" s="117"/>
      <c r="L142" s="117"/>
      <c r="M142" s="117"/>
      <c r="N142" s="118"/>
      <c r="O142" s="94"/>
    </row>
    <row r="143" spans="1:15" ht="15" customHeight="1">
      <c r="A143" s="47"/>
      <c r="B143" s="91"/>
      <c r="C143" s="152"/>
      <c r="D143" s="47"/>
      <c r="E143" s="47"/>
      <c r="F143" s="47"/>
      <c r="G143" s="47"/>
      <c r="H143" s="47"/>
      <c r="I143" s="121"/>
      <c r="J143" s="118"/>
      <c r="K143" s="117"/>
      <c r="L143" s="117"/>
      <c r="M143" s="117"/>
      <c r="N143" s="118"/>
      <c r="O143" s="94"/>
    </row>
    <row r="144" spans="1:15" ht="15" customHeight="1">
      <c r="A144" s="47"/>
      <c r="B144" s="91"/>
      <c r="C144" s="152"/>
      <c r="D144" s="119"/>
      <c r="E144" s="47"/>
      <c r="F144" s="47"/>
      <c r="G144" s="47"/>
      <c r="H144" s="47"/>
      <c r="I144" s="121"/>
      <c r="J144" s="118"/>
      <c r="K144" s="117"/>
      <c r="L144" s="117"/>
      <c r="M144" s="117"/>
      <c r="N144" s="118"/>
      <c r="O144" s="94"/>
    </row>
    <row r="145" spans="1:15" ht="15" customHeight="1">
      <c r="A145" s="47"/>
      <c r="B145" s="91"/>
      <c r="C145" s="152"/>
      <c r="D145" s="119"/>
      <c r="E145" s="47"/>
      <c r="F145" s="47"/>
      <c r="G145" s="47"/>
      <c r="H145" s="47"/>
      <c r="I145" s="121"/>
      <c r="J145" s="118"/>
      <c r="K145" s="117"/>
      <c r="L145" s="117"/>
      <c r="M145" s="117"/>
      <c r="N145" s="118"/>
      <c r="O145" s="94"/>
    </row>
    <row r="146" spans="1:15" ht="15" customHeight="1">
      <c r="A146" s="47"/>
      <c r="B146" s="91"/>
      <c r="C146" s="153"/>
      <c r="D146" s="119"/>
      <c r="E146" s="47"/>
      <c r="F146" s="47"/>
      <c r="G146" s="47"/>
      <c r="H146" s="47"/>
      <c r="I146" s="121"/>
      <c r="J146" s="118"/>
      <c r="K146" s="117"/>
      <c r="L146" s="117"/>
      <c r="M146" s="117"/>
      <c r="N146" s="118"/>
      <c r="O146" s="94"/>
    </row>
    <row r="147" spans="1:15" ht="15" customHeight="1">
      <c r="A147" s="47"/>
      <c r="B147" s="91"/>
      <c r="C147" s="152"/>
      <c r="D147" s="119"/>
      <c r="E147" s="47"/>
      <c r="F147" s="47"/>
      <c r="G147" s="47"/>
      <c r="H147" s="47"/>
      <c r="I147" s="121"/>
      <c r="J147" s="118"/>
      <c r="K147" s="118"/>
      <c r="L147" s="118"/>
      <c r="M147" s="118"/>
      <c r="N147" s="118"/>
      <c r="O147" s="94"/>
    </row>
    <row r="148" spans="1:15" ht="15" customHeight="1">
      <c r="A148" s="47"/>
      <c r="B148" s="91"/>
      <c r="C148" s="152"/>
      <c r="D148" s="119"/>
      <c r="E148" s="47"/>
      <c r="F148" s="47"/>
      <c r="G148" s="47"/>
      <c r="H148" s="47"/>
      <c r="I148" s="121"/>
      <c r="J148" s="118"/>
      <c r="K148" s="118"/>
      <c r="L148" s="118"/>
      <c r="M148" s="118"/>
      <c r="N148" s="118"/>
      <c r="O148" s="94"/>
    </row>
    <row r="149" spans="1:15" ht="15" customHeight="1">
      <c r="A149" s="47"/>
      <c r="B149" s="91"/>
      <c r="C149" s="152"/>
      <c r="D149" s="119"/>
      <c r="E149" s="47"/>
      <c r="F149" s="47"/>
      <c r="G149" s="47"/>
      <c r="H149" s="47"/>
      <c r="I149" s="121"/>
      <c r="J149" s="118"/>
      <c r="K149" s="118"/>
      <c r="L149" s="118"/>
      <c r="M149" s="118"/>
      <c r="N149" s="118"/>
      <c r="O149" s="94"/>
    </row>
    <row r="150" spans="1:15" ht="15" customHeight="1">
      <c r="A150" s="47"/>
      <c r="B150" s="91"/>
      <c r="C150" s="152"/>
      <c r="D150" s="119"/>
      <c r="E150" s="47"/>
      <c r="F150" s="47"/>
      <c r="G150" s="47"/>
      <c r="H150" s="47"/>
      <c r="I150" s="121"/>
      <c r="J150" s="118"/>
      <c r="K150" s="118"/>
      <c r="L150" s="118"/>
      <c r="M150" s="118"/>
      <c r="N150" s="118"/>
      <c r="O150" s="94"/>
    </row>
    <row r="151" spans="1:15" ht="15" customHeight="1">
      <c r="A151" s="47"/>
      <c r="B151" s="91"/>
      <c r="C151" s="152"/>
      <c r="D151" s="119"/>
      <c r="E151" s="47"/>
      <c r="F151" s="47"/>
      <c r="G151" s="47"/>
      <c r="H151" s="47"/>
      <c r="I151" s="121"/>
      <c r="J151" s="118"/>
      <c r="K151" s="118"/>
      <c r="L151" s="118"/>
      <c r="M151" s="118"/>
      <c r="N151" s="118"/>
      <c r="O151" s="94"/>
    </row>
    <row r="152" spans="1:15" ht="15" customHeight="1">
      <c r="A152" s="47"/>
      <c r="B152" s="91"/>
      <c r="C152" s="152"/>
      <c r="D152" s="119"/>
      <c r="E152" s="47"/>
      <c r="F152" s="47"/>
      <c r="G152" s="47"/>
      <c r="H152" s="47"/>
      <c r="I152" s="121"/>
      <c r="J152" s="118"/>
      <c r="K152" s="118"/>
      <c r="L152" s="118"/>
      <c r="M152" s="118"/>
      <c r="N152" s="118"/>
      <c r="O152" s="94"/>
    </row>
    <row r="153" spans="1:15" ht="15" customHeight="1">
      <c r="A153" s="47"/>
      <c r="B153" s="91"/>
      <c r="C153" s="152"/>
      <c r="D153" s="119"/>
      <c r="E153" s="47"/>
      <c r="F153" s="47"/>
      <c r="G153" s="47"/>
      <c r="H153" s="47"/>
      <c r="I153" s="121"/>
      <c r="J153" s="118"/>
      <c r="K153" s="118"/>
      <c r="L153" s="118"/>
      <c r="M153" s="118"/>
      <c r="N153" s="118"/>
      <c r="O153" s="94"/>
    </row>
    <row r="154" spans="1:26" s="93" customFormat="1" ht="15" customHeight="1">
      <c r="A154" s="47"/>
      <c r="B154" s="91"/>
      <c r="C154" s="152"/>
      <c r="D154" s="119"/>
      <c r="E154" s="47"/>
      <c r="F154" s="47"/>
      <c r="G154" s="47"/>
      <c r="H154" s="47"/>
      <c r="I154" s="121"/>
      <c r="J154" s="118"/>
      <c r="K154" s="118"/>
      <c r="L154" s="118"/>
      <c r="M154" s="118"/>
      <c r="N154" s="118"/>
      <c r="O154" s="94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15" ht="15" customHeight="1">
      <c r="A155" s="47"/>
      <c r="B155" s="91"/>
      <c r="C155" s="152"/>
      <c r="D155" s="119"/>
      <c r="E155" s="47"/>
      <c r="F155" s="47"/>
      <c r="G155" s="47"/>
      <c r="H155" s="47"/>
      <c r="I155" s="121"/>
      <c r="J155" s="118"/>
      <c r="K155" s="118"/>
      <c r="L155" s="118"/>
      <c r="M155" s="118"/>
      <c r="N155" s="118"/>
      <c r="O155" s="94"/>
    </row>
    <row r="156" spans="1:15" ht="15" customHeight="1">
      <c r="A156" s="47"/>
      <c r="B156" s="91"/>
      <c r="C156" s="152"/>
      <c r="D156" s="119"/>
      <c r="E156" s="47"/>
      <c r="F156" s="47"/>
      <c r="G156" s="47"/>
      <c r="H156" s="47"/>
      <c r="I156" s="121"/>
      <c r="J156" s="118"/>
      <c r="K156" s="118"/>
      <c r="L156" s="118"/>
      <c r="M156" s="118"/>
      <c r="N156" s="118"/>
      <c r="O156" s="94"/>
    </row>
    <row r="157" spans="1:14" ht="15" customHeight="1">
      <c r="A157" s="47"/>
      <c r="B157" s="91"/>
      <c r="C157" s="152"/>
      <c r="D157" s="119"/>
      <c r="E157" s="47"/>
      <c r="F157" s="47"/>
      <c r="G157" s="47"/>
      <c r="H157" s="47"/>
      <c r="I157" s="121"/>
      <c r="J157" s="92"/>
      <c r="K157" s="118"/>
      <c r="L157" s="118"/>
      <c r="M157" s="118"/>
      <c r="N157" s="118"/>
    </row>
    <row r="158" spans="1:14" ht="15" customHeight="1">
      <c r="A158" s="47"/>
      <c r="B158" s="91"/>
      <c r="C158" s="152"/>
      <c r="D158" s="119"/>
      <c r="E158" s="47"/>
      <c r="F158" s="47"/>
      <c r="G158" s="47"/>
      <c r="H158" s="47"/>
      <c r="I158" s="121"/>
      <c r="J158" s="118"/>
      <c r="K158" s="118"/>
      <c r="L158" s="117"/>
      <c r="M158" s="118"/>
      <c r="N158" s="118"/>
    </row>
    <row r="159" spans="1:14" ht="15" customHeight="1">
      <c r="A159" s="47"/>
      <c r="B159" s="91"/>
      <c r="C159" s="152"/>
      <c r="D159" s="119"/>
      <c r="E159" s="47"/>
      <c r="F159" s="47"/>
      <c r="G159" s="47"/>
      <c r="H159" s="47"/>
      <c r="I159" s="121"/>
      <c r="J159" s="118"/>
      <c r="K159" s="118"/>
      <c r="L159" s="118"/>
      <c r="M159" s="118"/>
      <c r="N159" s="118"/>
    </row>
    <row r="160" spans="1:14" ht="15" customHeight="1">
      <c r="A160" s="47"/>
      <c r="B160" s="91"/>
      <c r="C160" s="152"/>
      <c r="D160" s="47"/>
      <c r="E160" s="47"/>
      <c r="F160" s="47"/>
      <c r="G160" s="47"/>
      <c r="H160" s="47"/>
      <c r="I160" s="47"/>
      <c r="J160" s="92"/>
      <c r="K160" s="118"/>
      <c r="L160" s="118"/>
      <c r="M160" s="118"/>
      <c r="N160" s="118"/>
    </row>
    <row r="161" spans="1:14" ht="15" customHeight="1">
      <c r="A161" s="47"/>
      <c r="B161" s="91"/>
      <c r="C161" s="152"/>
      <c r="D161" s="119"/>
      <c r="E161" s="47"/>
      <c r="F161" s="47"/>
      <c r="G161" s="47"/>
      <c r="H161" s="47"/>
      <c r="I161" s="121"/>
      <c r="J161" s="118"/>
      <c r="M161" s="92"/>
      <c r="N161" s="92"/>
    </row>
    <row r="162" spans="1:14" ht="15" customHeight="1">
      <c r="A162" s="47"/>
      <c r="B162" s="91"/>
      <c r="C162" s="152"/>
      <c r="D162" s="119"/>
      <c r="E162" s="47"/>
      <c r="F162" s="47"/>
      <c r="G162" s="47"/>
      <c r="H162" s="47"/>
      <c r="I162" s="121"/>
      <c r="J162" s="118"/>
      <c r="K162" s="118"/>
      <c r="L162" s="118"/>
      <c r="M162" s="118"/>
      <c r="N162" s="118"/>
    </row>
    <row r="163" spans="1:14" ht="15" customHeight="1">
      <c r="A163" s="47"/>
      <c r="B163" s="91"/>
      <c r="C163" s="152"/>
      <c r="D163" s="119"/>
      <c r="E163" s="47"/>
      <c r="F163" s="47"/>
      <c r="G163" s="47"/>
      <c r="H163" s="47"/>
      <c r="I163" s="121"/>
      <c r="J163" s="118"/>
      <c r="K163" s="118"/>
      <c r="L163" s="118"/>
      <c r="M163" s="118"/>
      <c r="N163" s="118"/>
    </row>
    <row r="164" spans="1:14" ht="15" customHeight="1">
      <c r="A164" s="47"/>
      <c r="B164" s="91"/>
      <c r="C164" s="152"/>
      <c r="D164" s="119"/>
      <c r="E164" s="47"/>
      <c r="F164" s="47"/>
      <c r="G164" s="47"/>
      <c r="H164" s="47"/>
      <c r="I164" s="121"/>
      <c r="J164" s="118"/>
      <c r="K164" s="118"/>
      <c r="L164" s="118"/>
      <c r="M164" s="118"/>
      <c r="N164" s="118"/>
    </row>
    <row r="165" spans="1:14" ht="15" customHeight="1">
      <c r="A165" s="47"/>
      <c r="B165" s="91"/>
      <c r="C165" s="153"/>
      <c r="D165" s="119"/>
      <c r="E165" s="47"/>
      <c r="F165" s="47"/>
      <c r="G165" s="47"/>
      <c r="H165" s="47"/>
      <c r="I165" s="121"/>
      <c r="J165" s="118"/>
      <c r="K165" s="118"/>
      <c r="L165" s="118"/>
      <c r="M165" s="118"/>
      <c r="N165" s="118"/>
    </row>
    <row r="166" spans="1:14" ht="15" customHeight="1">
      <c r="A166" s="47"/>
      <c r="B166" s="91"/>
      <c r="C166" s="153"/>
      <c r="D166" s="119"/>
      <c r="E166" s="47"/>
      <c r="F166" s="47"/>
      <c r="G166" s="47"/>
      <c r="H166" s="47"/>
      <c r="I166" s="121"/>
      <c r="J166" s="92"/>
      <c r="K166" s="118"/>
      <c r="L166" s="118"/>
      <c r="M166" s="118"/>
      <c r="N166" s="118"/>
    </row>
    <row r="167" spans="1:14" ht="15" customHeight="1">
      <c r="A167" s="47"/>
      <c r="B167" s="91"/>
      <c r="C167" s="152"/>
      <c r="D167" s="119"/>
      <c r="E167" s="47"/>
      <c r="F167" s="47"/>
      <c r="G167" s="47"/>
      <c r="H167" s="47"/>
      <c r="I167" s="121"/>
      <c r="J167" s="118"/>
      <c r="K167" s="118"/>
      <c r="L167" s="117"/>
      <c r="M167" s="118"/>
      <c r="N167" s="118"/>
    </row>
    <row r="168" spans="1:14" ht="15" customHeight="1">
      <c r="A168" s="47"/>
      <c r="B168" s="91"/>
      <c r="C168" s="152"/>
      <c r="D168" s="119"/>
      <c r="E168" s="47"/>
      <c r="F168" s="47"/>
      <c r="G168" s="47"/>
      <c r="H168" s="47"/>
      <c r="I168" s="121"/>
      <c r="J168" s="118"/>
      <c r="K168" s="118"/>
      <c r="L168" s="118"/>
      <c r="M168" s="118"/>
      <c r="N168" s="118"/>
    </row>
    <row r="169" spans="1:14" ht="15" customHeight="1">
      <c r="A169" s="47"/>
      <c r="B169" s="91"/>
      <c r="C169" s="152"/>
      <c r="D169" s="119"/>
      <c r="E169" s="47"/>
      <c r="F169" s="47"/>
      <c r="G169" s="47"/>
      <c r="H169" s="47"/>
      <c r="I169" s="121"/>
      <c r="J169" s="118"/>
      <c r="K169" s="118"/>
      <c r="L169" s="118"/>
      <c r="M169" s="118"/>
      <c r="N169" s="118"/>
    </row>
    <row r="170" spans="1:14" ht="15" customHeight="1">
      <c r="A170" s="47"/>
      <c r="B170" s="91"/>
      <c r="C170" s="152"/>
      <c r="D170" s="119"/>
      <c r="E170" s="47"/>
      <c r="F170" s="47"/>
      <c r="G170" s="47"/>
      <c r="H170" s="47"/>
      <c r="I170" s="121"/>
      <c r="J170" s="118"/>
      <c r="K170" s="118"/>
      <c r="L170" s="118"/>
      <c r="M170" s="118"/>
      <c r="N170" s="118"/>
    </row>
    <row r="171" spans="1:14" ht="15" customHeight="1">
      <c r="A171" s="47"/>
      <c r="B171" s="91"/>
      <c r="C171" s="152"/>
      <c r="D171" s="119"/>
      <c r="E171" s="47"/>
      <c r="F171" s="47"/>
      <c r="G171" s="47"/>
      <c r="H171" s="47"/>
      <c r="I171" s="121"/>
      <c r="J171" s="118"/>
      <c r="K171" s="118"/>
      <c r="L171" s="118"/>
      <c r="M171" s="118"/>
      <c r="N171" s="118"/>
    </row>
    <row r="172" spans="1:14" ht="15" customHeight="1">
      <c r="A172" s="47"/>
      <c r="B172" s="91"/>
      <c r="C172" s="152"/>
      <c r="D172" s="119"/>
      <c r="E172" s="47"/>
      <c r="F172" s="47"/>
      <c r="G172" s="47"/>
      <c r="H172" s="47"/>
      <c r="I172" s="121"/>
      <c r="J172" s="118"/>
      <c r="K172" s="118"/>
      <c r="L172" s="118"/>
      <c r="M172" s="118"/>
      <c r="N172" s="118"/>
    </row>
    <row r="173" spans="1:14" ht="15" customHeight="1">
      <c r="A173" s="47"/>
      <c r="B173" s="91"/>
      <c r="C173" s="152"/>
      <c r="D173" s="119"/>
      <c r="E173" s="47"/>
      <c r="F173" s="47"/>
      <c r="G173" s="47"/>
      <c r="H173" s="47"/>
      <c r="I173" s="121"/>
      <c r="J173" s="118"/>
      <c r="K173" s="118"/>
      <c r="L173" s="118"/>
      <c r="M173" s="118"/>
      <c r="N173" s="118"/>
    </row>
    <row r="174" spans="1:14" ht="15" customHeight="1">
      <c r="A174" s="47"/>
      <c r="B174" s="91"/>
      <c r="C174" s="152"/>
      <c r="D174" s="119"/>
      <c r="E174" s="47"/>
      <c r="F174" s="47"/>
      <c r="G174" s="47"/>
      <c r="H174" s="47"/>
      <c r="I174" s="121"/>
      <c r="J174" s="118"/>
      <c r="K174" s="118"/>
      <c r="L174" s="118"/>
      <c r="M174" s="118"/>
      <c r="N174" s="118"/>
    </row>
    <row r="175" spans="1:14" ht="15" customHeight="1">
      <c r="A175" s="47"/>
      <c r="B175" s="91"/>
      <c r="C175" s="152"/>
      <c r="D175" s="119"/>
      <c r="E175" s="47"/>
      <c r="F175" s="47"/>
      <c r="G175" s="47"/>
      <c r="H175" s="47"/>
      <c r="I175" s="47"/>
      <c r="J175" s="118"/>
      <c r="L175" s="92"/>
      <c r="M175" s="92"/>
      <c r="N175" s="92"/>
    </row>
    <row r="176" spans="1:14" ht="12.75">
      <c r="A176" s="47"/>
      <c r="B176" s="91"/>
      <c r="C176" s="152"/>
      <c r="D176" s="119"/>
      <c r="E176" s="47"/>
      <c r="F176" s="47"/>
      <c r="G176" s="47"/>
      <c r="H176" s="47"/>
      <c r="I176" s="47"/>
      <c r="J176" s="118"/>
      <c r="L176" s="92"/>
      <c r="M176" s="92"/>
      <c r="N176" s="9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8" max="24" width="9.140625" style="0" customWidth="1"/>
  </cols>
  <sheetData>
    <row r="1" spans="1:11" ht="20.25" customHeight="1">
      <c r="A1" s="4" t="s">
        <v>217</v>
      </c>
      <c r="B1" s="4"/>
      <c r="C1" s="16"/>
      <c r="D1" s="16"/>
      <c r="E1" s="16"/>
      <c r="F1" s="16"/>
      <c r="G1" s="75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75"/>
      <c r="H2" s="16"/>
      <c r="J2" s="205" t="s">
        <v>20</v>
      </c>
      <c r="K2" s="205"/>
      <c r="L2" s="205"/>
      <c r="R2" s="205" t="s">
        <v>210</v>
      </c>
      <c r="S2" s="205"/>
      <c r="T2" s="205"/>
      <c r="U2" s="205"/>
      <c r="V2" s="205"/>
      <c r="W2" s="205"/>
      <c r="X2" s="205"/>
    </row>
    <row r="3" spans="1:18" ht="15" customHeight="1">
      <c r="A3" s="25" t="s">
        <v>1</v>
      </c>
      <c r="B3" s="25" t="s">
        <v>18</v>
      </c>
      <c r="C3" s="26"/>
      <c r="D3" s="27"/>
      <c r="E3" s="26"/>
      <c r="F3" s="26"/>
      <c r="G3" s="74"/>
      <c r="H3" s="26"/>
      <c r="I3" s="26"/>
      <c r="J3" s="26"/>
      <c r="K3" s="26"/>
      <c r="L3" s="26"/>
      <c r="M3" s="26"/>
      <c r="R3" s="7"/>
    </row>
    <row r="4" spans="1:23" ht="15" customHeight="1">
      <c r="A4" s="25" t="s">
        <v>2</v>
      </c>
      <c r="B4" s="25" t="s">
        <v>19</v>
      </c>
      <c r="C4" s="25" t="s">
        <v>3</v>
      </c>
      <c r="D4" s="28" t="s">
        <v>4</v>
      </c>
      <c r="E4" s="25" t="s">
        <v>5</v>
      </c>
      <c r="F4" s="25" t="s">
        <v>6</v>
      </c>
      <c r="G4" s="76" t="s">
        <v>7</v>
      </c>
      <c r="H4" s="26"/>
      <c r="I4" s="25" t="s">
        <v>3</v>
      </c>
      <c r="J4" s="28" t="s">
        <v>4</v>
      </c>
      <c r="K4" s="25" t="s">
        <v>5</v>
      </c>
      <c r="L4" s="25" t="s">
        <v>6</v>
      </c>
      <c r="M4" s="25" t="s">
        <v>7</v>
      </c>
      <c r="S4" s="143">
        <v>1</v>
      </c>
      <c r="T4" s="143">
        <v>2</v>
      </c>
      <c r="U4" s="143">
        <v>3</v>
      </c>
      <c r="V4" s="143">
        <v>4</v>
      </c>
      <c r="W4" s="142"/>
    </row>
    <row r="5" spans="1:23" ht="15" customHeight="1">
      <c r="A5" s="147">
        <v>58</v>
      </c>
      <c r="B5" s="5" t="str">
        <f>IF(A5="","",VLOOKUP(A5,'WS Hcap'!$B$4:$D$169,3))</f>
        <v>SSG</v>
      </c>
      <c r="C5" s="5">
        <v>1</v>
      </c>
      <c r="D5" s="40" t="str">
        <f>IF(A5="","",VLOOKUP(A5,'WS Hcap'!$B$4:$D$169,2))</f>
        <v>Gilfillan, Michael</v>
      </c>
      <c r="E5" s="6">
        <v>0.021782407407407407</v>
      </c>
      <c r="F5" s="48">
        <f>IF(A5="","",VLOOKUP(A5,'WS Hcap'!$B$4:$M$169,9))</f>
        <v>0.002777777777777778</v>
      </c>
      <c r="G5" s="6">
        <f aca="true" t="shared" si="0" ref="G5:G28">E5-F5</f>
        <v>0.019004629629629628</v>
      </c>
      <c r="H5" s="7"/>
      <c r="I5" s="5">
        <v>1</v>
      </c>
      <c r="J5" s="40" t="s">
        <v>232</v>
      </c>
      <c r="K5" s="149">
        <v>0.024340277777777777</v>
      </c>
      <c r="L5" s="149">
        <v>0.014930555555555556</v>
      </c>
      <c r="M5" s="149">
        <v>0.00940972222222222</v>
      </c>
      <c r="R5" s="140" t="s">
        <v>59</v>
      </c>
      <c r="S5">
        <v>14</v>
      </c>
      <c r="T5">
        <v>40</v>
      </c>
      <c r="U5">
        <v>46</v>
      </c>
      <c r="V5">
        <v>60</v>
      </c>
      <c r="W5" s="142">
        <v>160</v>
      </c>
    </row>
    <row r="6" spans="1:23" ht="15" customHeight="1">
      <c r="A6" s="147">
        <v>139</v>
      </c>
      <c r="B6" s="5" t="str">
        <f>IF(A6="","",VLOOKUP(A6,'WS Hcap'!$B$4:$D$169,3))</f>
        <v>GAL</v>
      </c>
      <c r="C6" s="5">
        <v>2</v>
      </c>
      <c r="D6" s="40" t="str">
        <f>IF(A6="","",VLOOKUP(A6,'WS Hcap'!$B$4:$D$169,2))</f>
        <v>Warnes, Alison</v>
      </c>
      <c r="E6" s="6">
        <v>0.022569444444444444</v>
      </c>
      <c r="F6" s="48">
        <f>IF(A6="","",VLOOKUP(A6,'WS Hcap'!$B$4:$M$169,9))</f>
        <v>0.003472222222222222</v>
      </c>
      <c r="G6" s="6">
        <f t="shared" si="0"/>
        <v>0.019097222222222224</v>
      </c>
      <c r="H6" s="7"/>
      <c r="I6" s="5">
        <v>2</v>
      </c>
      <c r="J6" s="40" t="s">
        <v>234</v>
      </c>
      <c r="K6" s="149">
        <v>0.02445601851851852</v>
      </c>
      <c r="L6" s="149">
        <v>0.01423611111111111</v>
      </c>
      <c r="M6" s="149">
        <v>0.010219907407407408</v>
      </c>
      <c r="R6" s="140" t="s">
        <v>92</v>
      </c>
      <c r="S6">
        <v>23</v>
      </c>
      <c r="T6">
        <v>74</v>
      </c>
      <c r="U6">
        <v>79</v>
      </c>
      <c r="V6">
        <v>150</v>
      </c>
      <c r="W6" s="142">
        <v>326</v>
      </c>
    </row>
    <row r="7" spans="1:23" ht="15" customHeight="1">
      <c r="A7" s="147">
        <v>60</v>
      </c>
      <c r="B7" s="5" t="str">
        <f>IF(A7="","",VLOOKUP(A7,'WS Hcap'!$B$4:$D$169,3))</f>
        <v>CC</v>
      </c>
      <c r="C7" s="5">
        <v>3</v>
      </c>
      <c r="D7" s="40" t="str">
        <f>IF(A7="","",VLOOKUP(A7,'WS Hcap'!$B$4:$D$169,2))</f>
        <v>Gillie, Kathryn</v>
      </c>
      <c r="E7" s="6">
        <v>0.023124999999999996</v>
      </c>
      <c r="F7" s="48">
        <f>IF(A7="","",VLOOKUP(A7,'WS Hcap'!$B$4:$M$169,9))</f>
        <v>0.007638888888888889</v>
      </c>
      <c r="G7" s="6">
        <f t="shared" si="0"/>
        <v>0.015486111111111107</v>
      </c>
      <c r="H7" s="7"/>
      <c r="I7" s="5">
        <v>3</v>
      </c>
      <c r="J7" s="7" t="s">
        <v>138</v>
      </c>
      <c r="K7" s="149">
        <v>0.024027777777777776</v>
      </c>
      <c r="L7" s="149">
        <v>0.013541666666666667</v>
      </c>
      <c r="M7" s="149">
        <v>0.01048611111111111</v>
      </c>
      <c r="R7" s="140" t="s">
        <v>74</v>
      </c>
      <c r="S7">
        <v>25</v>
      </c>
      <c r="T7">
        <v>47</v>
      </c>
      <c r="U7">
        <v>150</v>
      </c>
      <c r="V7">
        <v>150</v>
      </c>
      <c r="W7" s="142">
        <v>372</v>
      </c>
    </row>
    <row r="8" spans="1:23" ht="15" customHeight="1">
      <c r="A8" s="147">
        <v>99</v>
      </c>
      <c r="B8" s="5" t="str">
        <f>IF(A8="","",VLOOKUP(A8,'WS Hcap'!$B$4:$D$169,3))</f>
        <v>TR</v>
      </c>
      <c r="C8" s="5">
        <v>4</v>
      </c>
      <c r="D8" s="40" t="str">
        <f>IF(A8="","",VLOOKUP(A8,'WS Hcap'!$B$4:$D$169,2))</f>
        <v>Skelton, Annette</v>
      </c>
      <c r="E8" s="6">
        <v>0.023124999999999996</v>
      </c>
      <c r="F8" s="48">
        <f>IF(A8="","",VLOOKUP(A8,'WS Hcap'!$B$4:$M$169,9))</f>
        <v>0.002777777777777778</v>
      </c>
      <c r="G8" s="6">
        <f t="shared" si="0"/>
        <v>0.020347222222222218</v>
      </c>
      <c r="H8" s="7"/>
      <c r="I8" s="5">
        <v>4</v>
      </c>
      <c r="J8" s="7" t="s">
        <v>149</v>
      </c>
      <c r="K8" s="149">
        <v>0.024212962962962964</v>
      </c>
      <c r="L8" s="149">
        <v>0.013541666666666667</v>
      </c>
      <c r="M8" s="149">
        <v>0.010671296296296297</v>
      </c>
      <c r="R8" s="140" t="s">
        <v>58</v>
      </c>
      <c r="S8">
        <v>3</v>
      </c>
      <c r="T8">
        <v>21</v>
      </c>
      <c r="U8">
        <v>34</v>
      </c>
      <c r="V8">
        <v>54</v>
      </c>
      <c r="W8" s="142">
        <v>112</v>
      </c>
    </row>
    <row r="9" spans="1:23" ht="15" customHeight="1">
      <c r="A9" s="147">
        <v>116</v>
      </c>
      <c r="B9" s="5" t="str">
        <f>IF(A9="","",VLOOKUP(A9,'WS Hcap'!$B$4:$D$169,3))</f>
        <v>TR</v>
      </c>
      <c r="C9" s="5">
        <v>5</v>
      </c>
      <c r="D9" s="40" t="str">
        <f>IF(A9="","",VLOOKUP(A9,'WS Hcap'!$B$4:$D$169,2))</f>
        <v>Stewart, Alan</v>
      </c>
      <c r="E9" s="6">
        <v>0.02314814814814815</v>
      </c>
      <c r="F9" s="48">
        <f>IF(A9="","",VLOOKUP(A9,'WS Hcap'!$B$4:$M$169,9))</f>
        <v>0.011458333333333334</v>
      </c>
      <c r="G9" s="6">
        <f t="shared" si="0"/>
        <v>0.011689814814814816</v>
      </c>
      <c r="H9" s="7"/>
      <c r="I9" s="5">
        <v>5</v>
      </c>
      <c r="J9" s="7" t="s">
        <v>110</v>
      </c>
      <c r="K9" s="149">
        <v>0.02423611111111111</v>
      </c>
      <c r="L9" s="149">
        <v>0.013541666666666667</v>
      </c>
      <c r="M9" s="149">
        <v>0.010694444444444444</v>
      </c>
      <c r="R9" s="141" t="s">
        <v>180</v>
      </c>
      <c r="S9">
        <v>7</v>
      </c>
      <c r="T9">
        <v>18</v>
      </c>
      <c r="U9">
        <v>150</v>
      </c>
      <c r="V9">
        <v>150</v>
      </c>
      <c r="W9" s="142">
        <v>325</v>
      </c>
    </row>
    <row r="10" spans="1:23" ht="15" customHeight="1">
      <c r="A10" s="147">
        <v>56</v>
      </c>
      <c r="B10" s="5" t="str">
        <f>IF(A10="","",VLOOKUP(A10,'WS Hcap'!$B$4:$D$169,3))</f>
        <v>HT</v>
      </c>
      <c r="C10" s="5">
        <v>6</v>
      </c>
      <c r="D10" s="40" t="str">
        <f>IF(A10="","",VLOOKUP(A10,'WS Hcap'!$B$4:$D$169,2))</f>
        <v>French, Steven</v>
      </c>
      <c r="E10" s="6">
        <v>0.023217592592592592</v>
      </c>
      <c r="F10" s="48">
        <f>IF(A10="","",VLOOKUP(A10,'WS Hcap'!$B$4:$M$169,9))</f>
        <v>0.012499999999999999</v>
      </c>
      <c r="G10" s="6">
        <f t="shared" si="0"/>
        <v>0.010717592592592593</v>
      </c>
      <c r="H10" s="7"/>
      <c r="I10" s="5">
        <v>6</v>
      </c>
      <c r="J10" s="40" t="s">
        <v>25</v>
      </c>
      <c r="K10" s="149">
        <v>0.023217592592592592</v>
      </c>
      <c r="L10" s="149">
        <v>0.012499999999999999</v>
      </c>
      <c r="M10" s="149">
        <v>0.010717592592592593</v>
      </c>
      <c r="R10" s="140" t="s">
        <v>120</v>
      </c>
      <c r="S10">
        <v>15</v>
      </c>
      <c r="T10">
        <v>31</v>
      </c>
      <c r="U10">
        <v>63</v>
      </c>
      <c r="V10">
        <v>66</v>
      </c>
      <c r="W10" s="142">
        <v>175</v>
      </c>
    </row>
    <row r="11" spans="1:23" ht="15" customHeight="1">
      <c r="A11" s="147">
        <v>61</v>
      </c>
      <c r="B11" s="5" t="str">
        <f>IF(A11="","",VLOOKUP(A11,'WS Hcap'!$B$4:$D$169,3))</f>
        <v>CM</v>
      </c>
      <c r="C11" s="5">
        <v>7</v>
      </c>
      <c r="D11" s="40" t="str">
        <f>IF(A11="","",VLOOKUP(A11,'WS Hcap'!$B$4:$D$169,2))</f>
        <v>Harmon, Gemma</v>
      </c>
      <c r="E11" s="6">
        <v>0.023310185185185187</v>
      </c>
      <c r="F11" s="48">
        <f>IF(A11="","",VLOOKUP(A11,'WS Hcap'!$B$4:$M$169,9))</f>
        <v>0.007118055555555555</v>
      </c>
      <c r="G11" s="6">
        <f t="shared" si="0"/>
        <v>0.016192129629629633</v>
      </c>
      <c r="H11" s="7"/>
      <c r="I11" s="5">
        <v>7</v>
      </c>
      <c r="J11" s="7" t="s">
        <v>201</v>
      </c>
      <c r="K11" s="149">
        <v>0.024340277777777777</v>
      </c>
      <c r="L11" s="149">
        <v>0.013541666666666667</v>
      </c>
      <c r="M11" s="149">
        <v>0.01079861111111111</v>
      </c>
      <c r="R11" s="140" t="s">
        <v>154</v>
      </c>
      <c r="S11">
        <v>22</v>
      </c>
      <c r="T11">
        <v>32</v>
      </c>
      <c r="U11">
        <v>38</v>
      </c>
      <c r="V11">
        <v>58</v>
      </c>
      <c r="W11" s="142">
        <v>150</v>
      </c>
    </row>
    <row r="12" spans="1:23" ht="15" customHeight="1">
      <c r="A12" s="147">
        <v>72</v>
      </c>
      <c r="B12" s="5" t="str">
        <f>IF(A12="","",VLOOKUP(A12,'WS Hcap'!$B$4:$D$169,3))</f>
        <v>SK</v>
      </c>
      <c r="C12" s="5">
        <v>8</v>
      </c>
      <c r="D12" s="40" t="str">
        <f>IF(A12="","",VLOOKUP(A12,'WS Hcap'!$B$4:$D$169,2))</f>
        <v>King, Dave</v>
      </c>
      <c r="E12" s="6">
        <v>0.023391203703703702</v>
      </c>
      <c r="F12" s="48">
        <f>IF(A12="","",VLOOKUP(A12,'WS Hcap'!$B$4:$M$169,9))</f>
        <v>0.0067708333333333336</v>
      </c>
      <c r="G12" s="6">
        <f t="shared" si="0"/>
        <v>0.01662037037037037</v>
      </c>
      <c r="H12" s="7"/>
      <c r="I12" s="5">
        <v>8</v>
      </c>
      <c r="J12" s="7" t="s">
        <v>112</v>
      </c>
      <c r="K12" s="149">
        <v>0.024189814814814817</v>
      </c>
      <c r="L12" s="149">
        <v>0.013368055555555557</v>
      </c>
      <c r="M12" s="149">
        <v>0.01082175925925926</v>
      </c>
      <c r="R12" s="140" t="s">
        <v>109</v>
      </c>
      <c r="S12">
        <v>2</v>
      </c>
      <c r="T12">
        <v>16</v>
      </c>
      <c r="U12">
        <v>64</v>
      </c>
      <c r="V12">
        <v>70</v>
      </c>
      <c r="W12" s="142">
        <v>152</v>
      </c>
    </row>
    <row r="13" spans="1:23" ht="15" customHeight="1">
      <c r="A13" s="147">
        <v>149</v>
      </c>
      <c r="B13" s="5" t="str">
        <f>IF(A13="","",VLOOKUP(A13,'WS Hcap'!$B$4:$D$169,3))</f>
        <v>JBR</v>
      </c>
      <c r="C13" s="5">
        <v>9</v>
      </c>
      <c r="D13" s="40" t="str">
        <f>IF(A13="","",VLOOKUP(A13,'WS Hcap'!$B$4:$D$169,2))</f>
        <v>Younger, John</v>
      </c>
      <c r="E13" s="6">
        <v>0.02351851851851852</v>
      </c>
      <c r="F13" s="48">
        <f>IF(A13="","",VLOOKUP(A13,'WS Hcap'!$B$4:$M$169,9))</f>
        <v>0.011805555555555555</v>
      </c>
      <c r="G13" s="6">
        <f t="shared" si="0"/>
        <v>0.011712962962962963</v>
      </c>
      <c r="H13" s="7"/>
      <c r="I13" s="5">
        <v>9</v>
      </c>
      <c r="J13" s="7" t="s">
        <v>78</v>
      </c>
      <c r="K13" s="149">
        <v>0.024085648148148148</v>
      </c>
      <c r="L13" s="149">
        <v>0.013194444444444444</v>
      </c>
      <c r="M13" s="149">
        <v>0.010891203703703703</v>
      </c>
      <c r="R13" s="140" t="s">
        <v>61</v>
      </c>
      <c r="S13">
        <v>6</v>
      </c>
      <c r="T13">
        <v>28</v>
      </c>
      <c r="U13">
        <v>45</v>
      </c>
      <c r="V13">
        <v>55</v>
      </c>
      <c r="W13" s="142">
        <v>134</v>
      </c>
    </row>
    <row r="14" spans="1:23" ht="15" customHeight="1">
      <c r="A14" s="147">
        <v>129</v>
      </c>
      <c r="B14" s="5" t="str">
        <f>IF(A14="","",VLOOKUP(A14,'WS Hcap'!$B$4:$D$169,3))</f>
        <v>SSG</v>
      </c>
      <c r="C14" s="5">
        <v>10</v>
      </c>
      <c r="D14" s="40" t="str">
        <f>IF(A14="","",VLOOKUP(A14,'WS Hcap'!$B$4:$D$169,2))</f>
        <v>Storey, Calum</v>
      </c>
      <c r="E14" s="6">
        <v>0.02359953703703704</v>
      </c>
      <c r="F14" s="48">
        <f>IF(A14="","",VLOOKUP(A14,'WS Hcap'!$B$4:$M$169,9))</f>
        <v>0.012499999999999999</v>
      </c>
      <c r="G14" s="6">
        <f t="shared" si="0"/>
        <v>0.011099537037037041</v>
      </c>
      <c r="H14" s="7"/>
      <c r="I14" s="5">
        <v>10</v>
      </c>
      <c r="J14" s="7" t="s">
        <v>82</v>
      </c>
      <c r="K14" s="149">
        <v>0.024120370370370372</v>
      </c>
      <c r="L14" s="149">
        <v>0.013194444444444444</v>
      </c>
      <c r="M14" s="149">
        <v>0.010925925925925927</v>
      </c>
      <c r="R14" s="140" t="s">
        <v>155</v>
      </c>
      <c r="S14">
        <v>13</v>
      </c>
      <c r="T14">
        <v>35</v>
      </c>
      <c r="U14">
        <v>77</v>
      </c>
      <c r="V14">
        <v>150</v>
      </c>
      <c r="W14" s="142">
        <v>275</v>
      </c>
    </row>
    <row r="15" spans="1:23" ht="15" customHeight="1">
      <c r="A15" s="147">
        <v>98</v>
      </c>
      <c r="B15" s="5" t="str">
        <f>IF(A15="","",VLOOKUP(A15,'WS Hcap'!$B$4:$D$169,3))</f>
        <v>SC</v>
      </c>
      <c r="C15" s="5">
        <v>11</v>
      </c>
      <c r="D15" s="40" t="str">
        <f>IF(A15="","",VLOOKUP(A15,'WS Hcap'!$B$4:$D$169,2))</f>
        <v>Short, Stacey</v>
      </c>
      <c r="E15" s="6">
        <v>0.023668981481481485</v>
      </c>
      <c r="F15" s="48">
        <f>IF(A15="","",VLOOKUP(A15,'WS Hcap'!$B$4:$M$169,9))</f>
        <v>0.008159722222222223</v>
      </c>
      <c r="G15" s="6">
        <f t="shared" si="0"/>
        <v>0.015509259259259263</v>
      </c>
      <c r="H15" s="7"/>
      <c r="I15" s="5">
        <v>11</v>
      </c>
      <c r="J15" s="7" t="s">
        <v>237</v>
      </c>
      <c r="K15" s="149">
        <v>0.02359953703703704</v>
      </c>
      <c r="L15" s="149">
        <v>0.012499999999999999</v>
      </c>
      <c r="M15" s="149">
        <v>0.011099537037037041</v>
      </c>
      <c r="R15" s="140" t="s">
        <v>159</v>
      </c>
      <c r="S15">
        <v>26</v>
      </c>
      <c r="T15">
        <v>43</v>
      </c>
      <c r="U15">
        <v>52</v>
      </c>
      <c r="V15">
        <v>62</v>
      </c>
      <c r="W15" s="142">
        <v>183</v>
      </c>
    </row>
    <row r="16" spans="1:23" ht="15" customHeight="1">
      <c r="A16" s="147">
        <v>150</v>
      </c>
      <c r="B16" s="5" t="str">
        <f>IF(A16="","",VLOOKUP(A16,'WS Hcap'!$B$4:$D$169,3))</f>
        <v>RnR</v>
      </c>
      <c r="C16" s="5">
        <v>12</v>
      </c>
      <c r="D16" s="40" t="str">
        <f>IF(A16="","",VLOOKUP(A16,'WS Hcap'!$B$4:$D$169,2))</f>
        <v>Giles, Rodney</v>
      </c>
      <c r="E16" s="6">
        <v>0.02369212962962963</v>
      </c>
      <c r="F16" s="48">
        <f>IF(A16="","",VLOOKUP(A16,'WS Hcap'!$B$4:$M$169,9))</f>
        <v>0.009722222222222222</v>
      </c>
      <c r="G16" s="6">
        <f t="shared" si="0"/>
        <v>0.013969907407407407</v>
      </c>
      <c r="H16" s="7"/>
      <c r="I16" s="5">
        <v>12</v>
      </c>
      <c r="J16" s="7" t="s">
        <v>178</v>
      </c>
      <c r="K16" s="149">
        <v>0.025590277777777778</v>
      </c>
      <c r="L16" s="149">
        <v>0.014409722222222221</v>
      </c>
      <c r="M16" s="149">
        <v>0.011180555555555556</v>
      </c>
      <c r="R16" s="140" t="s">
        <v>119</v>
      </c>
      <c r="S16">
        <v>9</v>
      </c>
      <c r="T16">
        <v>17</v>
      </c>
      <c r="U16">
        <v>30</v>
      </c>
      <c r="V16">
        <v>36</v>
      </c>
      <c r="W16" s="142">
        <v>92</v>
      </c>
    </row>
    <row r="17" spans="1:23" ht="15" customHeight="1">
      <c r="A17" s="147">
        <v>27</v>
      </c>
      <c r="B17" s="5" t="str">
        <f>IF(A17="","",VLOOKUP(A17,'WS Hcap'!$B$4:$D$169,3))</f>
        <v>IPD</v>
      </c>
      <c r="C17" s="5">
        <v>13</v>
      </c>
      <c r="D17" s="40" t="str">
        <f>IF(A17="","",VLOOKUP(A17,'WS Hcap'!$B$4:$D$169,2))</f>
        <v>Cobb, Andrew</v>
      </c>
      <c r="E17" s="6">
        <v>0.02372685185185185</v>
      </c>
      <c r="F17" s="48">
        <f>IF(A17="","",VLOOKUP(A17,'WS Hcap'!$B$4:$M$169,9))</f>
        <v>0.010069444444444445</v>
      </c>
      <c r="G17" s="6">
        <f t="shared" si="0"/>
        <v>0.013657407407407405</v>
      </c>
      <c r="H17" s="7"/>
      <c r="I17" s="5">
        <v>13</v>
      </c>
      <c r="J17" s="7" t="s">
        <v>24</v>
      </c>
      <c r="K17" s="149">
        <v>0.024259259259259258</v>
      </c>
      <c r="L17" s="149">
        <v>0.012847222222222223</v>
      </c>
      <c r="M17" s="149">
        <v>0.011412037037037035</v>
      </c>
      <c r="R17" s="141" t="s">
        <v>195</v>
      </c>
      <c r="S17">
        <v>150</v>
      </c>
      <c r="T17">
        <v>150</v>
      </c>
      <c r="U17">
        <v>150</v>
      </c>
      <c r="V17">
        <v>150</v>
      </c>
      <c r="W17" s="142">
        <v>600</v>
      </c>
    </row>
    <row r="18" spans="1:23" ht="15" customHeight="1">
      <c r="A18" s="147">
        <v>20</v>
      </c>
      <c r="B18" s="5" t="str">
        <f>IF(A18="","",VLOOKUP(A18,'WS Hcap'!$B$4:$D$169,3))</f>
        <v>AA</v>
      </c>
      <c r="C18" s="5">
        <v>14</v>
      </c>
      <c r="D18" s="40" t="str">
        <f>IF(A18="","",VLOOKUP(A18,'WS Hcap'!$B$4:$D$169,2))</f>
        <v>Browning, Sue</v>
      </c>
      <c r="E18" s="6">
        <v>0.023761574074074074</v>
      </c>
      <c r="F18" s="48">
        <f>IF(A18="","",VLOOKUP(A18,'WS Hcap'!$B$4:$M$169,9))</f>
        <v>0.010243055555555556</v>
      </c>
      <c r="G18" s="6">
        <f t="shared" si="0"/>
        <v>0.013518518518518518</v>
      </c>
      <c r="H18" s="7"/>
      <c r="I18" s="5">
        <v>14</v>
      </c>
      <c r="J18" s="40" t="s">
        <v>114</v>
      </c>
      <c r="K18" s="149">
        <v>0.02428240740740741</v>
      </c>
      <c r="L18" s="149">
        <v>0.012847222222222223</v>
      </c>
      <c r="M18" s="149">
        <v>0.011435185185185185</v>
      </c>
      <c r="R18" s="140" t="s">
        <v>94</v>
      </c>
      <c r="S18">
        <v>12</v>
      </c>
      <c r="T18">
        <v>73</v>
      </c>
      <c r="U18">
        <v>150</v>
      </c>
      <c r="V18">
        <v>150</v>
      </c>
      <c r="W18" s="142">
        <v>385</v>
      </c>
    </row>
    <row r="19" spans="1:23" ht="15" customHeight="1">
      <c r="A19" s="147">
        <v>49</v>
      </c>
      <c r="B19" s="5" t="str">
        <f>IF(A19="","",VLOOKUP(A19,'WS Hcap'!$B$4:$D$169,3))</f>
        <v>DMR</v>
      </c>
      <c r="C19" s="5">
        <v>15</v>
      </c>
      <c r="D19" s="40" t="str">
        <f>IF(A19="","",VLOOKUP(A19,'WS Hcap'!$B$4:$D$169,2))</f>
        <v>Forster, Ron</v>
      </c>
      <c r="E19" s="6">
        <v>0.023842592592592596</v>
      </c>
      <c r="F19" s="48">
        <f>IF(A19="","",VLOOKUP(A19,'WS Hcap'!$B$4:$M$169,9))</f>
        <v>0.00954861111111111</v>
      </c>
      <c r="G19" s="6">
        <f t="shared" si="0"/>
        <v>0.014293981481481486</v>
      </c>
      <c r="H19" s="7"/>
      <c r="I19" s="5">
        <v>15</v>
      </c>
      <c r="J19" s="40" t="s">
        <v>213</v>
      </c>
      <c r="K19" s="149">
        <v>0.024293981481481482</v>
      </c>
      <c r="L19" s="48">
        <v>0.012847222222222223</v>
      </c>
      <c r="M19" s="149">
        <v>0.011446759259259259</v>
      </c>
      <c r="R19" s="140" t="s">
        <v>95</v>
      </c>
      <c r="S19">
        <v>50</v>
      </c>
      <c r="T19">
        <v>56</v>
      </c>
      <c r="U19">
        <v>72</v>
      </c>
      <c r="V19">
        <v>150</v>
      </c>
      <c r="W19" s="142">
        <v>328</v>
      </c>
    </row>
    <row r="20" spans="1:23" ht="15" customHeight="1">
      <c r="A20" s="147">
        <v>67</v>
      </c>
      <c r="B20" s="5" t="str">
        <f>IF(A20="","",VLOOKUP(A20,'WS Hcap'!$B$4:$D$169,3))</f>
        <v>GAL</v>
      </c>
      <c r="C20" s="5">
        <v>16</v>
      </c>
      <c r="D20" s="40" t="str">
        <f>IF(A20="","",VLOOKUP(A20,'WS Hcap'!$B$4:$D$169,2))</f>
        <v>Johnson, Ewa</v>
      </c>
      <c r="E20" s="6">
        <v>0.023923611111111114</v>
      </c>
      <c r="F20" s="48">
        <f>IF(A20="","",VLOOKUP(A20,'WS Hcap'!$B$4:$M$169,9))</f>
        <v>0.007986111111111112</v>
      </c>
      <c r="G20" s="6">
        <f t="shared" si="0"/>
        <v>0.0159375</v>
      </c>
      <c r="H20" s="7"/>
      <c r="I20" s="5">
        <v>16</v>
      </c>
      <c r="J20" s="7" t="s">
        <v>40</v>
      </c>
      <c r="K20" s="149">
        <v>0.024571759259259262</v>
      </c>
      <c r="L20" s="149">
        <v>0.013020833333333334</v>
      </c>
      <c r="M20" s="149">
        <v>0.011550925925925928</v>
      </c>
      <c r="R20" s="141" t="s">
        <v>182</v>
      </c>
      <c r="S20">
        <v>11</v>
      </c>
      <c r="T20">
        <v>51</v>
      </c>
      <c r="U20">
        <v>80</v>
      </c>
      <c r="V20">
        <v>81</v>
      </c>
      <c r="W20" s="142">
        <v>223</v>
      </c>
    </row>
    <row r="21" spans="1:23" ht="15" customHeight="1">
      <c r="A21" s="147">
        <v>38</v>
      </c>
      <c r="B21" s="5" t="str">
        <f>IF(A21="","",VLOOKUP(A21,'WS Hcap'!$B$4:$D$169,3))</f>
        <v>JBR</v>
      </c>
      <c r="C21" s="5">
        <v>17</v>
      </c>
      <c r="D21" s="40" t="str">
        <f>IF(A21="","",VLOOKUP(A21,'WS Hcap'!$B$4:$D$169,2))</f>
        <v>Donaldson, Katie</v>
      </c>
      <c r="E21" s="6">
        <v>0.023935185185185184</v>
      </c>
      <c r="F21" s="48">
        <f>IF(A21="","",VLOOKUP(A21,'WS Hcap'!$B$4:$M$169,9))</f>
        <v>0.011805555555555555</v>
      </c>
      <c r="G21" s="6">
        <f t="shared" si="0"/>
        <v>0.012129629629629629</v>
      </c>
      <c r="H21" s="7"/>
      <c r="I21" s="5">
        <v>17</v>
      </c>
      <c r="J21" s="40" t="s">
        <v>211</v>
      </c>
      <c r="K21" s="149">
        <v>0.0240625</v>
      </c>
      <c r="L21" s="149">
        <v>0.012499999999999999</v>
      </c>
      <c r="M21" s="149">
        <v>0.011562500000000002</v>
      </c>
      <c r="R21" s="140" t="s">
        <v>117</v>
      </c>
      <c r="S21">
        <v>8</v>
      </c>
      <c r="T21">
        <v>20</v>
      </c>
      <c r="U21">
        <v>27</v>
      </c>
      <c r="V21">
        <v>48</v>
      </c>
      <c r="W21" s="142">
        <v>103</v>
      </c>
    </row>
    <row r="22" spans="1:23" ht="15" customHeight="1">
      <c r="A22" s="147">
        <v>48</v>
      </c>
      <c r="B22" s="5" t="str">
        <f>IF(A22="","",VLOOKUP(A22,'WS Hcap'!$B$4:$D$169,3))</f>
        <v>CM</v>
      </c>
      <c r="C22" s="5">
        <v>18</v>
      </c>
      <c r="D22" s="40" t="str">
        <f>IF(A22="","",VLOOKUP(A22,'WS Hcap'!$B$4:$D$169,2))</f>
        <v>Forster, Gwen</v>
      </c>
      <c r="E22" s="6">
        <v>0.02398148148148148</v>
      </c>
      <c r="F22" s="48">
        <f>IF(A22="","",VLOOKUP(A22,'WS Hcap'!$B$4:$M$169,9))</f>
        <v>0.011111111111111112</v>
      </c>
      <c r="G22" s="6">
        <f t="shared" si="0"/>
        <v>0.012870370370370367</v>
      </c>
      <c r="H22" s="7"/>
      <c r="I22" s="5">
        <v>18</v>
      </c>
      <c r="J22" s="7" t="s">
        <v>239</v>
      </c>
      <c r="K22" s="149">
        <v>0.024097222222222225</v>
      </c>
      <c r="L22" s="149">
        <v>0.012499999999999999</v>
      </c>
      <c r="M22" s="149">
        <v>0.011597222222222226</v>
      </c>
      <c r="R22" s="140" t="s">
        <v>96</v>
      </c>
      <c r="S22">
        <v>1</v>
      </c>
      <c r="T22">
        <v>10</v>
      </c>
      <c r="U22">
        <v>24</v>
      </c>
      <c r="V22">
        <v>65</v>
      </c>
      <c r="W22" s="142">
        <v>100</v>
      </c>
    </row>
    <row r="23" spans="1:23" ht="15" customHeight="1">
      <c r="A23" s="147">
        <v>83</v>
      </c>
      <c r="B23" s="5" t="str">
        <f>IF(A23="","",VLOOKUP(A23,'WS Hcap'!$B$4:$D$169,3))</f>
        <v>TM</v>
      </c>
      <c r="C23" s="5">
        <v>19</v>
      </c>
      <c r="D23" s="40" t="str">
        <f>IF(A23="","",VLOOKUP(A23,'WS Hcap'!$B$4:$D$169,2))</f>
        <v>McNeil, Louise</v>
      </c>
      <c r="E23" s="6">
        <v>0.02398148148148148</v>
      </c>
      <c r="F23" s="48">
        <f>IF(A23="","",VLOOKUP(A23,'WS Hcap'!$B$4:$M$169,9))</f>
        <v>0.009027777777777779</v>
      </c>
      <c r="G23" s="6">
        <f t="shared" si="0"/>
        <v>0.0149537037037037</v>
      </c>
      <c r="H23" s="7"/>
      <c r="I23" s="5">
        <v>19</v>
      </c>
      <c r="J23" s="7" t="s">
        <v>90</v>
      </c>
      <c r="K23" s="149">
        <v>0.02314814814814815</v>
      </c>
      <c r="L23" s="149">
        <v>0.011458333333333334</v>
      </c>
      <c r="M23" s="149">
        <v>0.011689814814814816</v>
      </c>
      <c r="R23" s="140" t="s">
        <v>223</v>
      </c>
      <c r="S23">
        <v>33</v>
      </c>
      <c r="T23">
        <v>49</v>
      </c>
      <c r="U23">
        <v>53</v>
      </c>
      <c r="V23">
        <v>61</v>
      </c>
      <c r="W23" s="142">
        <v>196</v>
      </c>
    </row>
    <row r="24" spans="1:23" ht="15" customHeight="1">
      <c r="A24" s="147">
        <v>137</v>
      </c>
      <c r="B24" s="5" t="str">
        <f>IF(A24="","",VLOOKUP(A24,'WS Hcap'!$B$4:$D$169,3))</f>
        <v>SK</v>
      </c>
      <c r="C24" s="5">
        <v>20</v>
      </c>
      <c r="D24" s="40" t="str">
        <f>IF(A24="","",VLOOKUP(A24,'WS Hcap'!$B$4:$D$169,2))</f>
        <v>Walbank, Mark</v>
      </c>
      <c r="E24" s="6">
        <v>0.02400462962962963</v>
      </c>
      <c r="F24" s="48">
        <f>IF(A24="","",VLOOKUP(A24,'WS Hcap'!$B$4:$M$169,9))</f>
        <v>0.011631944444444445</v>
      </c>
      <c r="G24" s="6">
        <f t="shared" si="0"/>
        <v>0.012372685185185184</v>
      </c>
      <c r="H24" s="7"/>
      <c r="I24" s="5">
        <v>20</v>
      </c>
      <c r="J24" s="40" t="s">
        <v>209</v>
      </c>
      <c r="K24" s="149">
        <v>0.02351851851851852</v>
      </c>
      <c r="L24" s="149">
        <v>0.011805555555555555</v>
      </c>
      <c r="M24" s="149">
        <v>0.011712962962962963</v>
      </c>
      <c r="R24" s="140" t="s">
        <v>98</v>
      </c>
      <c r="S24">
        <v>19</v>
      </c>
      <c r="T24">
        <v>150</v>
      </c>
      <c r="U24">
        <v>150</v>
      </c>
      <c r="V24">
        <v>150</v>
      </c>
      <c r="W24" s="142">
        <v>469</v>
      </c>
    </row>
    <row r="25" spans="1:23" ht="15" customHeight="1">
      <c r="A25" s="147">
        <v>121</v>
      </c>
      <c r="B25" s="5" t="str">
        <f>IF(A25="","",VLOOKUP(A25,'WS Hcap'!$B$4:$D$169,3))</f>
        <v>CC</v>
      </c>
      <c r="C25" s="5">
        <v>21</v>
      </c>
      <c r="D25" s="40" t="str">
        <f>IF(A25="","",VLOOKUP(A25,'WS Hcap'!$B$4:$D$169,2))</f>
        <v>Stewart, Janice</v>
      </c>
      <c r="E25" s="6">
        <v>0.024027777777777776</v>
      </c>
      <c r="F25" s="48">
        <f>IF(A25="","",VLOOKUP(A25,'WS Hcap'!$B$4:$M$169,9))</f>
        <v>0.010243055555555556</v>
      </c>
      <c r="G25" s="6">
        <f t="shared" si="0"/>
        <v>0.01378472222222222</v>
      </c>
      <c r="H25" s="7"/>
      <c r="I25" s="5">
        <v>21</v>
      </c>
      <c r="J25" s="7" t="s">
        <v>89</v>
      </c>
      <c r="K25" s="149">
        <v>0.024328703703703703</v>
      </c>
      <c r="L25" s="149">
        <v>0.012499999999999999</v>
      </c>
      <c r="M25" s="149">
        <v>0.011828703703703704</v>
      </c>
      <c r="R25" s="140" t="s">
        <v>97</v>
      </c>
      <c r="S25">
        <v>4</v>
      </c>
      <c r="T25">
        <v>5</v>
      </c>
      <c r="U25">
        <v>29</v>
      </c>
      <c r="V25">
        <v>37</v>
      </c>
      <c r="W25" s="142">
        <v>75</v>
      </c>
    </row>
    <row r="26" spans="1:23" ht="15" customHeight="1">
      <c r="A26" s="147">
        <v>19</v>
      </c>
      <c r="B26" s="5" t="str">
        <f>IF(A26="","",VLOOKUP(A26,'WS Hcap'!$B$4:$D$169,3))</f>
        <v>FF</v>
      </c>
      <c r="C26" s="5">
        <v>22</v>
      </c>
      <c r="D26" s="40" t="str">
        <f>IF(A26="","",VLOOKUP(A26,'WS Hcap'!$B$4:$D$169,2))</f>
        <v>Brown, Pete</v>
      </c>
      <c r="E26" s="6">
        <v>0.024027777777777776</v>
      </c>
      <c r="F26" s="48">
        <f>IF(A26="","",VLOOKUP(A26,'WS Hcap'!$B$4:$M$169,9))</f>
        <v>0.013541666666666667</v>
      </c>
      <c r="G26" s="6">
        <f t="shared" si="0"/>
        <v>0.01048611111111111</v>
      </c>
      <c r="H26" s="7"/>
      <c r="I26" s="5">
        <v>22</v>
      </c>
      <c r="J26" s="40" t="s">
        <v>188</v>
      </c>
      <c r="K26" s="149">
        <v>0.024085648148148148</v>
      </c>
      <c r="L26" s="149">
        <v>0.012152777777777778</v>
      </c>
      <c r="M26" s="149">
        <v>0.01193287037037037</v>
      </c>
      <c r="R26" s="140" t="s">
        <v>118</v>
      </c>
      <c r="S26">
        <v>44</v>
      </c>
      <c r="T26">
        <v>57</v>
      </c>
      <c r="U26">
        <v>150</v>
      </c>
      <c r="V26">
        <v>150</v>
      </c>
      <c r="W26" s="142">
        <v>401</v>
      </c>
    </row>
    <row r="27" spans="1:18" ht="15" customHeight="1">
      <c r="A27" s="147">
        <v>84</v>
      </c>
      <c r="B27" s="5" t="str">
        <f>IF(A27="","",VLOOKUP(A27,'WS Hcap'!$B$4:$D$169,3))</f>
        <v>AUMD</v>
      </c>
      <c r="C27" s="5">
        <v>23</v>
      </c>
      <c r="D27" s="40" t="str">
        <f>IF(A27="","",VLOOKUP(A27,'WS Hcap'!$B$4:$D$169,2))</f>
        <v>Moffett, Tom</v>
      </c>
      <c r="E27" s="6">
        <v>0.024050925925925924</v>
      </c>
      <c r="F27" s="48">
        <f>IF(A27="","",VLOOKUP(A27,'WS Hcap'!$B$4:$M$169,9))</f>
        <v>0.010069444444444445</v>
      </c>
      <c r="G27" s="6">
        <f t="shared" si="0"/>
        <v>0.013981481481481478</v>
      </c>
      <c r="H27" s="7"/>
      <c r="I27" s="5">
        <v>23</v>
      </c>
      <c r="J27" s="7" t="s">
        <v>139</v>
      </c>
      <c r="K27" s="149">
        <v>0.024212962962962964</v>
      </c>
      <c r="L27" s="149">
        <v>0.012152777777777778</v>
      </c>
      <c r="M27" s="149">
        <v>0.012060185185185186</v>
      </c>
      <c r="R27" s="156"/>
    </row>
    <row r="28" spans="1:18" ht="15" customHeight="1">
      <c r="A28" s="147">
        <v>35</v>
      </c>
      <c r="B28" s="5" t="str">
        <f>IF(A28="","",VLOOKUP(A28,'WS Hcap'!$B$4:$D$169,3))</f>
        <v>SSG</v>
      </c>
      <c r="C28" s="5">
        <v>24</v>
      </c>
      <c r="D28" s="40" t="str">
        <f>IF(A28="","",VLOOKUP(A28,'WS Hcap'!$B$4:$D$169,2))</f>
        <v>Dickinson, Luke</v>
      </c>
      <c r="E28" s="6">
        <v>0.0240625</v>
      </c>
      <c r="F28" s="48">
        <f>IF(A28="","",VLOOKUP(A28,'WS Hcap'!$B$4:$M$169,9))</f>
        <v>0.012499999999999999</v>
      </c>
      <c r="G28" s="6">
        <f t="shared" si="0"/>
        <v>0.011562500000000002</v>
      </c>
      <c r="H28" s="7"/>
      <c r="I28" s="5">
        <v>24</v>
      </c>
      <c r="J28" s="7" t="s">
        <v>199</v>
      </c>
      <c r="K28" s="149">
        <v>0.02443287037037037</v>
      </c>
      <c r="L28" s="149">
        <v>0.012326388888888888</v>
      </c>
      <c r="M28" s="149">
        <v>0.01210648148148148</v>
      </c>
      <c r="R28" s="156"/>
    </row>
    <row r="29" spans="1:18" ht="15" customHeight="1">
      <c r="A29" s="147">
        <v>142</v>
      </c>
      <c r="B29" s="5" t="str">
        <f>IF(A29="","",VLOOKUP(A29,'WS Hcap'!$B$4:$D$169,3))</f>
        <v>BB</v>
      </c>
      <c r="C29" s="5">
        <v>25</v>
      </c>
      <c r="D29" s="40" t="str">
        <f>IF(A29="","",VLOOKUP(A29,'WS Hcap'!$B$4:$D$169,2))</f>
        <v>Watson, Leanne</v>
      </c>
      <c r="E29" s="6">
        <v>0.0240625</v>
      </c>
      <c r="F29" s="48">
        <f>IF(A29="","",VLOOKUP(A29,'WS Hcap'!$B$4:$M$169,9))</f>
        <v>0.009722222222222222</v>
      </c>
      <c r="G29" s="6">
        <f>E29-F29</f>
        <v>0.014340277777777778</v>
      </c>
      <c r="H29" s="7"/>
      <c r="I29" s="5">
        <v>25</v>
      </c>
      <c r="J29" s="40" t="s">
        <v>214</v>
      </c>
      <c r="K29" s="149">
        <v>0.023935185185185184</v>
      </c>
      <c r="L29" s="149">
        <v>0.011805555555555555</v>
      </c>
      <c r="M29" s="149">
        <v>0.012129629629629629</v>
      </c>
      <c r="R29" s="157"/>
    </row>
    <row r="30" spans="1:13" ht="15" customHeight="1">
      <c r="A30" s="147">
        <v>1</v>
      </c>
      <c r="B30" s="5" t="str">
        <f>IF(A30="","",VLOOKUP(A30,'WS Hcap'!$B$4:$D$169,3))</f>
        <v>JA</v>
      </c>
      <c r="C30" s="5">
        <v>26</v>
      </c>
      <c r="D30" s="40" t="str">
        <f>IF(A30="","",VLOOKUP(A30,'WS Hcap'!$B$4:$D$169,2))</f>
        <v>Adams, Niamh</v>
      </c>
      <c r="E30" s="6">
        <v>0.024085648148148148</v>
      </c>
      <c r="F30" s="48">
        <f>IF(A30="","",VLOOKUP(A30,'WS Hcap'!$B$4:$M$169,9))</f>
        <v>0.012152777777777778</v>
      </c>
      <c r="G30" s="6">
        <f aca="true" t="shared" si="1" ref="G30:G86">E30-F30</f>
        <v>0.01193287037037037</v>
      </c>
      <c r="H30" s="7"/>
      <c r="I30" s="5">
        <v>26</v>
      </c>
      <c r="J30" s="40" t="s">
        <v>140</v>
      </c>
      <c r="K30" s="149">
        <v>0.024166666666666666</v>
      </c>
      <c r="L30" s="149">
        <v>0.011979166666666666</v>
      </c>
      <c r="M30" s="149">
        <v>0.0121875</v>
      </c>
    </row>
    <row r="31" spans="1:13" ht="15" customHeight="1">
      <c r="A31" s="147">
        <v>6</v>
      </c>
      <c r="B31" s="5" t="str">
        <f>IF(A31="","",VLOOKUP(A31,'WS Hcap'!$B$4:$D$169,3))</f>
        <v>SK</v>
      </c>
      <c r="C31" s="5">
        <v>27</v>
      </c>
      <c r="D31" s="40" t="str">
        <f>IF(A31="","",VLOOKUP(A31,'WS Hcap'!$B$4:$D$169,2))</f>
        <v>Barkley, Robby</v>
      </c>
      <c r="E31" s="6">
        <v>0.024085648148148148</v>
      </c>
      <c r="F31" s="48">
        <f>IF(A31="","",VLOOKUP(A31,'WS Hcap'!$B$4:$M$169,9))</f>
        <v>0.013194444444444444</v>
      </c>
      <c r="G31" s="6">
        <f t="shared" si="1"/>
        <v>0.010891203703703703</v>
      </c>
      <c r="H31" s="7"/>
      <c r="I31" s="5">
        <v>27</v>
      </c>
      <c r="J31" s="40" t="s">
        <v>88</v>
      </c>
      <c r="K31" s="149">
        <v>0.024398148148148145</v>
      </c>
      <c r="L31" s="149">
        <v>0.012152777777777778</v>
      </c>
      <c r="M31" s="149">
        <v>0.012245370370370367</v>
      </c>
    </row>
    <row r="32" spans="1:13" ht="15" customHeight="1">
      <c r="A32" s="147">
        <v>143</v>
      </c>
      <c r="B32" s="5" t="str">
        <f>IF(A32="","",VLOOKUP(A32,'WS Hcap'!$B$4:$D$169,3))</f>
        <v>HT</v>
      </c>
      <c r="C32" s="5">
        <v>28</v>
      </c>
      <c r="D32" s="40" t="str">
        <f>IF(A32="","",VLOOKUP(A32,'WS Hcap'!$B$4:$D$169,2))</f>
        <v>Watson, Sandra</v>
      </c>
      <c r="E32" s="6">
        <v>0.024097222222222225</v>
      </c>
      <c r="F32" s="48">
        <f>IF(A32="","",VLOOKUP(A32,'WS Hcap'!$B$4:$M$169,9))</f>
        <v>0.01076388888888889</v>
      </c>
      <c r="G32" s="6">
        <f t="shared" si="1"/>
        <v>0.013333333333333334</v>
      </c>
      <c r="H32" s="7"/>
      <c r="I32" s="5">
        <v>28</v>
      </c>
      <c r="J32" s="40" t="s">
        <v>111</v>
      </c>
      <c r="K32" s="149">
        <v>0.02424768518518518</v>
      </c>
      <c r="L32" s="149">
        <v>0.011979166666666666</v>
      </c>
      <c r="M32" s="149">
        <v>0.012268518518518515</v>
      </c>
    </row>
    <row r="33" spans="1:13" ht="15" customHeight="1">
      <c r="A33" s="147">
        <v>43</v>
      </c>
      <c r="B33" s="5" t="str">
        <f>IF(A33="","",VLOOKUP(A33,'WS Hcap'!$B$4:$D$169,3))</f>
        <v>TR</v>
      </c>
      <c r="C33" s="5">
        <v>29</v>
      </c>
      <c r="D33" s="40" t="str">
        <f>IF(A33="","",VLOOKUP(A33,'WS Hcap'!$B$4:$D$169,2))</f>
        <v>Fairbairn, Martin</v>
      </c>
      <c r="E33" s="6">
        <v>0.024097222222222225</v>
      </c>
      <c r="F33" s="48">
        <f>IF(A33="","",VLOOKUP(A33,'WS Hcap'!$B$4:$M$169,9))</f>
        <v>0.012499999999999999</v>
      </c>
      <c r="G33" s="6">
        <f t="shared" si="1"/>
        <v>0.011597222222222226</v>
      </c>
      <c r="H33" s="7"/>
      <c r="I33" s="5">
        <v>29</v>
      </c>
      <c r="J33" s="40" t="s">
        <v>53</v>
      </c>
      <c r="K33" s="149">
        <v>0.02400462962962963</v>
      </c>
      <c r="L33" s="149">
        <v>0.011631944444444445</v>
      </c>
      <c r="M33" s="149">
        <v>0.012372685185185184</v>
      </c>
    </row>
    <row r="34" spans="1:13" ht="15" customHeight="1">
      <c r="A34" s="147">
        <v>34</v>
      </c>
      <c r="B34" s="5" t="str">
        <f>IF(A34="","",VLOOKUP(A34,'WS Hcap'!$B$4:$D$169,3))</f>
        <v>JBR</v>
      </c>
      <c r="C34" s="5">
        <v>30</v>
      </c>
      <c r="D34" s="40" t="str">
        <f>IF(A34="","",VLOOKUP(A34,'WS Hcap'!$B$4:$D$169,2))</f>
        <v>Davison, Ian</v>
      </c>
      <c r="E34" s="6">
        <v>0.024120370370370372</v>
      </c>
      <c r="F34" s="48">
        <f>IF(A34="","",VLOOKUP(A34,'WS Hcap'!$B$4:$M$169,9))</f>
        <v>0.013194444444444444</v>
      </c>
      <c r="G34" s="6">
        <f t="shared" si="1"/>
        <v>0.010925925925925927</v>
      </c>
      <c r="H34" s="7"/>
      <c r="I34" s="5">
        <v>30</v>
      </c>
      <c r="J34" s="40" t="s">
        <v>77</v>
      </c>
      <c r="K34" s="149">
        <v>0.025613425925925925</v>
      </c>
      <c r="L34" s="159">
        <v>0.013194444444444444</v>
      </c>
      <c r="M34" s="149">
        <v>0.01241898148148148</v>
      </c>
    </row>
    <row r="35" spans="1:13" ht="15" customHeight="1">
      <c r="A35" s="147">
        <v>112</v>
      </c>
      <c r="B35" s="5" t="str">
        <f>IF(A35="","",VLOOKUP(A35,'WS Hcap'!$B$4:$D$169,3))</f>
        <v>DMR</v>
      </c>
      <c r="C35" s="5">
        <v>31</v>
      </c>
      <c r="D35" s="40" t="str">
        <f>IF(A35="","",VLOOKUP(A35,'WS Hcap'!$B$4:$D$169,2))</f>
        <v>Stafford, Sharon</v>
      </c>
      <c r="E35" s="6">
        <v>0.024131944444444445</v>
      </c>
      <c r="F35" s="48">
        <f>IF(A35="","",VLOOKUP(A35,'WS Hcap'!$B$4:$M$169,9))</f>
        <v>0.007986111111111112</v>
      </c>
      <c r="G35" s="6">
        <f t="shared" si="1"/>
        <v>0.01614583333333333</v>
      </c>
      <c r="H35" s="7"/>
      <c r="I35" s="5">
        <v>31</v>
      </c>
      <c r="J35" s="40" t="s">
        <v>62</v>
      </c>
      <c r="K35" s="149">
        <v>0.02442129629629629</v>
      </c>
      <c r="L35" s="149">
        <v>0.011805555555555555</v>
      </c>
      <c r="M35" s="149">
        <v>0.012615740740740736</v>
      </c>
    </row>
    <row r="36" spans="1:13" ht="15" customHeight="1">
      <c r="A36" s="147">
        <v>50</v>
      </c>
      <c r="B36" s="5" t="str">
        <f>IF(A36="","",VLOOKUP(A36,'WS Hcap'!$B$4:$D$169,3))</f>
        <v>FF</v>
      </c>
      <c r="C36" s="5">
        <v>32</v>
      </c>
      <c r="D36" s="40" t="str">
        <f>IF(A36="","",VLOOKUP(A36,'WS Hcap'!$B$4:$D$169,2))</f>
        <v>Forster, Stephen</v>
      </c>
      <c r="E36" s="6">
        <v>0.02414351851851852</v>
      </c>
      <c r="F36" s="48">
        <f>IF(A36="","",VLOOKUP(A36,'WS Hcap'!$B$4:$M$169,9))</f>
        <v>0.010243055555555556</v>
      </c>
      <c r="G36" s="6">
        <f t="shared" si="1"/>
        <v>0.013900462962962963</v>
      </c>
      <c r="H36" s="7"/>
      <c r="I36" s="5">
        <v>32</v>
      </c>
      <c r="J36" s="40" t="s">
        <v>28</v>
      </c>
      <c r="K36" s="149">
        <v>0.024375000000000004</v>
      </c>
      <c r="L36" s="149">
        <v>0.011631944444444445</v>
      </c>
      <c r="M36" s="149">
        <v>0.01274305555555556</v>
      </c>
    </row>
    <row r="37" spans="1:13" ht="15" customHeight="1">
      <c r="A37" s="147">
        <v>145</v>
      </c>
      <c r="B37" s="5" t="str">
        <f>IF(A37="","",VLOOKUP(A37,'WS Hcap'!$B$4:$D$169,3))</f>
        <v>TCC</v>
      </c>
      <c r="C37" s="5">
        <v>33</v>
      </c>
      <c r="D37" s="40" t="str">
        <f>IF(A37="","",VLOOKUP(A37,'WS Hcap'!$B$4:$D$169,2))</f>
        <v>White, Dawn</v>
      </c>
      <c r="E37" s="6">
        <v>0.02415509259259259</v>
      </c>
      <c r="F37" s="48">
        <f>IF(A37="","",VLOOKUP(A37,'WS Hcap'!$B$4:$M$169,9))</f>
        <v>0.008333333333333333</v>
      </c>
      <c r="G37" s="6">
        <f t="shared" si="1"/>
        <v>0.015821759259259258</v>
      </c>
      <c r="H37" s="7"/>
      <c r="I37" s="5">
        <v>33</v>
      </c>
      <c r="J37" s="7" t="s">
        <v>142</v>
      </c>
      <c r="K37" s="149">
        <v>0.02398148148148148</v>
      </c>
      <c r="L37" s="149">
        <v>0.011111111111111112</v>
      </c>
      <c r="M37" s="149">
        <v>0.012870370370370367</v>
      </c>
    </row>
    <row r="38" spans="1:13" ht="15" customHeight="1">
      <c r="A38" s="147">
        <v>18</v>
      </c>
      <c r="B38" s="5" t="str">
        <f>IF(A38="","",VLOOKUP(A38,'WS Hcap'!$B$4:$D$169,3))</f>
        <v>CC</v>
      </c>
      <c r="C38" s="5">
        <v>34</v>
      </c>
      <c r="D38" s="40" t="str">
        <f>IF(A38="","",VLOOKUP(A38,'WS Hcap'!$B$4:$D$169,2))</f>
        <v>Brown, Colin</v>
      </c>
      <c r="E38" s="6">
        <v>0.024166666666666666</v>
      </c>
      <c r="F38" s="48">
        <f>IF(A38="","",VLOOKUP(A38,'WS Hcap'!$B$4:$M$169,9))</f>
        <v>0.009722222222222222</v>
      </c>
      <c r="G38" s="6">
        <f t="shared" si="1"/>
        <v>0.014444444444444444</v>
      </c>
      <c r="H38" s="7"/>
      <c r="I38" s="5">
        <v>34</v>
      </c>
      <c r="J38" s="40" t="s">
        <v>65</v>
      </c>
      <c r="K38" s="149">
        <v>0.024293981481481482</v>
      </c>
      <c r="L38" s="149">
        <v>0.011284722222222222</v>
      </c>
      <c r="M38" s="149">
        <v>0.01300925925925926</v>
      </c>
    </row>
    <row r="39" spans="1:13" ht="15" customHeight="1">
      <c r="A39" s="147">
        <v>93</v>
      </c>
      <c r="B39" s="5" t="str">
        <f>IF(A39="","",VLOOKUP(A39,'WS Hcap'!$B$4:$D$169,3))</f>
        <v>IPD</v>
      </c>
      <c r="C39" s="5">
        <v>35</v>
      </c>
      <c r="D39" s="40" t="str">
        <f>IF(A39="","",VLOOKUP(A39,'WS Hcap'!$B$4:$D$169,2))</f>
        <v>Rydz, Gary</v>
      </c>
      <c r="E39" s="6">
        <v>0.024166666666666666</v>
      </c>
      <c r="F39" s="48">
        <f>IF(A39="","",VLOOKUP(A39,'WS Hcap'!$B$4:$M$169,9))</f>
        <v>0.011979166666666666</v>
      </c>
      <c r="G39" s="6">
        <f t="shared" si="1"/>
        <v>0.0121875</v>
      </c>
      <c r="H39" s="7"/>
      <c r="I39" s="5">
        <v>35</v>
      </c>
      <c r="J39" s="7" t="s">
        <v>121</v>
      </c>
      <c r="K39" s="149">
        <v>0.024270833333333335</v>
      </c>
      <c r="L39" s="149">
        <v>0.011111111111111112</v>
      </c>
      <c r="M39" s="149">
        <v>0.013159722222222224</v>
      </c>
    </row>
    <row r="40" spans="1:13" ht="15" customHeight="1">
      <c r="A40" s="147">
        <v>97</v>
      </c>
      <c r="B40" s="5" t="str">
        <f>IF(A40="","",VLOOKUP(A40,'WS Hcap'!$B$4:$D$169,3))</f>
        <v>JBR</v>
      </c>
      <c r="C40" s="5">
        <v>36</v>
      </c>
      <c r="D40" s="40" t="str">
        <f>IF(A40="","",VLOOKUP(A40,'WS Hcap'!$B$4:$D$169,2))</f>
        <v>Shields, David</v>
      </c>
      <c r="E40" s="6">
        <v>0.024189814814814817</v>
      </c>
      <c r="F40" s="48">
        <f>IF(A40="","",VLOOKUP(A40,'WS Hcap'!$B$4:$M$169,9))</f>
        <v>0.013368055555555557</v>
      </c>
      <c r="G40" s="6">
        <f t="shared" si="1"/>
        <v>0.01082175925925926</v>
      </c>
      <c r="H40" s="7"/>
      <c r="I40" s="5">
        <v>36</v>
      </c>
      <c r="J40" s="7" t="s">
        <v>27</v>
      </c>
      <c r="K40" s="149">
        <v>0.024849537037037035</v>
      </c>
      <c r="L40" s="149">
        <v>0.011631944444444445</v>
      </c>
      <c r="M40" s="149">
        <v>0.01321759259259259</v>
      </c>
    </row>
    <row r="41" spans="1:13" ht="15" customHeight="1">
      <c r="A41" s="147">
        <v>140</v>
      </c>
      <c r="B41" s="5" t="str">
        <f>IF(A41="","",VLOOKUP(A41,'WS Hcap'!$B$4:$D$169,3))</f>
        <v>TR</v>
      </c>
      <c r="C41" s="5">
        <v>37</v>
      </c>
      <c r="D41" s="40" t="str">
        <f>IF(A41="","",VLOOKUP(A41,'WS Hcap'!$B$4:$D$169,2))</f>
        <v>Warren, Lindsay</v>
      </c>
      <c r="E41" s="6">
        <v>0.024201388888888887</v>
      </c>
      <c r="F41" s="48">
        <f>IF(A41="","",VLOOKUP(A41,'WS Hcap'!$B$4:$M$169,9))</f>
        <v>0.0078125</v>
      </c>
      <c r="G41" s="6">
        <f t="shared" si="1"/>
        <v>0.016388888888888887</v>
      </c>
      <c r="H41" s="7"/>
      <c r="I41" s="5">
        <v>37</v>
      </c>
      <c r="J41" s="40" t="s">
        <v>173</v>
      </c>
      <c r="K41" s="149">
        <v>0.024097222222222225</v>
      </c>
      <c r="L41" s="149">
        <v>0.01076388888888889</v>
      </c>
      <c r="M41" s="149">
        <v>0.013333333333333334</v>
      </c>
    </row>
    <row r="42" spans="1:13" ht="15" customHeight="1">
      <c r="A42" s="147">
        <v>144</v>
      </c>
      <c r="B42" s="5" t="str">
        <f>IF(A42="","",VLOOKUP(A42,'WS Hcap'!$B$4:$D$169,3))</f>
        <v>FF</v>
      </c>
      <c r="C42" s="5">
        <v>38</v>
      </c>
      <c r="D42" s="40" t="str">
        <f>IF(A42="","",VLOOKUP(A42,'WS Hcap'!$B$4:$D$169,2))</f>
        <v>Weir, Gary</v>
      </c>
      <c r="E42" s="6">
        <v>0.024212962962962964</v>
      </c>
      <c r="F42" s="48">
        <f>IF(A42="","",VLOOKUP(A42,'WS Hcap'!$B$4:$M$169,9))</f>
        <v>0.013541666666666667</v>
      </c>
      <c r="G42" s="6">
        <f t="shared" si="1"/>
        <v>0.010671296296296297</v>
      </c>
      <c r="H42" s="7"/>
      <c r="I42" s="5">
        <v>38</v>
      </c>
      <c r="J42" s="7" t="s">
        <v>44</v>
      </c>
      <c r="K42" s="149">
        <v>0.02512731481481481</v>
      </c>
      <c r="L42" s="149">
        <v>0.011631944444444445</v>
      </c>
      <c r="M42" s="149">
        <v>0.013495370370370366</v>
      </c>
    </row>
    <row r="43" spans="1:13" ht="15" customHeight="1">
      <c r="A43" s="147">
        <v>134</v>
      </c>
      <c r="B43" s="5" t="str">
        <f>IF(A43="","",VLOOKUP(A43,'WS Hcap'!$B$4:$D$169,3))</f>
        <v>TR</v>
      </c>
      <c r="C43" s="5">
        <v>39</v>
      </c>
      <c r="D43" s="40" t="str">
        <f>IF(A43="","",VLOOKUP(A43,'WS Hcap'!$B$4:$D$169,2))</f>
        <v>Triplow, David</v>
      </c>
      <c r="E43" s="6">
        <v>0.024212962962962964</v>
      </c>
      <c r="F43" s="48">
        <f>IF(A43="","",VLOOKUP(A43,'WS Hcap'!$B$4:$M$169,9))</f>
        <v>0.012152777777777778</v>
      </c>
      <c r="G43" s="6">
        <f t="shared" si="1"/>
        <v>0.012060185185185186</v>
      </c>
      <c r="H43" s="7"/>
      <c r="I43" s="5">
        <v>39</v>
      </c>
      <c r="J43" s="40" t="s">
        <v>29</v>
      </c>
      <c r="K43" s="149">
        <v>0.023761574074074074</v>
      </c>
      <c r="L43" s="149">
        <v>0.010243055555555556</v>
      </c>
      <c r="M43" s="149">
        <v>0.013518518518518518</v>
      </c>
    </row>
    <row r="44" spans="1:13" ht="15" customHeight="1">
      <c r="A44" s="147">
        <v>15</v>
      </c>
      <c r="B44" s="5" t="str">
        <f>IF(A44="","",VLOOKUP(A44,'WS Hcap'!$B$4:$D$169,3))</f>
        <v>AA</v>
      </c>
      <c r="C44" s="5">
        <v>40</v>
      </c>
      <c r="D44" s="40" t="str">
        <f>IF(A44="","",VLOOKUP(A44,'WS Hcap'!$B$4:$D$169,2))</f>
        <v>Bolam, Jocelyn</v>
      </c>
      <c r="E44" s="6">
        <v>0.024224537037037034</v>
      </c>
      <c r="F44" s="48">
        <f>IF(A44="","",VLOOKUP(A44,'WS Hcap'!$B$4:$M$169,9))</f>
        <v>0.007986111111111112</v>
      </c>
      <c r="G44" s="6">
        <f t="shared" si="1"/>
        <v>0.01623842592592592</v>
      </c>
      <c r="H44" s="7"/>
      <c r="I44" s="5">
        <v>40</v>
      </c>
      <c r="J44" s="40" t="s">
        <v>200</v>
      </c>
      <c r="K44" s="149">
        <v>0.02516203703703704</v>
      </c>
      <c r="L44" s="149">
        <v>0.011631944444444445</v>
      </c>
      <c r="M44" s="149">
        <v>0.013530092592592594</v>
      </c>
    </row>
    <row r="45" spans="1:13" ht="15" customHeight="1">
      <c r="A45" s="147">
        <v>88</v>
      </c>
      <c r="B45" s="5" t="str">
        <f>IF(A45="","",VLOOKUP(A45,'WS Hcap'!$B$4:$D$169,3))</f>
        <v>JBR</v>
      </c>
      <c r="C45" s="5">
        <v>41</v>
      </c>
      <c r="D45" s="40" t="str">
        <f>IF(A45="","",VLOOKUP(A45,'WS Hcap'!$B$4:$D$169,2))</f>
        <v>Norvell, Paul</v>
      </c>
      <c r="E45" s="6">
        <v>0.02423611111111111</v>
      </c>
      <c r="F45" s="48">
        <f>IF(A45="","",VLOOKUP(A45,'WS Hcap'!$B$4:$M$169,9))</f>
        <v>0.013541666666666667</v>
      </c>
      <c r="G45" s="6">
        <f t="shared" si="1"/>
        <v>0.010694444444444444</v>
      </c>
      <c r="H45" s="7"/>
      <c r="I45" s="5">
        <v>41</v>
      </c>
      <c r="J45" s="40" t="s">
        <v>198</v>
      </c>
      <c r="K45" s="149">
        <v>0.024583333333333332</v>
      </c>
      <c r="L45" s="149">
        <v>0.010937500000000001</v>
      </c>
      <c r="M45" s="149">
        <v>0.013645833333333331</v>
      </c>
    </row>
    <row r="46" spans="1:13" ht="15" customHeight="1">
      <c r="A46" s="147">
        <v>41</v>
      </c>
      <c r="B46" s="5" t="str">
        <f>IF(A46="","",VLOOKUP(A46,'WS Hcap'!$B$4:$D$169,3))</f>
        <v>JBR</v>
      </c>
      <c r="C46" s="5">
        <v>42</v>
      </c>
      <c r="D46" s="40" t="str">
        <f>IF(A46="","",VLOOKUP(A46,'WS Hcap'!$B$4:$D$169,2))</f>
        <v>Ellis, Carly</v>
      </c>
      <c r="E46" s="6">
        <v>0.02424768518518518</v>
      </c>
      <c r="F46" s="48">
        <f>IF(A46="","",VLOOKUP(A46,'WS Hcap'!$B$4:$M$169,9))</f>
        <v>0.011979166666666666</v>
      </c>
      <c r="G46" s="6">
        <f t="shared" si="1"/>
        <v>0.012268518518518515</v>
      </c>
      <c r="H46" s="7"/>
      <c r="I46" s="5">
        <v>42</v>
      </c>
      <c r="J46" s="7" t="s">
        <v>147</v>
      </c>
      <c r="K46" s="149">
        <v>0.02372685185185185</v>
      </c>
      <c r="L46" s="149">
        <v>0.010069444444444445</v>
      </c>
      <c r="M46" s="149">
        <v>0.013657407407407405</v>
      </c>
    </row>
    <row r="47" spans="1:13" ht="15" customHeight="1">
      <c r="A47" s="147">
        <v>55</v>
      </c>
      <c r="B47" s="5" t="str">
        <f>IF(A47="","",VLOOKUP(A47,'WS Hcap'!$B$4:$D$169,3))</f>
        <v>JA</v>
      </c>
      <c r="C47" s="5">
        <v>43</v>
      </c>
      <c r="D47" s="40" t="str">
        <f>IF(A47="","",VLOOKUP(A47,'WS Hcap'!$B$4:$D$169,2))</f>
        <v>French, Alison</v>
      </c>
      <c r="E47" s="6">
        <v>0.02424768518518518</v>
      </c>
      <c r="F47" s="48">
        <f>IF(A47="","",VLOOKUP(A47,'WS Hcap'!$B$4:$M$169,9))</f>
        <v>0.00954861111111111</v>
      </c>
      <c r="G47" s="6">
        <f t="shared" si="1"/>
        <v>0.014699074074074071</v>
      </c>
      <c r="H47" s="7"/>
      <c r="I47" s="5">
        <v>43</v>
      </c>
      <c r="J47" s="40" t="s">
        <v>113</v>
      </c>
      <c r="K47" s="149">
        <v>0.024027777777777776</v>
      </c>
      <c r="L47" s="149">
        <v>0.010243055555555556</v>
      </c>
      <c r="M47" s="149">
        <v>0.01378472222222222</v>
      </c>
    </row>
    <row r="48" spans="1:13" ht="15" customHeight="1">
      <c r="A48" s="147">
        <v>37</v>
      </c>
      <c r="B48" s="5" t="str">
        <f>IF(A48="","",VLOOKUP(A48,'WS Hcap'!$B$4:$D$169,3))</f>
        <v>TSC</v>
      </c>
      <c r="C48" s="5">
        <v>44</v>
      </c>
      <c r="D48" s="40" t="str">
        <f>IF(A48="","",VLOOKUP(A48,'WS Hcap'!$B$4:$D$169,2))</f>
        <v>Dobby, Steve</v>
      </c>
      <c r="E48" s="6">
        <v>0.024259259259259258</v>
      </c>
      <c r="F48" s="48">
        <f>IF(A48="","",VLOOKUP(A48,'WS Hcap'!$B$4:$M$169,9))</f>
        <v>0.012847222222222223</v>
      </c>
      <c r="G48" s="6">
        <f t="shared" si="1"/>
        <v>0.011412037037037035</v>
      </c>
      <c r="I48" s="5">
        <v>44</v>
      </c>
      <c r="J48" s="7" t="s">
        <v>151</v>
      </c>
      <c r="K48" s="149">
        <v>0.02414351851851852</v>
      </c>
      <c r="L48" s="149">
        <v>0.010243055555555556</v>
      </c>
      <c r="M48" s="149">
        <v>0.013900462962962963</v>
      </c>
    </row>
    <row r="49" spans="1:13" ht="15" customHeight="1">
      <c r="A49" s="147">
        <v>65</v>
      </c>
      <c r="B49" s="5" t="str">
        <f>IF(A49="","",VLOOKUP(A49,'WS Hcap'!$B$4:$D$169,3))</f>
        <v>HT</v>
      </c>
      <c r="C49" s="5">
        <v>45</v>
      </c>
      <c r="D49" s="40" t="str">
        <f>IF(A49="","",VLOOKUP(A49,'WS Hcap'!$B$4:$D$169,2))</f>
        <v>Jobson, James</v>
      </c>
      <c r="E49" s="6">
        <v>0.024270833333333335</v>
      </c>
      <c r="F49" s="48">
        <f>IF(A49="","",VLOOKUP(A49,'WS Hcap'!$B$4:$M$169,9))</f>
        <v>0.011111111111111112</v>
      </c>
      <c r="G49" s="6">
        <f t="shared" si="1"/>
        <v>0.013159722222222224</v>
      </c>
      <c r="I49" s="5">
        <v>45</v>
      </c>
      <c r="J49" s="40" t="s">
        <v>242</v>
      </c>
      <c r="K49" s="149">
        <v>0.02369212962962963</v>
      </c>
      <c r="L49" s="149">
        <v>0.009722222222222222</v>
      </c>
      <c r="M49" s="149">
        <v>0.013969907407407407</v>
      </c>
    </row>
    <row r="50" spans="1:13" ht="15" customHeight="1">
      <c r="A50" s="147">
        <v>133</v>
      </c>
      <c r="B50" s="5" t="str">
        <f>IF(A50="","",VLOOKUP(A50,'WS Hcap'!$B$4:$D$169,3))</f>
        <v>AA</v>
      </c>
      <c r="C50" s="5">
        <v>46</v>
      </c>
      <c r="D50" s="40" t="str">
        <f>IF(A50="","",VLOOKUP(A50,'WS Hcap'!$B$4:$D$169,2))</f>
        <v>Tonkin, Craig</v>
      </c>
      <c r="E50" s="6">
        <v>0.02428240740740741</v>
      </c>
      <c r="F50" s="48">
        <f>IF(A50="","",VLOOKUP(A50,'WS Hcap'!$B$4:$M$169,9))</f>
        <v>0.012847222222222223</v>
      </c>
      <c r="G50" s="6">
        <f t="shared" si="1"/>
        <v>0.011435185185185185</v>
      </c>
      <c r="I50" s="5">
        <v>46</v>
      </c>
      <c r="J50" s="40" t="s">
        <v>75</v>
      </c>
      <c r="K50" s="149">
        <v>0.024050925925925924</v>
      </c>
      <c r="L50" s="149">
        <v>0.010069444444444445</v>
      </c>
      <c r="M50" s="149">
        <v>0.013981481481481478</v>
      </c>
    </row>
    <row r="51" spans="1:13" ht="15" customHeight="1">
      <c r="A51" s="147">
        <v>57</v>
      </c>
      <c r="B51" s="5" t="str">
        <f>IF(A51="","",VLOOKUP(A51,'WS Hcap'!$B$4:$D$169,3))</f>
        <v>BB</v>
      </c>
      <c r="C51" s="5">
        <v>47</v>
      </c>
      <c r="D51" s="40" t="str">
        <f>IF(A51="","",VLOOKUP(A51,'WS Hcap'!$B$4:$D$169,2))</f>
        <v>Gallon, Stu</v>
      </c>
      <c r="E51" s="6">
        <v>0.024293981481481482</v>
      </c>
      <c r="F51" s="48">
        <f>IF(A51="","",VLOOKUP(A51,'WS Hcap'!$B$4:$M$169,9))</f>
        <v>0.012847222222222223</v>
      </c>
      <c r="G51" s="6">
        <f t="shared" si="1"/>
        <v>0.011446759259259259</v>
      </c>
      <c r="I51" s="5">
        <v>47</v>
      </c>
      <c r="J51" s="40" t="s">
        <v>23</v>
      </c>
      <c r="K51" s="149">
        <v>0.02443287037037037</v>
      </c>
      <c r="L51" s="149">
        <v>0.010416666666666666</v>
      </c>
      <c r="M51" s="149">
        <v>0.014016203703703703</v>
      </c>
    </row>
    <row r="52" spans="1:13" ht="15" customHeight="1">
      <c r="A52" s="147">
        <v>2</v>
      </c>
      <c r="B52" s="5" t="str">
        <f>IF(A52="","",VLOOKUP(A52,'WS Hcap'!$B$4:$D$169,3))</f>
        <v>SK</v>
      </c>
      <c r="C52" s="5">
        <v>48</v>
      </c>
      <c r="D52" s="40" t="str">
        <f>IF(A52="","",VLOOKUP(A52,'WS Hcap'!$B$4:$D$169,2))</f>
        <v>Anderson, Lee</v>
      </c>
      <c r="E52" s="6">
        <v>0.024293981481481482</v>
      </c>
      <c r="F52" s="48">
        <f>IF(A52="","",VLOOKUP(A52,'WS Hcap'!$B$4:$M$169,9))</f>
        <v>0.011284722222222222</v>
      </c>
      <c r="G52" s="6">
        <f t="shared" si="1"/>
        <v>0.01300925925925926</v>
      </c>
      <c r="I52" s="5">
        <v>48</v>
      </c>
      <c r="J52" s="40" t="s">
        <v>34</v>
      </c>
      <c r="K52" s="149">
        <v>0.02461805555555556</v>
      </c>
      <c r="L52" s="149">
        <v>0.010590277777777777</v>
      </c>
      <c r="M52" s="149">
        <v>0.014027777777777783</v>
      </c>
    </row>
    <row r="53" spans="1:13" ht="15" customHeight="1">
      <c r="A53" s="147">
        <v>89</v>
      </c>
      <c r="B53" s="5" t="str">
        <f>IF(A53="","",VLOOKUP(A53,'WS Hcap'!$B$4:$D$169,3))</f>
        <v>TCC</v>
      </c>
      <c r="C53" s="5">
        <v>49</v>
      </c>
      <c r="D53" s="40" t="str">
        <f>IF(A53="","",VLOOKUP(A53,'WS Hcap'!$B$4:$D$169,2))</f>
        <v>Oliver, Emma</v>
      </c>
      <c r="E53" s="6">
        <v>0.02431712962962963</v>
      </c>
      <c r="F53" s="48">
        <f>IF(A53="","",VLOOKUP(A53,'WS Hcap'!$B$4:$M$169,9))</f>
        <v>0.0078125</v>
      </c>
      <c r="G53" s="6">
        <f t="shared" si="1"/>
        <v>0.01650462962962963</v>
      </c>
      <c r="I53" s="5">
        <v>49</v>
      </c>
      <c r="J53" s="40" t="s">
        <v>83</v>
      </c>
      <c r="K53" s="149">
        <v>0.02496527777777778</v>
      </c>
      <c r="L53" s="149">
        <v>0.01076388888888889</v>
      </c>
      <c r="M53" s="149">
        <v>0.01420138888888889</v>
      </c>
    </row>
    <row r="54" spans="1:13" ht="15" customHeight="1">
      <c r="A54" s="147">
        <v>100</v>
      </c>
      <c r="B54" s="5" t="str">
        <f>IF(A54="","",VLOOKUP(A54,'WS Hcap'!$B$4:$D$169,3))</f>
        <v>SB</v>
      </c>
      <c r="C54" s="5">
        <v>50</v>
      </c>
      <c r="D54" s="40" t="str">
        <f>IF(A54="","",VLOOKUP(A54,'WS Hcap'!$B$4:$D$169,2))</f>
        <v>Slaughter, Paul</v>
      </c>
      <c r="E54" s="6">
        <v>0.024328703703703703</v>
      </c>
      <c r="F54" s="48">
        <f>IF(A54="","",VLOOKUP(A54,'WS Hcap'!$B$4:$M$169,9))</f>
        <v>0.012499999999999999</v>
      </c>
      <c r="G54" s="6">
        <f t="shared" si="1"/>
        <v>0.011828703703703704</v>
      </c>
      <c r="I54" s="5">
        <v>50</v>
      </c>
      <c r="J54" s="7" t="s">
        <v>66</v>
      </c>
      <c r="K54" s="149">
        <v>0.023842592592592596</v>
      </c>
      <c r="L54" s="149">
        <v>0.00954861111111111</v>
      </c>
      <c r="M54" s="149">
        <v>0.014293981481481486</v>
      </c>
    </row>
    <row r="55" spans="1:13" ht="15" customHeight="1">
      <c r="A55" s="147">
        <v>87</v>
      </c>
      <c r="B55" s="5" t="str">
        <f>IF(A55="","",VLOOKUP(A55,'WS Hcap'!$B$4:$D$169,3))</f>
        <v>SC</v>
      </c>
      <c r="C55" s="5">
        <v>51</v>
      </c>
      <c r="D55" s="40" t="str">
        <f>IF(A55="","",VLOOKUP(A55,'WS Hcap'!$B$4:$D$169,2))</f>
        <v>Noble, Paul</v>
      </c>
      <c r="E55" s="6">
        <v>0.024340277777777777</v>
      </c>
      <c r="F55" s="48">
        <f>IF(A55="","",VLOOKUP(A55,'WS Hcap'!$B$4:$M$169,9))</f>
        <v>0.013541666666666667</v>
      </c>
      <c r="G55" s="6">
        <f t="shared" si="1"/>
        <v>0.01079861111111111</v>
      </c>
      <c r="I55" s="5">
        <v>51</v>
      </c>
      <c r="J55" s="7" t="s">
        <v>177</v>
      </c>
      <c r="K55" s="149">
        <v>0.0240625</v>
      </c>
      <c r="L55" s="149">
        <v>0.009722222222222222</v>
      </c>
      <c r="M55" s="149">
        <v>0.014340277777777778</v>
      </c>
    </row>
    <row r="56" spans="1:13" ht="15">
      <c r="A56" s="147">
        <v>10</v>
      </c>
      <c r="B56" s="5" t="str">
        <f>IF(A56="","",VLOOKUP(A56,'WS Hcap'!$B$4:$D$169,3))</f>
        <v>JA</v>
      </c>
      <c r="C56" s="5">
        <v>52</v>
      </c>
      <c r="D56" s="40" t="str">
        <f>IF(A56="","",VLOOKUP(A56,'WS Hcap'!$B$4:$D$169,2))</f>
        <v>Bateson, Richard</v>
      </c>
      <c r="E56" s="6">
        <v>0.024340277777777777</v>
      </c>
      <c r="F56" s="48">
        <f>IF(A56="","",VLOOKUP(A56,'WS Hcap'!$B$4:$M$169,9))</f>
        <v>0.014930555555555556</v>
      </c>
      <c r="G56" s="6">
        <f t="shared" si="1"/>
        <v>0.00940972222222222</v>
      </c>
      <c r="I56" s="5">
        <v>52</v>
      </c>
      <c r="J56" s="7" t="s">
        <v>45</v>
      </c>
      <c r="K56" s="149">
        <v>0.024166666666666666</v>
      </c>
      <c r="L56" s="149">
        <v>0.009722222222222222</v>
      </c>
      <c r="M56" s="149">
        <v>0.014444444444444444</v>
      </c>
    </row>
    <row r="57" spans="1:13" ht="15">
      <c r="A57" s="147">
        <v>52</v>
      </c>
      <c r="B57" s="5" t="str">
        <f>IF(A57="","",VLOOKUP(A57,'WS Hcap'!$B$4:$D$169,3))</f>
        <v>TCC</v>
      </c>
      <c r="C57" s="5">
        <v>53</v>
      </c>
      <c r="D57" s="40" t="str">
        <f>IF(A57="","",VLOOKUP(A57,'WS Hcap'!$B$4:$D$169,2))</f>
        <v>Fox, Robert</v>
      </c>
      <c r="E57" s="6">
        <v>0.024351851851851857</v>
      </c>
      <c r="F57" s="48">
        <f>IF(A57="","",VLOOKUP(A57,'WS Hcap'!$B$4:$M$169,9))</f>
        <v>0.009027777777777779</v>
      </c>
      <c r="G57" s="6">
        <f t="shared" si="1"/>
        <v>0.015324074074074078</v>
      </c>
      <c r="I57" s="5">
        <v>53</v>
      </c>
      <c r="J57" s="7" t="s">
        <v>71</v>
      </c>
      <c r="K57" s="149">
        <v>0.02424768518518518</v>
      </c>
      <c r="L57" s="149">
        <v>0.00954861111111111</v>
      </c>
      <c r="M57" s="149">
        <v>0.014699074074074071</v>
      </c>
    </row>
    <row r="58" spans="1:13" ht="15">
      <c r="A58" s="147">
        <v>106</v>
      </c>
      <c r="B58" s="5" t="str">
        <f>IF(A58="","",VLOOKUP(A58,'WS Hcap'!$B$4:$D$169,3))</f>
        <v>CC</v>
      </c>
      <c r="C58" s="5">
        <v>54</v>
      </c>
      <c r="D58" s="40" t="str">
        <f>IF(A58="","",VLOOKUP(A58,'WS Hcap'!$B$4:$D$169,2))</f>
        <v>Smith, Tracey</v>
      </c>
      <c r="E58" s="6">
        <v>0.024375000000000004</v>
      </c>
      <c r="F58" s="48">
        <f>IF(A58="","",VLOOKUP(A58,'WS Hcap'!$B$4:$M$169,9))</f>
        <v>0.008854166666666666</v>
      </c>
      <c r="G58" s="6">
        <f t="shared" si="1"/>
        <v>0.015520833333333338</v>
      </c>
      <c r="I58" s="5">
        <v>54</v>
      </c>
      <c r="J58" s="40" t="s">
        <v>148</v>
      </c>
      <c r="K58" s="149">
        <v>0.025011574074074075</v>
      </c>
      <c r="L58" s="149">
        <v>0.010243055555555556</v>
      </c>
      <c r="M58" s="149">
        <v>0.01476851851851852</v>
      </c>
    </row>
    <row r="59" spans="1:13" ht="15">
      <c r="A59" s="147">
        <v>62</v>
      </c>
      <c r="B59" s="5" t="str">
        <f>IF(A59="","",VLOOKUP(A59,'WS Hcap'!$B$4:$D$169,3))</f>
        <v>HT</v>
      </c>
      <c r="C59" s="5">
        <v>21</v>
      </c>
      <c r="D59" s="40" t="str">
        <f>IF(A59="","",VLOOKUP(A59,'WS Hcap'!$B$4:$D$169,2))</f>
        <v>Herron, Leanne</v>
      </c>
      <c r="E59" s="6">
        <v>0.024375000000000004</v>
      </c>
      <c r="F59" s="48">
        <f>IF(A59="","",VLOOKUP(A59,'WS Hcap'!$B$4:$M$169,9))</f>
        <v>0.011631944444444445</v>
      </c>
      <c r="G59" s="6">
        <f t="shared" si="1"/>
        <v>0.01274305555555556</v>
      </c>
      <c r="I59" s="5">
        <v>55</v>
      </c>
      <c r="J59" s="40" t="s">
        <v>157</v>
      </c>
      <c r="K59" s="149">
        <v>0.02478009259259259</v>
      </c>
      <c r="L59" s="149">
        <v>0.009895833333333333</v>
      </c>
      <c r="M59" s="149">
        <v>0.014884259259259257</v>
      </c>
    </row>
    <row r="60" spans="1:13" ht="15">
      <c r="A60" s="147">
        <v>92</v>
      </c>
      <c r="B60" s="5" t="str">
        <f>IF(A60="","",VLOOKUP(A60,'WS Hcap'!$B$4:$D$169,3))</f>
        <v>SB</v>
      </c>
      <c r="C60" s="5">
        <v>56</v>
      </c>
      <c r="D60" s="40" t="str">
        <f>IF(A60="","",VLOOKUP(A60,'WS Hcap'!$B$4:$D$169,2))</f>
        <v>Rudkin Mark</v>
      </c>
      <c r="E60" s="6">
        <v>0.024398148148148145</v>
      </c>
      <c r="F60" s="48">
        <f>IF(A60="","",VLOOKUP(A60,'WS Hcap'!$B$4:$M$169,9))</f>
        <v>0.012152777777777778</v>
      </c>
      <c r="G60" s="6">
        <f t="shared" si="1"/>
        <v>0.012245370370370367</v>
      </c>
      <c r="I60" s="5">
        <v>56</v>
      </c>
      <c r="J60" s="7" t="s">
        <v>54</v>
      </c>
      <c r="K60" s="149">
        <v>0.024652777777777777</v>
      </c>
      <c r="L60" s="149">
        <v>0.009722222222222224</v>
      </c>
      <c r="M60" s="149">
        <v>0.014930555555555553</v>
      </c>
    </row>
    <row r="61" spans="1:13" ht="15">
      <c r="A61" s="147">
        <v>114</v>
      </c>
      <c r="B61" s="5" t="str">
        <f>IF(A61="","",VLOOKUP(A61,'WS Hcap'!$B$4:$D$169,3))</f>
        <v>TSC</v>
      </c>
      <c r="C61" s="5">
        <v>57</v>
      </c>
      <c r="D61" s="40" t="str">
        <f>IF(A61="","",VLOOKUP(A61,'WS Hcap'!$B$4:$D$169,2))</f>
        <v>Stamp, David</v>
      </c>
      <c r="E61" s="6">
        <v>0.02442129629629629</v>
      </c>
      <c r="F61" s="48">
        <f>IF(A61="","",VLOOKUP(A61,'WS Hcap'!$B$4:$M$169,9))</f>
        <v>0.011805555555555555</v>
      </c>
      <c r="G61" s="6">
        <f t="shared" si="1"/>
        <v>0.012615740740740736</v>
      </c>
      <c r="I61" s="5">
        <v>57</v>
      </c>
      <c r="J61" s="40" t="s">
        <v>238</v>
      </c>
      <c r="K61" s="149">
        <v>0.02398148148148148</v>
      </c>
      <c r="L61" s="149">
        <v>0.009027777777777779</v>
      </c>
      <c r="M61" s="149">
        <v>0.0149537037037037</v>
      </c>
    </row>
    <row r="62" spans="1:13" ht="15">
      <c r="A62" s="147">
        <v>135</v>
      </c>
      <c r="B62" s="5" t="str">
        <f>IF(A62="","",VLOOKUP(A62,'WS Hcap'!$B$4:$D$169,3))</f>
        <v>FF</v>
      </c>
      <c r="C62" s="5">
        <v>58</v>
      </c>
      <c r="D62" s="40" t="str">
        <f>IF(A62="","",VLOOKUP(A62,'WS Hcap'!$B$4:$D$169,2))</f>
        <v>Turnbull, Gemma</v>
      </c>
      <c r="E62" s="6">
        <v>0.02443287037037037</v>
      </c>
      <c r="F62" s="48">
        <f>IF(A62="","",VLOOKUP(A62,'WS Hcap'!$B$4:$M$169,9))</f>
        <v>0.012326388888888888</v>
      </c>
      <c r="G62" s="6">
        <f t="shared" si="1"/>
        <v>0.01210648148148148</v>
      </c>
      <c r="I62" s="5">
        <v>58</v>
      </c>
      <c r="J62" s="40" t="s">
        <v>207</v>
      </c>
      <c r="K62" s="149">
        <v>0.024351851851851857</v>
      </c>
      <c r="L62" s="149">
        <v>0.009027777777777779</v>
      </c>
      <c r="M62" s="149">
        <v>0.015324074074074078</v>
      </c>
    </row>
    <row r="63" spans="1:13" ht="15">
      <c r="A63" s="147">
        <v>36</v>
      </c>
      <c r="B63" s="5" t="str">
        <f>IF(A63="","",VLOOKUP(A63,'WS Hcap'!$B$4:$D$169,3))</f>
        <v>HT</v>
      </c>
      <c r="C63" s="5">
        <v>59</v>
      </c>
      <c r="D63" s="40" t="str">
        <f>IF(A63="","",VLOOKUP(A63,'WS Hcap'!$B$4:$D$169,2))</f>
        <v>Dickinson, Ralph</v>
      </c>
      <c r="E63" s="6">
        <v>0.02443287037037037</v>
      </c>
      <c r="F63" s="48">
        <f>IF(A63="","",VLOOKUP(A63,'WS Hcap'!$B$4:$M$169,9))</f>
        <v>0.010416666666666666</v>
      </c>
      <c r="G63" s="6">
        <f t="shared" si="1"/>
        <v>0.014016203703703703</v>
      </c>
      <c r="I63" s="5">
        <v>59</v>
      </c>
      <c r="J63" s="7" t="s">
        <v>185</v>
      </c>
      <c r="K63" s="149">
        <v>0.025879629629629627</v>
      </c>
      <c r="L63" s="149">
        <v>0.010416666666666666</v>
      </c>
      <c r="M63" s="149">
        <v>0.015462962962962961</v>
      </c>
    </row>
    <row r="64" spans="1:13" ht="15">
      <c r="A64" s="147">
        <v>74</v>
      </c>
      <c r="B64" s="5" t="str">
        <f>IF(A64="","",VLOOKUP(A64,'WS Hcap'!$B$4:$D$169,3))</f>
        <v>AA</v>
      </c>
      <c r="C64" s="5">
        <v>60</v>
      </c>
      <c r="D64" s="40" t="str">
        <f>IF(A64="","",VLOOKUP(A64,'WS Hcap'!$B$4:$D$169,2))</f>
        <v>Madden, Henry</v>
      </c>
      <c r="E64" s="6">
        <v>0.02445601851851852</v>
      </c>
      <c r="F64" s="48">
        <f>IF(A64="","",VLOOKUP(A64,'WS Hcap'!$B$4:$M$169,9))</f>
        <v>0.01423611111111111</v>
      </c>
      <c r="G64" s="6">
        <f t="shared" si="1"/>
        <v>0.010219907407407408</v>
      </c>
      <c r="I64" s="5">
        <v>60</v>
      </c>
      <c r="J64" s="40" t="s">
        <v>57</v>
      </c>
      <c r="K64" s="149">
        <v>0.023124999999999996</v>
      </c>
      <c r="L64" s="149">
        <v>0.007638888888888889</v>
      </c>
      <c r="M64" s="149">
        <v>0.015486111111111107</v>
      </c>
    </row>
    <row r="65" spans="1:13" ht="15">
      <c r="A65" s="147">
        <v>13</v>
      </c>
      <c r="B65" s="5" t="str">
        <f>IF(A65="","",VLOOKUP(A65,'WS Hcap'!$B$4:$D$169,3))</f>
        <v>TCC</v>
      </c>
      <c r="C65" s="5">
        <v>61</v>
      </c>
      <c r="D65" s="40" t="str">
        <f>IF(A65="","",VLOOKUP(A65,'WS Hcap'!$B$4:$D$169,2))</f>
        <v>Bennett, Emma</v>
      </c>
      <c r="E65" s="6">
        <v>0.024537037037037038</v>
      </c>
      <c r="F65" s="48">
        <f>IF(A65="","",VLOOKUP(A65,'WS Hcap'!$B$4:$M$169,9))</f>
        <v>0.008333333333333333</v>
      </c>
      <c r="G65" s="6">
        <f t="shared" si="1"/>
        <v>0.016203703703703706</v>
      </c>
      <c r="I65" s="5">
        <v>61</v>
      </c>
      <c r="J65" s="7" t="s">
        <v>152</v>
      </c>
      <c r="K65" s="149">
        <v>0.023668981481481485</v>
      </c>
      <c r="L65" s="149">
        <v>0.008159722222222223</v>
      </c>
      <c r="M65" s="149">
        <v>0.015509259259259263</v>
      </c>
    </row>
    <row r="66" spans="1:13" ht="15">
      <c r="A66" s="147">
        <v>95</v>
      </c>
      <c r="B66" s="5" t="str">
        <f>IF(A66="","",VLOOKUP(A66,'WS Hcap'!$B$4:$D$169,3))</f>
        <v>JA</v>
      </c>
      <c r="C66" s="5">
        <v>62</v>
      </c>
      <c r="D66" s="40" t="str">
        <f>IF(A66="","",VLOOKUP(A66,'WS Hcap'!$B$4:$D$169,2))</f>
        <v>Scott, Martin</v>
      </c>
      <c r="E66" s="6">
        <v>0.024571759259259262</v>
      </c>
      <c r="F66" s="48">
        <f>IF(A66="","",VLOOKUP(A66,'WS Hcap'!$B$4:$M$169,9))</f>
        <v>0.013020833333333334</v>
      </c>
      <c r="G66" s="6">
        <f t="shared" si="1"/>
        <v>0.011550925925925928</v>
      </c>
      <c r="I66" s="5">
        <v>62</v>
      </c>
      <c r="J66" s="40" t="s">
        <v>144</v>
      </c>
      <c r="K66" s="149">
        <v>0.024375000000000004</v>
      </c>
      <c r="L66" s="149">
        <v>0.008854166666666666</v>
      </c>
      <c r="M66" s="149">
        <v>0.015520833333333338</v>
      </c>
    </row>
    <row r="67" spans="1:13" ht="15">
      <c r="A67" s="147">
        <v>131</v>
      </c>
      <c r="B67" s="5" t="str">
        <f>IF(A67="","",VLOOKUP(A67,'WS Hcap'!$B$4:$D$169,3))</f>
        <v>DMR</v>
      </c>
      <c r="C67" s="5">
        <v>63</v>
      </c>
      <c r="D67" s="40" t="str">
        <f>IF(A67="","",VLOOKUP(A67,'WS Hcap'!$B$4:$D$169,2))</f>
        <v>Temperley, Mark</v>
      </c>
      <c r="E67" s="6">
        <v>0.024583333333333332</v>
      </c>
      <c r="F67" s="48">
        <f>IF(A67="","",VLOOKUP(A67,'WS Hcap'!$B$4:$M$169,9))</f>
        <v>0.010937500000000001</v>
      </c>
      <c r="G67" s="6">
        <f t="shared" si="1"/>
        <v>0.013645833333333331</v>
      </c>
      <c r="I67" s="5">
        <v>63</v>
      </c>
      <c r="J67" s="40" t="s">
        <v>226</v>
      </c>
      <c r="K67" s="149">
        <v>0.024722222222222225</v>
      </c>
      <c r="L67" s="149">
        <v>0.009027777777777779</v>
      </c>
      <c r="M67" s="149">
        <v>0.01569444444444445</v>
      </c>
    </row>
    <row r="68" spans="1:13" ht="15">
      <c r="A68" s="147">
        <v>77</v>
      </c>
      <c r="B68" s="5" t="str">
        <f>IF(A68="","",VLOOKUP(A68,'WS Hcap'!$B$4:$D$169,3))</f>
        <v>GAL</v>
      </c>
      <c r="C68" s="5">
        <v>64</v>
      </c>
      <c r="D68" s="40" t="str">
        <f>IF(A68="","",VLOOKUP(A68,'WS Hcap'!$B$4:$D$169,2))</f>
        <v>Mason, Claire</v>
      </c>
      <c r="E68" s="6">
        <v>0.02461805555555556</v>
      </c>
      <c r="F68" s="48">
        <f>IF(A68="","",VLOOKUP(A68,'WS Hcap'!$B$4:$M$169,9))</f>
        <v>0.010590277777777777</v>
      </c>
      <c r="G68" s="6">
        <f t="shared" si="1"/>
        <v>0.014027777777777783</v>
      </c>
      <c r="I68" s="5">
        <v>64</v>
      </c>
      <c r="J68" s="40" t="s">
        <v>224</v>
      </c>
      <c r="K68" s="149">
        <v>0.02415509259259259</v>
      </c>
      <c r="L68" s="149">
        <v>0.008333333333333333</v>
      </c>
      <c r="M68" s="149">
        <v>0.015821759259259258</v>
      </c>
    </row>
    <row r="69" spans="1:13" ht="15">
      <c r="A69" s="147">
        <v>33</v>
      </c>
      <c r="B69" s="5" t="str">
        <f>IF(A69="","",VLOOKUP(A69,'WS Hcap'!$B$4:$D$169,3))</f>
        <v>SSG</v>
      </c>
      <c r="C69" s="5">
        <v>65</v>
      </c>
      <c r="D69" s="40" t="str">
        <f>IF(A69="","",VLOOKUP(A69,'WS Hcap'!$B$4:$D$169,2))</f>
        <v>Danielson, Rachel</v>
      </c>
      <c r="E69" s="6">
        <v>0.024641203703703703</v>
      </c>
      <c r="F69" s="48">
        <f>IF(A69="","",VLOOKUP(A69,'WS Hcap'!$B$4:$M$169,9))</f>
        <v>0.003645833333333333</v>
      </c>
      <c r="G69" s="6">
        <f t="shared" si="1"/>
        <v>0.02099537037037037</v>
      </c>
      <c r="I69" s="5">
        <v>65</v>
      </c>
      <c r="J69" s="7" t="s">
        <v>26</v>
      </c>
      <c r="K69" s="149">
        <v>0.023923611111111114</v>
      </c>
      <c r="L69" s="149">
        <v>0.007986111111111112</v>
      </c>
      <c r="M69" s="149">
        <v>0.0159375</v>
      </c>
    </row>
    <row r="70" spans="1:13" ht="15">
      <c r="A70" s="147">
        <v>80</v>
      </c>
      <c r="B70" s="5" t="str">
        <f>IF(A70="","",VLOOKUP(A70,'WS Hcap'!$B$4:$D$169,3))</f>
        <v>DMR</v>
      </c>
      <c r="C70" s="5">
        <v>66</v>
      </c>
      <c r="D70" s="40" t="str">
        <f>IF(A70="","",VLOOKUP(A70,'WS Hcap'!$B$4:$D$169,2))</f>
        <v>McGarry, David</v>
      </c>
      <c r="E70" s="6">
        <v>0.024652777777777777</v>
      </c>
      <c r="F70" s="48">
        <f>IF(A70="","",VLOOKUP(A70,'WS Hcap'!$B$4:$M$169,9))</f>
        <v>0.009722222222222224</v>
      </c>
      <c r="G70" s="6">
        <f t="shared" si="1"/>
        <v>0.014930555555555553</v>
      </c>
      <c r="I70" s="5">
        <v>66</v>
      </c>
      <c r="J70" s="40" t="s">
        <v>80</v>
      </c>
      <c r="K70" s="149">
        <v>0.02480324074074074</v>
      </c>
      <c r="L70" s="149">
        <v>0.008680555555555556</v>
      </c>
      <c r="M70" s="149">
        <v>0.016122685185185184</v>
      </c>
    </row>
    <row r="71" spans="1:13" ht="15">
      <c r="A71" s="147">
        <v>5</v>
      </c>
      <c r="B71" s="5" t="str">
        <f>IF(A71="","",VLOOKUP(A71,'WS Hcap'!$B$4:$D$169,3))</f>
        <v>TCC</v>
      </c>
      <c r="C71" s="5">
        <v>67</v>
      </c>
      <c r="D71" s="40" t="str">
        <f>IF(A71="","",VLOOKUP(A71,'WS Hcap'!$B$4:$D$169,2))</f>
        <v>Auld, Kerry</v>
      </c>
      <c r="E71" s="6">
        <v>0.024722222222222225</v>
      </c>
      <c r="F71" s="48">
        <f>IF(A71="","",VLOOKUP(A71,'WS Hcap'!$B$4:$M$169,9))</f>
        <v>0.009027777777777779</v>
      </c>
      <c r="G71" s="6">
        <f t="shared" si="1"/>
        <v>0.01569444444444445</v>
      </c>
      <c r="I71" s="5">
        <v>67</v>
      </c>
      <c r="J71" s="40" t="s">
        <v>176</v>
      </c>
      <c r="K71" s="149">
        <v>0.024131944444444445</v>
      </c>
      <c r="L71" s="149">
        <v>0.007986111111111112</v>
      </c>
      <c r="M71" s="149">
        <v>0.01614583333333333</v>
      </c>
    </row>
    <row r="72" spans="1:13" ht="15">
      <c r="A72" s="147">
        <v>53</v>
      </c>
      <c r="B72" s="5" t="str">
        <f>IF(A72="","",VLOOKUP(A72,'WS Hcap'!$B$4:$D$169,3))</f>
        <v>JA</v>
      </c>
      <c r="C72" s="5">
        <v>68</v>
      </c>
      <c r="D72" s="40" t="str">
        <f>IF(A72="","",VLOOKUP(A72,'WS Hcap'!$B$4:$D$169,2))</f>
        <v>Frazer, Joe</v>
      </c>
      <c r="E72" s="6">
        <v>0.02478009259259259</v>
      </c>
      <c r="F72" s="48">
        <f>IF(A72="","",VLOOKUP(A72,'WS Hcap'!$B$4:$M$169,9))</f>
        <v>0.009895833333333333</v>
      </c>
      <c r="G72" s="6">
        <f t="shared" si="1"/>
        <v>0.014884259259259257</v>
      </c>
      <c r="I72" s="5">
        <v>68</v>
      </c>
      <c r="J72" s="40" t="s">
        <v>179</v>
      </c>
      <c r="K72" s="149">
        <v>0.023310185185185187</v>
      </c>
      <c r="L72" s="149">
        <v>0.007118055555555555</v>
      </c>
      <c r="M72" s="149">
        <v>0.016192129629629633</v>
      </c>
    </row>
    <row r="73" spans="1:13" ht="15">
      <c r="A73" s="147">
        <v>25</v>
      </c>
      <c r="B73" s="5" t="str">
        <f>IF(A73="","",VLOOKUP(A73,'WS Hcap'!$B$4:$D$169,3))</f>
        <v>SSG</v>
      </c>
      <c r="C73" s="5">
        <v>69</v>
      </c>
      <c r="D73" s="40" t="str">
        <f>IF(A73="","",VLOOKUP(A73,'WS Hcap'!$B$4:$D$169,2))</f>
        <v>Catchpole, John</v>
      </c>
      <c r="E73" s="6">
        <v>0.02480324074074074</v>
      </c>
      <c r="F73" s="48">
        <f>IF(A73="","",VLOOKUP(A73,'WS Hcap'!$B$4:$M$169,9))</f>
        <v>0.008680555555555556</v>
      </c>
      <c r="G73" s="6">
        <f t="shared" si="1"/>
        <v>0.016122685185185184</v>
      </c>
      <c r="I73" s="5">
        <v>69</v>
      </c>
      <c r="J73" s="40" t="s">
        <v>227</v>
      </c>
      <c r="K73" s="149">
        <v>0.024537037037037038</v>
      </c>
      <c r="L73" s="149">
        <v>0.008333333333333333</v>
      </c>
      <c r="M73" s="149">
        <v>0.016203703703703706</v>
      </c>
    </row>
    <row r="74" spans="1:13" ht="15">
      <c r="A74" s="147">
        <v>73</v>
      </c>
      <c r="B74" s="5" t="str">
        <f>IF(A74="","",VLOOKUP(A74,'WS Hcap'!$B$4:$D$169,3))</f>
        <v>GAL</v>
      </c>
      <c r="C74" s="5">
        <v>70</v>
      </c>
      <c r="D74" s="40" t="str">
        <f>IF(A74="","",VLOOKUP(A74,'WS Hcap'!$B$4:$D$169,2))</f>
        <v>Lemin, Julie</v>
      </c>
      <c r="E74" s="6">
        <v>0.024849537037037035</v>
      </c>
      <c r="F74" s="48">
        <f>IF(A74="","",VLOOKUP(A74,'WS Hcap'!$B$4:$M$169,9))</f>
        <v>0.011631944444444445</v>
      </c>
      <c r="G74" s="6">
        <f t="shared" si="1"/>
        <v>0.01321759259259259</v>
      </c>
      <c r="I74" s="5">
        <v>70</v>
      </c>
      <c r="J74" s="40" t="s">
        <v>136</v>
      </c>
      <c r="K74" s="149">
        <v>0.024224537037037034</v>
      </c>
      <c r="L74" s="149">
        <v>0.007986111111111112</v>
      </c>
      <c r="M74" s="149">
        <v>0.01623842592592592</v>
      </c>
    </row>
    <row r="75" spans="1:13" ht="15">
      <c r="A75" s="147">
        <v>125</v>
      </c>
      <c r="B75" s="5" t="str">
        <f>IF(A75="","",VLOOKUP(A75,'WS Hcap'!$B$4:$D$169,3))</f>
        <v>GAL</v>
      </c>
      <c r="C75" s="5">
        <v>71</v>
      </c>
      <c r="D75" s="40" t="str">
        <f>IF(A75="","",VLOOKUP(A75,'WS Hcap'!$B$4:$D$169,2))</f>
        <v>Stobbart, Joanne</v>
      </c>
      <c r="E75" s="6">
        <v>0.02487268518518519</v>
      </c>
      <c r="F75" s="48">
        <f>IF(A75="","",VLOOKUP(A75,'WS Hcap'!$B$4:$M$169,9))</f>
        <v>0.007465277777777778</v>
      </c>
      <c r="G75" s="6">
        <f t="shared" si="1"/>
        <v>0.01740740740740741</v>
      </c>
      <c r="I75" s="5">
        <v>71</v>
      </c>
      <c r="J75" s="40" t="s">
        <v>91</v>
      </c>
      <c r="K75" s="149">
        <v>0.024201388888888887</v>
      </c>
      <c r="L75" s="149">
        <v>0.0078125</v>
      </c>
      <c r="M75" s="149">
        <v>0.016388888888888887</v>
      </c>
    </row>
    <row r="76" spans="1:13" ht="15">
      <c r="A76" s="147">
        <v>40</v>
      </c>
      <c r="B76" s="5" t="str">
        <f>IF(A76="","",VLOOKUP(A76,'WS Hcap'!$B$4:$D$169,3))</f>
        <v>SB</v>
      </c>
      <c r="C76" s="5">
        <v>72</v>
      </c>
      <c r="D76" s="40" t="str">
        <f>IF(A76="","",VLOOKUP(A76,'WS Hcap'!$B$4:$D$169,2))</f>
        <v>Elder, Lee</v>
      </c>
      <c r="E76" s="6">
        <v>0.02496527777777778</v>
      </c>
      <c r="F76" s="48">
        <f>IF(A76="","",VLOOKUP(A76,'WS Hcap'!$B$4:$M$169,9))</f>
        <v>0.01076388888888889</v>
      </c>
      <c r="G76" s="6">
        <f t="shared" si="1"/>
        <v>0.01420138888888889</v>
      </c>
      <c r="I76" s="5">
        <v>72</v>
      </c>
      <c r="J76" s="7" t="s">
        <v>222</v>
      </c>
      <c r="K76" s="149">
        <v>0.02431712962962963</v>
      </c>
      <c r="L76" s="149">
        <v>0.0078125</v>
      </c>
      <c r="M76" s="149">
        <v>0.01650462962962963</v>
      </c>
    </row>
    <row r="77" spans="1:13" ht="15">
      <c r="A77" s="147">
        <v>26</v>
      </c>
      <c r="B77" s="5" t="str">
        <f>IF(A77="","",VLOOKUP(A77,'WS Hcap'!$B$4:$D$169,3))</f>
        <v>RnR</v>
      </c>
      <c r="C77" s="5">
        <v>73</v>
      </c>
      <c r="D77" s="40" t="str">
        <f>IF(A77="","",VLOOKUP(A77,'WS Hcap'!$B$4:$D$169,2))</f>
        <v>Claassen, Chris</v>
      </c>
      <c r="E77" s="6">
        <v>0.025011574074074075</v>
      </c>
      <c r="F77" s="48">
        <f>IF(A77="","",VLOOKUP(A77,'WS Hcap'!$B$4:$M$169,9))</f>
        <v>0.010243055555555556</v>
      </c>
      <c r="G77" s="6">
        <f t="shared" si="1"/>
        <v>0.01476851851851852</v>
      </c>
      <c r="I77" s="5">
        <v>73</v>
      </c>
      <c r="J77" s="7" t="s">
        <v>72</v>
      </c>
      <c r="K77" s="149">
        <v>0.023391203703703702</v>
      </c>
      <c r="L77" s="149">
        <v>0.0067708333333333336</v>
      </c>
      <c r="M77" s="149">
        <v>0.01662037037037037</v>
      </c>
    </row>
    <row r="78" spans="1:13" ht="15">
      <c r="A78" s="147">
        <v>4</v>
      </c>
      <c r="B78" s="5" t="str">
        <f>IF(A78="","",VLOOKUP(A78,'WS Hcap'!$B$4:$D$169,3))</f>
        <v>AUMD</v>
      </c>
      <c r="C78" s="5">
        <v>74</v>
      </c>
      <c r="D78" s="40" t="str">
        <f>IF(A78="","",VLOOKUP(A78,'WS Hcap'!$B$4:$D$169,2))</f>
        <v>Ashby, Michael</v>
      </c>
      <c r="E78" s="6">
        <v>0.02512731481481481</v>
      </c>
      <c r="F78" s="48">
        <f>IF(A78="","",VLOOKUP(A78,'WS Hcap'!$B$4:$M$169,9))</f>
        <v>0.011631944444444445</v>
      </c>
      <c r="G78" s="6">
        <f t="shared" si="1"/>
        <v>0.013495370370370366</v>
      </c>
      <c r="I78" s="5">
        <v>74</v>
      </c>
      <c r="J78" s="40" t="s">
        <v>183</v>
      </c>
      <c r="K78" s="149">
        <v>0.025740740740740745</v>
      </c>
      <c r="L78" s="149">
        <v>0.008680555555555556</v>
      </c>
      <c r="M78" s="149">
        <v>0.01706018518518519</v>
      </c>
    </row>
    <row r="79" spans="1:13" ht="15">
      <c r="A79" s="147">
        <v>136</v>
      </c>
      <c r="B79" s="5" t="str">
        <f>IF(A79="","",VLOOKUP(A79,'WS Hcap'!$B$4:$D$169,3))</f>
        <v>FF</v>
      </c>
      <c r="C79" s="5">
        <v>75</v>
      </c>
      <c r="D79" s="40" t="str">
        <f>IF(A79="","",VLOOKUP(A79,'WS Hcap'!$B$4:$D$169,2))</f>
        <v>Turnbull, Paul</v>
      </c>
      <c r="E79" s="6">
        <v>0.02516203703703704</v>
      </c>
      <c r="F79" s="48">
        <f>IF(A79="","",VLOOKUP(A79,'WS Hcap'!$B$4:$M$169,9))</f>
        <v>0.011631944444444445</v>
      </c>
      <c r="G79" s="6">
        <f t="shared" si="1"/>
        <v>0.013530092592592594</v>
      </c>
      <c r="I79" s="5">
        <v>75</v>
      </c>
      <c r="J79" s="7" t="s">
        <v>172</v>
      </c>
      <c r="K79" s="149">
        <v>0.02525462962962963</v>
      </c>
      <c r="L79" s="149">
        <v>0.008159722222222223</v>
      </c>
      <c r="M79" s="149">
        <v>0.017094907407407406</v>
      </c>
    </row>
    <row r="80" spans="1:13" ht="15">
      <c r="A80" s="147">
        <v>22</v>
      </c>
      <c r="B80" s="5" t="str">
        <f>IF(A80="","",VLOOKUP(A80,'WS Hcap'!$B$4:$D$169,3))</f>
        <v>DMR</v>
      </c>
      <c r="C80" s="5">
        <v>76</v>
      </c>
      <c r="D80" s="40" t="str">
        <f>IF(A80="","",VLOOKUP(A80,'WS Hcap'!$B$4:$D$169,2))</f>
        <v>Butler, Lynn</v>
      </c>
      <c r="E80" s="6">
        <v>0.02525462962962963</v>
      </c>
      <c r="F80" s="48">
        <f>IF(A80="","",VLOOKUP(A80,'WS Hcap'!$B$4:$M$169,9))</f>
        <v>0.008159722222222223</v>
      </c>
      <c r="G80" s="6">
        <f t="shared" si="1"/>
        <v>0.017094907407407406</v>
      </c>
      <c r="I80" s="5">
        <v>76</v>
      </c>
      <c r="J80" s="40" t="s">
        <v>42</v>
      </c>
      <c r="K80" s="149">
        <v>0.02487268518518519</v>
      </c>
      <c r="L80" s="149">
        <v>0.007465277777777778</v>
      </c>
      <c r="M80" s="149">
        <v>0.01740740740740741</v>
      </c>
    </row>
    <row r="81" spans="1:13" ht="15">
      <c r="A81" s="147">
        <v>115</v>
      </c>
      <c r="B81" s="5" t="str">
        <f>IF(A81="","",VLOOKUP(A81,'WS Hcap'!$B$4:$D$169,3))</f>
        <v>IPD</v>
      </c>
      <c r="C81" s="5">
        <v>77</v>
      </c>
      <c r="D81" s="40" t="str">
        <f>IF(A81="","",VLOOKUP(A81,'WS Hcap'!$B$4:$D$169,2))</f>
        <v>Stevens, Claire</v>
      </c>
      <c r="E81" s="6">
        <v>0.02539351851851852</v>
      </c>
      <c r="F81" s="48">
        <f>IF(A81="","",VLOOKUP(A81,'WS Hcap'!$B$4:$M$169,9))</f>
        <v>0.003472222222222222</v>
      </c>
      <c r="G81" s="6">
        <f t="shared" si="1"/>
        <v>0.0219212962962963</v>
      </c>
      <c r="I81" s="5">
        <v>77</v>
      </c>
      <c r="J81" s="40" t="s">
        <v>235</v>
      </c>
      <c r="K81" s="149">
        <v>0.027210648148148147</v>
      </c>
      <c r="L81" s="149">
        <v>0.009027777777777779</v>
      </c>
      <c r="M81" s="149">
        <v>0.01818287037037037</v>
      </c>
    </row>
    <row r="82" spans="1:13" ht="15">
      <c r="A82" s="147">
        <v>85</v>
      </c>
      <c r="B82" s="5" t="str">
        <f>IF(A82="","",VLOOKUP(A82,'WS Hcap'!$B$4:$D$169,3))</f>
        <v>JA</v>
      </c>
      <c r="C82" s="5">
        <v>78</v>
      </c>
      <c r="D82" s="40" t="str">
        <f>IF(A82="","",VLOOKUP(A82,'WS Hcap'!$B$4:$D$169,2))</f>
        <v>Morris, Rob</v>
      </c>
      <c r="E82" s="6">
        <v>0.025590277777777778</v>
      </c>
      <c r="F82" s="48">
        <f>IF(A82="","",VLOOKUP(A82,'WS Hcap'!$B$4:$M$169,9))</f>
        <v>0.014409722222222221</v>
      </c>
      <c r="G82" s="6">
        <f t="shared" si="1"/>
        <v>0.011180555555555556</v>
      </c>
      <c r="I82" s="5">
        <v>78</v>
      </c>
      <c r="J82" s="40" t="s">
        <v>84</v>
      </c>
      <c r="K82" s="149">
        <v>0.021782407407407407</v>
      </c>
      <c r="L82" s="149">
        <v>0.002777777777777778</v>
      </c>
      <c r="M82" s="149">
        <v>0.019004629629629628</v>
      </c>
    </row>
    <row r="83" spans="1:13" ht="15">
      <c r="A83" s="147">
        <v>111</v>
      </c>
      <c r="B83" s="5" t="str">
        <f>IF(A83="","",VLOOKUP(A83,'WS Hcap'!$B$4:$D$169,3))</f>
        <v>AUMD</v>
      </c>
      <c r="C83" s="5">
        <v>79</v>
      </c>
      <c r="D83" s="40" t="str">
        <f>IF(A83="","",VLOOKUP(A83,'WS Hcap'!$B$4:$D$169,2))</f>
        <v>Stafford, Dayle</v>
      </c>
      <c r="E83" s="6">
        <v>0.025613425925925925</v>
      </c>
      <c r="F83" s="48">
        <f>IF(A83="","",VLOOKUP(A83,'WS Hcap'!$B$4:$M$169,9))</f>
        <v>0.013194444444444444</v>
      </c>
      <c r="G83" s="6">
        <f t="shared" si="1"/>
        <v>0.01241898148148148</v>
      </c>
      <c r="I83" s="5">
        <v>79</v>
      </c>
      <c r="J83" s="7" t="s">
        <v>41</v>
      </c>
      <c r="K83" s="149">
        <v>0.022569444444444444</v>
      </c>
      <c r="L83" s="149">
        <v>0.003472222222222222</v>
      </c>
      <c r="M83" s="149">
        <v>0.019097222222222224</v>
      </c>
    </row>
    <row r="84" spans="1:13" ht="15">
      <c r="A84" s="147">
        <v>47</v>
      </c>
      <c r="B84" s="5" t="str">
        <f>IF(A84="","",VLOOKUP(A84,'WS Hcap'!$B$4:$D$169,3))</f>
        <v>SC</v>
      </c>
      <c r="C84" s="5">
        <v>80</v>
      </c>
      <c r="D84" s="40" t="str">
        <f>IF(A84="","",VLOOKUP(A84,'WS Hcap'!$B$4:$D$169,2))</f>
        <v>Flynn, Frank</v>
      </c>
      <c r="E84" s="6">
        <v>0.025740740740740745</v>
      </c>
      <c r="F84" s="48">
        <f>IF(A84="","",VLOOKUP(A84,'WS Hcap'!$B$4:$M$169,9))</f>
        <v>0.008680555555555556</v>
      </c>
      <c r="G84" s="6">
        <f t="shared" si="1"/>
        <v>0.01706018518518519</v>
      </c>
      <c r="I84" s="5">
        <v>80</v>
      </c>
      <c r="J84" s="40" t="s">
        <v>240</v>
      </c>
      <c r="K84" s="149">
        <v>0.023124999999999996</v>
      </c>
      <c r="L84" s="149">
        <v>0.002777777777777778</v>
      </c>
      <c r="M84" s="149">
        <v>0.020347222222222218</v>
      </c>
    </row>
    <row r="85" spans="1:13" ht="15">
      <c r="A85" s="147">
        <v>31</v>
      </c>
      <c r="B85" s="5" t="str">
        <f>IF(A85="","",VLOOKUP(A85,'WS Hcap'!$B$4:$D$169,3))</f>
        <v>SC</v>
      </c>
      <c r="C85" s="5">
        <v>81</v>
      </c>
      <c r="D85" s="40" t="str">
        <f>IF(A85="","",VLOOKUP(A85,'WS Hcap'!$B$4:$D$169,2))</f>
        <v>Cummings, Alison</v>
      </c>
      <c r="E85" s="6">
        <v>0.025879629629629627</v>
      </c>
      <c r="F85" s="48">
        <f>IF(A85="","",VLOOKUP(A85,'WS Hcap'!$B$4:$M$169,9))</f>
        <v>0.010416666666666666</v>
      </c>
      <c r="G85" s="6">
        <f t="shared" si="1"/>
        <v>0.015462962962962961</v>
      </c>
      <c r="I85" s="5">
        <v>81</v>
      </c>
      <c r="J85" s="7" t="s">
        <v>81</v>
      </c>
      <c r="K85" s="149">
        <v>0.024641203703703703</v>
      </c>
      <c r="L85" s="149">
        <v>0.003645833333333333</v>
      </c>
      <c r="M85" s="149">
        <v>0.02099537037037037</v>
      </c>
    </row>
    <row r="86" spans="1:13" ht="15">
      <c r="A86" s="147">
        <v>101</v>
      </c>
      <c r="B86" s="5" t="str">
        <f>IF(A86="","",VLOOKUP(A86,'WS Hcap'!$B$4:$D$169,3))</f>
        <v>DMR</v>
      </c>
      <c r="C86" s="5">
        <v>82</v>
      </c>
      <c r="D86" s="40" t="str">
        <f>IF(A86="","",VLOOKUP(A86,'WS Hcap'!$B$4:$D$169,2))</f>
        <v>Smith, Karen</v>
      </c>
      <c r="E86" s="6">
        <v>0.027210648148148147</v>
      </c>
      <c r="F86" s="48">
        <f>IF(A86="","",VLOOKUP(A86,'WS Hcap'!$B$4:$M$169,9))</f>
        <v>0.009027777777777779</v>
      </c>
      <c r="G86" s="6">
        <f t="shared" si="1"/>
        <v>0.01818287037037037</v>
      </c>
      <c r="I86" s="5">
        <v>82</v>
      </c>
      <c r="J86" s="40" t="s">
        <v>145</v>
      </c>
      <c r="K86" s="149">
        <v>0.02539351851851852</v>
      </c>
      <c r="L86" s="149">
        <v>0.003472222222222222</v>
      </c>
      <c r="M86" s="149">
        <v>0.0219212962962963</v>
      </c>
    </row>
    <row r="87" spans="1:13" ht="15">
      <c r="A87" s="5"/>
      <c r="B87" s="5">
        <f>IF(A87="","",VLOOKUP(A87,'WS Hcap'!$B$4:$D$169,3))</f>
      </c>
      <c r="C87" s="5">
        <v>83</v>
      </c>
      <c r="D87" s="40"/>
      <c r="E87" s="6"/>
      <c r="F87" s="48">
        <f>IF(A87="","",VLOOKUP(A87,'WS Hcap'!$B$4:$M$169,9))</f>
      </c>
      <c r="G87" s="6"/>
      <c r="I87" s="5">
        <v>83</v>
      </c>
      <c r="J87" s="7"/>
      <c r="K87" s="6"/>
      <c r="L87" s="6"/>
      <c r="M87" s="6"/>
    </row>
    <row r="88" spans="1:13" ht="15">
      <c r="A88" s="5"/>
      <c r="B88" s="5">
        <f>IF(A88="","",VLOOKUP(A88,'WS Hcap'!$B$4:$D$169,3))</f>
      </c>
      <c r="C88" s="5">
        <v>84</v>
      </c>
      <c r="D88" s="40"/>
      <c r="E88" s="6"/>
      <c r="F88" s="48">
        <f>IF(A88="","",VLOOKUP(A88,'WS Hcap'!$B$4:$M$169,9))</f>
      </c>
      <c r="G88" s="6"/>
      <c r="I88" s="5">
        <v>84</v>
      </c>
      <c r="J88" s="40"/>
      <c r="K88" s="6"/>
      <c r="L88" s="6"/>
      <c r="M88" s="6"/>
    </row>
    <row r="89" spans="1:13" ht="15">
      <c r="A89" s="5"/>
      <c r="B89" s="5">
        <f>IF(A89="","",VLOOKUP(A89,'WS Hcap'!$B$4:$D$169,3))</f>
      </c>
      <c r="C89" s="5">
        <v>85</v>
      </c>
      <c r="D89" s="40"/>
      <c r="E89" s="6"/>
      <c r="F89" s="48">
        <f>IF(A89="","",VLOOKUP(A89,'WS Hcap'!$B$4:$M$169,9))</f>
      </c>
      <c r="G89" s="6"/>
      <c r="I89" s="5">
        <v>85</v>
      </c>
      <c r="J89" s="40"/>
      <c r="K89" s="6"/>
      <c r="L89" s="6"/>
      <c r="M89" s="6"/>
    </row>
    <row r="90" spans="1:13" ht="15">
      <c r="A90" s="5"/>
      <c r="B90" s="5">
        <f>IF(A90="","",VLOOKUP(A90,'WS Hcap'!$B$4:$D$169,3))</f>
      </c>
      <c r="C90" s="5">
        <v>86</v>
      </c>
      <c r="D90" s="40"/>
      <c r="E90" s="6"/>
      <c r="F90" s="48">
        <f>IF(A90="","",VLOOKUP(A90,'WS Hcap'!$B$4:$M$169,9))</f>
      </c>
      <c r="G90" s="6"/>
      <c r="I90" s="5">
        <v>86</v>
      </c>
      <c r="J90" s="7"/>
      <c r="K90" s="6"/>
      <c r="L90" s="6"/>
      <c r="M90" s="6"/>
    </row>
    <row r="91" spans="1:13" ht="15">
      <c r="A91" s="5"/>
      <c r="B91" s="5">
        <f>IF(A91="","",VLOOKUP(A91,'WS Hcap'!$B$4:$D$169,3))</f>
      </c>
      <c r="C91" s="5">
        <v>87</v>
      </c>
      <c r="D91" s="40"/>
      <c r="E91" s="6"/>
      <c r="F91" s="48">
        <f>IF(A91="","",VLOOKUP(A91,'WS Hcap'!$B$4:$M$169,9))</f>
      </c>
      <c r="G91" s="6"/>
      <c r="I91" s="5">
        <v>87</v>
      </c>
      <c r="J91" s="7"/>
      <c r="K91" s="6"/>
      <c r="L91" s="6"/>
      <c r="M91" s="6"/>
    </row>
    <row r="92" spans="1:13" ht="15">
      <c r="A92" s="5"/>
      <c r="B92" s="5">
        <f>IF(A92="","",VLOOKUP(A92,'WS Hcap'!$B$4:$D$169,3))</f>
      </c>
      <c r="C92" s="5">
        <v>88</v>
      </c>
      <c r="D92" s="40"/>
      <c r="E92" s="6"/>
      <c r="F92" s="48">
        <f>IF(A92="","",VLOOKUP(A92,'WS Hcap'!$B$4:$M$169,9))</f>
      </c>
      <c r="G92" s="6"/>
      <c r="I92" s="5">
        <v>88</v>
      </c>
      <c r="J92" s="40"/>
      <c r="K92" s="6"/>
      <c r="L92" s="6"/>
      <c r="M92" s="6"/>
    </row>
    <row r="93" spans="1:13" ht="15">
      <c r="A93" s="5"/>
      <c r="B93" s="5">
        <f>IF(A93="","",VLOOKUP(A93,'WS Hcap'!$B$4:$D$169,3))</f>
      </c>
      <c r="C93" s="5">
        <v>89</v>
      </c>
      <c r="D93" s="40"/>
      <c r="E93" s="6"/>
      <c r="F93" s="48">
        <f>IF(A93="","",VLOOKUP(A93,'WS Hcap'!$B$4:$M$169,9))</f>
      </c>
      <c r="G93" s="6"/>
      <c r="I93" s="5">
        <v>89</v>
      </c>
      <c r="J93" s="40"/>
      <c r="K93" s="6"/>
      <c r="L93" s="6"/>
      <c r="M93" s="6"/>
    </row>
    <row r="94" spans="1:13" ht="15">
      <c r="A94" s="5"/>
      <c r="B94" s="5">
        <f>IF(A94="","",VLOOKUP(A94,'WS Hcap'!$B$4:$D$169,3))</f>
      </c>
      <c r="C94" s="5">
        <v>90</v>
      </c>
      <c r="D94" s="40"/>
      <c r="E94" s="6"/>
      <c r="F94" s="48">
        <f>IF(A94="","",VLOOKUP(A94,'WS Hcap'!$B$4:$M$169,9))</f>
      </c>
      <c r="G94" s="6"/>
      <c r="I94" s="5">
        <v>90</v>
      </c>
      <c r="J94" s="40"/>
      <c r="K94" s="6"/>
      <c r="L94" s="83"/>
      <c r="M94" s="6"/>
    </row>
    <row r="95" spans="1:13" ht="15">
      <c r="A95" s="5"/>
      <c r="B95" s="5">
        <f>IF(A95="","",VLOOKUP(A95,'WS Hcap'!$B$4:$D$169,3))</f>
      </c>
      <c r="C95" s="5">
        <v>91</v>
      </c>
      <c r="D95" s="40"/>
      <c r="E95" s="6"/>
      <c r="F95" s="48">
        <f>IF(A95="","",VLOOKUP(A95,'WS Hcap'!$B$4:$M$169,9))</f>
      </c>
      <c r="G95" s="6"/>
      <c r="I95" s="5">
        <v>91</v>
      </c>
      <c r="J95" s="7"/>
      <c r="K95" s="6"/>
      <c r="L95" s="6"/>
      <c r="M95" s="6"/>
    </row>
    <row r="96" spans="1:13" ht="15">
      <c r="A96" s="5"/>
      <c r="B96" s="5">
        <f>IF(A96="","",VLOOKUP(A96,'WS Hcap'!$B$4:$D$169,3))</f>
      </c>
      <c r="C96" s="5">
        <v>92</v>
      </c>
      <c r="D96" s="40"/>
      <c r="E96" s="6"/>
      <c r="F96" s="48">
        <f>IF(A96="","",VLOOKUP(A96,'WS Hcap'!$B$4:$M$169,9))</f>
      </c>
      <c r="G96" s="6"/>
      <c r="I96" s="5">
        <v>92</v>
      </c>
      <c r="J96" s="40"/>
      <c r="K96" s="6"/>
      <c r="L96" s="6"/>
      <c r="M96" s="6"/>
    </row>
    <row r="97" spans="1:13" ht="15">
      <c r="A97" s="5"/>
      <c r="B97" s="5">
        <f>IF(A97="","",VLOOKUP(A97,'WS Hcap'!$B$4:$D$169,3))</f>
      </c>
      <c r="C97" s="5">
        <v>93</v>
      </c>
      <c r="D97" s="40"/>
      <c r="E97" s="6"/>
      <c r="F97" s="48">
        <f>IF(A97="","",VLOOKUP(A97,'WS Hcap'!$B$4:$M$169,9))</f>
      </c>
      <c r="G97" s="6"/>
      <c r="I97" s="5">
        <v>93</v>
      </c>
      <c r="J97" s="40"/>
      <c r="K97" s="6"/>
      <c r="L97" s="6"/>
      <c r="M97" s="6"/>
    </row>
    <row r="98" spans="1:13" ht="15">
      <c r="A98" s="5"/>
      <c r="B98" s="5">
        <f>IF(A98="","",VLOOKUP(A98,'WS Hcap'!$B$4:$D$169,3))</f>
      </c>
      <c r="C98" s="5">
        <v>94</v>
      </c>
      <c r="D98" s="40"/>
      <c r="E98" s="6"/>
      <c r="F98" s="48">
        <f>IF(A98="","",VLOOKUP(A98,'WS Hcap'!$B$4:$M$169,9))</f>
      </c>
      <c r="G98" s="6"/>
      <c r="I98" s="5">
        <v>94</v>
      </c>
      <c r="J98" s="7"/>
      <c r="K98" s="6"/>
      <c r="L98" s="6"/>
      <c r="M98" s="6"/>
    </row>
    <row r="99" spans="1:13" ht="15">
      <c r="A99" s="5"/>
      <c r="B99" s="5">
        <f>IF(A99="","",VLOOKUP(A99,'WS Hcap'!$B$4:$D$169,3))</f>
      </c>
      <c r="C99" s="5">
        <v>95</v>
      </c>
      <c r="D99" s="40"/>
      <c r="E99" s="6"/>
      <c r="F99" s="48">
        <f>IF(A99="","",VLOOKUP(A99,'WS Hcap'!$B$4:$M$169,9))</f>
      </c>
      <c r="G99" s="6"/>
      <c r="I99" s="5">
        <v>95</v>
      </c>
      <c r="J99" s="40"/>
      <c r="K99" s="6"/>
      <c r="L99" s="6"/>
      <c r="M99" s="6"/>
    </row>
    <row r="100" spans="1:13" ht="15">
      <c r="A100" s="5"/>
      <c r="B100" s="5">
        <f>IF(A100="","",VLOOKUP(A100,'WS Hcap'!$B$4:$D$169,3))</f>
      </c>
      <c r="C100" s="5">
        <v>96</v>
      </c>
      <c r="D100" s="40"/>
      <c r="E100" s="6"/>
      <c r="F100" s="48">
        <f>IF(A100="","",VLOOKUP(A100,'WS Hcap'!$B$4:$M$169,9))</f>
      </c>
      <c r="G100" s="6"/>
      <c r="I100" s="5">
        <v>96</v>
      </c>
      <c r="J100" s="7"/>
      <c r="K100" s="6"/>
      <c r="L100" s="6"/>
      <c r="M100" s="6"/>
    </row>
    <row r="101" spans="1:13" ht="15">
      <c r="A101" s="5"/>
      <c r="B101" s="5">
        <f>IF(A101="","",VLOOKUP(A101,'WS Hcap'!$B$4:$D$169,3))</f>
      </c>
      <c r="C101" s="5">
        <v>97</v>
      </c>
      <c r="D101" s="40"/>
      <c r="E101" s="6"/>
      <c r="F101" s="48">
        <f>IF(A101="","",VLOOKUP(A101,'WS Hcap'!$B$4:$M$169,9))</f>
      </c>
      <c r="G101" s="6"/>
      <c r="I101" s="5">
        <v>97</v>
      </c>
      <c r="J101" s="7"/>
      <c r="K101" s="6"/>
      <c r="L101" s="6"/>
      <c r="M101" s="6"/>
    </row>
    <row r="102" spans="1:13" ht="15">
      <c r="A102" s="5"/>
      <c r="B102" s="5">
        <f>IF(A102="","",VLOOKUP(A102,'WS Hcap'!$B$4:$D$169,3))</f>
      </c>
      <c r="C102" s="5">
        <v>98</v>
      </c>
      <c r="D102" s="40"/>
      <c r="E102" s="6"/>
      <c r="F102" s="48">
        <f>IF(A102="","",VLOOKUP(A102,'WS Hcap'!$B$4:$M$169,9))</f>
      </c>
      <c r="G102" s="6"/>
      <c r="I102" s="5">
        <v>98</v>
      </c>
      <c r="J102" s="40"/>
      <c r="K102" s="6"/>
      <c r="L102" s="6"/>
      <c r="M102" s="6"/>
    </row>
    <row r="103" spans="1:13" ht="15">
      <c r="A103" s="5"/>
      <c r="B103" s="5">
        <f>IF(A103="","",VLOOKUP(A103,'WS Hcap'!$B$4:$D$169,3))</f>
      </c>
      <c r="C103" s="5">
        <v>99</v>
      </c>
      <c r="D103" s="40"/>
      <c r="E103" s="6"/>
      <c r="F103" s="48">
        <f>IF(A103="","",VLOOKUP(A103,'WS Hcap'!$B$4:$M$169,9))</f>
      </c>
      <c r="G103" s="6"/>
      <c r="I103" s="5">
        <v>99</v>
      </c>
      <c r="J103" s="40"/>
      <c r="K103" s="6"/>
      <c r="L103" s="6"/>
      <c r="M103" s="6"/>
    </row>
    <row r="104" spans="1:13" ht="15">
      <c r="A104" s="5"/>
      <c r="B104" s="5">
        <f>IF(A104="","",VLOOKUP(A104,'WS Hcap'!$B$4:$D$169,3))</f>
      </c>
      <c r="C104" s="5">
        <v>100</v>
      </c>
      <c r="D104" s="40"/>
      <c r="E104" s="6"/>
      <c r="F104" s="48">
        <f>IF(A104="","",VLOOKUP(A104,'WS Hcap'!$B$4:$M$169,9))</f>
      </c>
      <c r="G104" s="6"/>
      <c r="I104" s="5">
        <v>100</v>
      </c>
      <c r="J104" s="7"/>
      <c r="K104" s="6"/>
      <c r="L104" s="6"/>
      <c r="M104" s="6"/>
    </row>
    <row r="105" spans="1:13" ht="15">
      <c r="A105" s="5"/>
      <c r="B105" s="5">
        <f>IF(A105="","",VLOOKUP(A105,'WS Hcap'!$B$4:$D$169,3))</f>
      </c>
      <c r="C105" s="5"/>
      <c r="D105" s="40"/>
      <c r="E105" s="6"/>
      <c r="F105" s="48"/>
      <c r="G105" s="6"/>
      <c r="I105" s="5"/>
      <c r="J105" s="40"/>
      <c r="K105" s="6"/>
      <c r="L105" s="6"/>
      <c r="M105" s="6"/>
    </row>
    <row r="106" spans="1:13" ht="15">
      <c r="A106" s="5"/>
      <c r="B106" s="5">
        <f>IF(A106="","",VLOOKUP(A106,'WS Hcap'!$B$4:$D$169,3))</f>
      </c>
      <c r="C106" s="5"/>
      <c r="D106" s="40"/>
      <c r="E106" s="6"/>
      <c r="F106" s="48"/>
      <c r="G106" s="6"/>
      <c r="I106" s="5"/>
      <c r="J106" s="40"/>
      <c r="K106" s="6"/>
      <c r="L106" s="6"/>
      <c r="M106" s="6"/>
    </row>
    <row r="107" spans="1:13" ht="15">
      <c r="A107" s="5"/>
      <c r="B107" s="5">
        <f>IF(A107="","",VLOOKUP(A107,'WS Hcap'!$B$4:$D$169,3))</f>
      </c>
      <c r="C107" s="5"/>
      <c r="D107" s="40"/>
      <c r="E107" s="6"/>
      <c r="F107" s="48"/>
      <c r="G107" s="6"/>
      <c r="I107" s="5"/>
      <c r="J107" s="40"/>
      <c r="K107" s="6"/>
      <c r="L107" s="6"/>
      <c r="M107" s="6"/>
    </row>
    <row r="108" spans="1:13" ht="15">
      <c r="A108" s="5"/>
      <c r="B108" s="5">
        <f>IF(A108="","",VLOOKUP(A108,'WS Hcap'!$B$4:$D$169,3))</f>
      </c>
      <c r="C108" s="5"/>
      <c r="D108" s="40"/>
      <c r="E108" s="6"/>
      <c r="F108" s="48"/>
      <c r="G108" s="6"/>
      <c r="I108" s="5"/>
      <c r="J108" s="7"/>
      <c r="K108" s="6"/>
      <c r="L108" s="6"/>
      <c r="M108" s="6"/>
    </row>
    <row r="109" spans="1:13" ht="15">
      <c r="A109" s="5"/>
      <c r="B109" s="5">
        <f>IF(A109="","",VLOOKUP(A109,'WS Hcap'!$B$4:$D$169,3))</f>
      </c>
      <c r="C109" s="5"/>
      <c r="D109" s="40"/>
      <c r="E109" s="6"/>
      <c r="F109" s="48"/>
      <c r="G109" s="6"/>
      <c r="I109" s="5"/>
      <c r="J109" s="7"/>
      <c r="K109" s="6"/>
      <c r="L109" s="6"/>
      <c r="M109" s="6"/>
    </row>
    <row r="110" spans="1:13" ht="15" customHeight="1">
      <c r="A110" s="5"/>
      <c r="B110" s="5">
        <f>IF(A110="","",VLOOKUP(A110,'WS Hcap'!$B$4:$D$169,3))</f>
      </c>
      <c r="C110" s="5"/>
      <c r="D110" s="40"/>
      <c r="E110" s="6"/>
      <c r="F110" s="48"/>
      <c r="G110" s="6"/>
      <c r="I110" s="5"/>
      <c r="J110" s="40"/>
      <c r="K110" s="6"/>
      <c r="L110" s="6"/>
      <c r="M110" s="6"/>
    </row>
    <row r="111" spans="1:13" ht="15" customHeight="1">
      <c r="A111" s="5"/>
      <c r="B111" s="5">
        <f>IF(A111="","",VLOOKUP(A111,'WS Hcap'!$B$4:$D$169,3))</f>
      </c>
      <c r="C111" s="5"/>
      <c r="D111" s="40"/>
      <c r="E111" s="6"/>
      <c r="F111" s="48"/>
      <c r="G111" s="6"/>
      <c r="I111" s="77"/>
      <c r="J111" s="104"/>
      <c r="K111" s="104"/>
      <c r="L111" s="104"/>
      <c r="M111" s="104"/>
    </row>
    <row r="112" spans="1:13" ht="15" customHeight="1">
      <c r="A112" s="5"/>
      <c r="B112" s="5">
        <f>IF(A112="","",VLOOKUP(A112,'WS Hcap'!$B$4:$D$169,3))</f>
      </c>
      <c r="C112" s="5"/>
      <c r="D112" s="40"/>
      <c r="E112" s="6"/>
      <c r="F112" s="48"/>
      <c r="G112" s="6"/>
      <c r="I112" s="5"/>
      <c r="J112" s="7"/>
      <c r="K112" s="6"/>
      <c r="L112" s="6"/>
      <c r="M112" s="6"/>
    </row>
    <row r="113" spans="1:13" ht="15" customHeight="1">
      <c r="A113" s="5"/>
      <c r="B113" s="5">
        <f>IF(A113="","",VLOOKUP(A113,'WS Hcap'!$B$4:$D$169,3))</f>
      </c>
      <c r="C113" s="5"/>
      <c r="D113" s="40"/>
      <c r="E113" s="6"/>
      <c r="F113" s="48"/>
      <c r="G113" s="6"/>
      <c r="I113" s="5"/>
      <c r="J113" s="7"/>
      <c r="K113" s="6"/>
      <c r="L113" s="6"/>
      <c r="M113" s="6"/>
    </row>
    <row r="114" spans="1:13" ht="15" customHeight="1">
      <c r="A114" s="5"/>
      <c r="B114" s="5">
        <f>IF(A114="","",VLOOKUP(A114,'WS Hcap'!$B$4:$D$169,3))</f>
      </c>
      <c r="C114" s="5"/>
      <c r="D114" s="40"/>
      <c r="E114" s="6"/>
      <c r="F114" s="48"/>
      <c r="G114" s="6"/>
      <c r="I114" s="5"/>
      <c r="J114" s="7"/>
      <c r="K114" s="6"/>
      <c r="L114" s="6"/>
      <c r="M114" s="6"/>
    </row>
    <row r="115" spans="2:7" ht="15" customHeight="1">
      <c r="B115" s="5">
        <f>IF(A115="","",VLOOKUP(A115,'WS Hcap'!$B$4:$D$169,3))</f>
      </c>
      <c r="D115" s="40"/>
      <c r="F115" s="48"/>
      <c r="G115" s="6"/>
    </row>
    <row r="116" spans="2:7" ht="15" customHeight="1">
      <c r="B116" s="5">
        <f>IF(A116="","",VLOOKUP(A116,'WS Hcap'!$B$4:$D$169,3))</f>
      </c>
      <c r="D116" s="40"/>
      <c r="F116" s="48"/>
      <c r="G116" s="6"/>
    </row>
    <row r="117" spans="2:7" ht="15" customHeight="1">
      <c r="B117" s="5">
        <f>IF(A117="","",VLOOKUP(A117,'WS Hcap'!$B$4:$D$169,3))</f>
      </c>
      <c r="D117" s="40"/>
      <c r="F117" s="48"/>
      <c r="G117" s="6"/>
    </row>
    <row r="118" spans="2:7" ht="15" customHeight="1">
      <c r="B118" s="5">
        <f>IF(A118="","",VLOOKUP(A118,'WS Hcap'!$B$4:$D$169,3))</f>
      </c>
      <c r="D118" s="40"/>
      <c r="F118" s="48"/>
      <c r="G118" s="6"/>
    </row>
    <row r="119" spans="2:7" ht="15" customHeight="1">
      <c r="B119" s="5">
        <f>IF(A119="","",VLOOKUP(A119,'WS Hcap'!$B$4:$D$169,3))</f>
      </c>
      <c r="D119" s="40"/>
      <c r="F119" s="48"/>
      <c r="G119" s="6"/>
    </row>
    <row r="120" spans="2:7" ht="15" customHeight="1">
      <c r="B120" s="5">
        <f>IF(A120="","",VLOOKUP(A120,'WS Hcap'!$B$4:$D$169,3))</f>
      </c>
      <c r="D120" s="40"/>
      <c r="F120" s="48"/>
      <c r="G120" s="6"/>
    </row>
    <row r="121" spans="2:7" ht="15" customHeight="1">
      <c r="B121" s="5">
        <f>IF(A121="","",VLOOKUP(A121,'WS Hcap'!$B$4:$D$169,3))</f>
      </c>
      <c r="D121" s="40"/>
      <c r="F121" s="48"/>
      <c r="G121" s="6"/>
    </row>
    <row r="122" spans="2:7" ht="15" customHeight="1">
      <c r="B122" s="5">
        <f>IF(A122="","",VLOOKUP(A122,'WS Hcap'!$B$4:$D$169,3))</f>
      </c>
      <c r="D122" s="40"/>
      <c r="F122" s="48"/>
      <c r="G122" s="6"/>
    </row>
    <row r="123" spans="2:4" ht="15" customHeight="1">
      <c r="B123" s="5">
        <f>IF(A123="","",VLOOKUP(A123,'WS Hcap'!$B$4:$D$169,3))</f>
      </c>
      <c r="D123" s="40"/>
    </row>
    <row r="124" spans="2:4" ht="15" customHeight="1">
      <c r="B124" s="5">
        <f>IF(A124="","",VLOOKUP(A124,'WS Hcap'!$B$4:$D$169,3))</f>
      </c>
      <c r="D124" s="40"/>
    </row>
    <row r="125" spans="2:4" ht="15" customHeight="1">
      <c r="B125" s="5">
        <f>IF(A125="","",VLOOKUP(A125,'WS Hcap'!$B$4:$D$169,3))</f>
      </c>
      <c r="D125" s="40"/>
    </row>
    <row r="126" spans="2:4" ht="15" customHeight="1">
      <c r="B126" s="5">
        <f>IF(A126="","",VLOOKUP(A126,'WS Hcap'!$B$4:$D$169,3))</f>
      </c>
      <c r="D126" s="40"/>
    </row>
    <row r="127" spans="2:4" ht="15" customHeight="1">
      <c r="B127" s="5">
        <f>IF(A127="","",VLOOKUP(A127,'WS Hcap'!$B$4:$D$169,3))</f>
      </c>
      <c r="D127" s="40"/>
    </row>
    <row r="128" spans="2:4" ht="15" customHeight="1">
      <c r="B128" s="5">
        <f>IF(A128="","",VLOOKUP(A128,'WS Hcap'!$B$4:$D$169,3))</f>
      </c>
      <c r="D128" s="40"/>
    </row>
    <row r="129" spans="2:10" ht="15" customHeight="1">
      <c r="B129" s="5">
        <f>IF(A129="","",VLOOKUP(A129,'WS Hcap'!$B$4:$D$169,3))</f>
      </c>
      <c r="D129" s="40">
        <f>IF(A129="","",VLOOKUP(A129,'WS Hcap'!$B$4:$D$169,2))</f>
      </c>
    </row>
    <row r="130" spans="2:10" ht="15" customHeight="1">
      <c r="B130" s="5">
        <f>IF(A130="","",VLOOKUP(A130,'WS Hcap'!$B$4:$D$169,3))</f>
      </c>
      <c r="D130" s="40">
        <f>IF(A130="","",VLOOKUP(A130,'WS Hcap'!$B$4:$D$169,2))</f>
      </c>
    </row>
    <row r="131" spans="2:10" ht="15" customHeight="1">
      <c r="B131" s="5">
        <f>IF(A131="","",VLOOKUP(A131,'WS Hcap'!$B$4:$D$169,3))</f>
      </c>
      <c r="D131" s="40">
        <f>IF(A131="","",VLOOKUP(A131,'WS Hcap'!$B$4:$D$169,2))</f>
      </c>
    </row>
    <row r="132" spans="2:10" ht="15" customHeight="1">
      <c r="B132" s="5">
        <f>IF(A132="","",VLOOKUP(A132,'WS Hcap'!$B$4:$D$169,3))</f>
      </c>
      <c r="D132" s="40">
        <f>IF(A132="","",VLOOKUP(A132,'WS Hcap'!$B$4:$D$169,2))</f>
      </c>
    </row>
    <row r="133" spans="2:10" ht="15" customHeight="1">
      <c r="B133" s="5">
        <f>IF(A133="","",VLOOKUP(A133,'WS Hcap'!$B$4:$D$169,3))</f>
      </c>
      <c r="D133" s="40">
        <f>IF(A133="","",VLOOKUP(A133,'WS Hcap'!$B$4:$D$169,2))</f>
      </c>
    </row>
    <row r="134" spans="2:10" ht="15" customHeight="1">
      <c r="B134" s="5">
        <f>IF(A134="","",VLOOKUP(A134,'WS Hcap'!$B$4:$D$169,3))</f>
      </c>
      <c r="D134" s="40">
        <f>IF(A134="","",VLOOKUP(A134,'WS Hcap'!$B$4:$D$169,2))</f>
      </c>
    </row>
    <row r="135" spans="2:10" ht="15" customHeight="1">
      <c r="B135" s="5">
        <f>IF(A135="","",VLOOKUP(A135,'WS Hcap'!$B$4:$D$169,3))</f>
      </c>
      <c r="D135" s="40">
        <f>IF(A135="","",VLOOKUP(A135,'WS Hcap'!$B$4:$D$169,2))</f>
      </c>
    </row>
    <row r="136" spans="2:10" ht="15" customHeight="1">
      <c r="B136" s="5">
        <f>IF(A136="","",VLOOKUP(A136,'WS Hcap'!$B$4:$D$169,3))</f>
      </c>
      <c r="D136" s="40">
        <f>IF(A136="","",VLOOKUP(A136,'WS Hcap'!$B$4:$D$169,2))</f>
      </c>
    </row>
    <row r="137" spans="2:10" ht="15" customHeight="1">
      <c r="B137" s="5">
        <f>IF(A137="","",VLOOKUP(A137,'WS Hcap'!$B$4:$D$169,3))</f>
      </c>
      <c r="D137" s="40">
        <f>IF(A137="","",VLOOKUP(A137,'WS Hcap'!$B$4:$D$169,2))</f>
      </c>
    </row>
    <row r="138" spans="2:10" ht="15" customHeight="1">
      <c r="B138" s="5">
        <f>IF(A138="","",VLOOKUP(A138,'WS Hcap'!$B$4:$D$169,3))</f>
      </c>
      <c r="D138" s="40">
        <f>IF(A138="","",VLOOKUP(A138,'WS Hcap'!$B$4:$D$169,2))</f>
      </c>
    </row>
    <row r="139" spans="2:10" ht="15" customHeight="1">
      <c r="B139" s="5">
        <f>IF(A139="","",VLOOKUP(A139,'WS Hcap'!$B$4:$D$169,3))</f>
      </c>
      <c r="D139" s="40">
        <f>IF(A139="","",VLOOKUP(A139,'WS Hcap'!$B$4:$D$169,2))</f>
      </c>
    </row>
    <row r="140" spans="2:10" ht="15" customHeight="1">
      <c r="B140" s="5">
        <f>IF(A140="","",VLOOKUP(A140,'WS Hcap'!$B$4:$D$169,3))</f>
      </c>
      <c r="D140" s="40">
        <f>IF(A140="","",VLOOKUP(A140,'WS Hcap'!$B$4:$D$169,2))</f>
      </c>
    </row>
    <row r="141" spans="2:10" ht="15" customHeight="1">
      <c r="B141" s="5">
        <f>IF(A141="","",VLOOKUP(A141,'WS Hcap'!$B$4:$D$169,3))</f>
      </c>
      <c r="D141" s="40">
        <f>IF(A141="","",VLOOKUP(A141,'WS Hcap'!$B$4:$D$169,2))</f>
      </c>
    </row>
    <row r="142" spans="2:10" ht="15" customHeight="1">
      <c r="B142" s="5">
        <f>IF(A142="","",VLOOKUP(A142,'WS Hcap'!$B$4:$D$169,3))</f>
      </c>
      <c r="D142" s="40">
        <f>IF(A142="","",VLOOKUP(A142,'WS Hcap'!$B$4:$D$169,2))</f>
      </c>
    </row>
    <row r="143" spans="2:10" ht="15" customHeight="1">
      <c r="B143" s="5">
        <f>IF(A143="","",VLOOKUP(A143,'WS Hcap'!$B$4:$D$169,3))</f>
      </c>
      <c r="D143" s="40">
        <f>IF(A143="","",VLOOKUP(A143,'WS Hcap'!$B$4:$D$169,2))</f>
      </c>
    </row>
    <row r="144" spans="2:10" ht="15" customHeight="1">
      <c r="B144" s="5">
        <f>IF(A144="","",VLOOKUP(A144,'WS Hcap'!$B$4:$D$169,3))</f>
      </c>
      <c r="D144" s="40">
        <f>IF(A144="","",VLOOKUP(A144,'WS Hcap'!$B$4:$D$169,2))</f>
      </c>
    </row>
    <row r="145" spans="2:10" ht="15" customHeight="1">
      <c r="B145" s="5">
        <f>IF(A145="","",VLOOKUP(A145,'WS Hcap'!$B$4:$D$169,3))</f>
      </c>
      <c r="D145" s="40">
        <f>IF(A145="","",VLOOKUP(A145,'WS Hcap'!$B$4:$D$169,2))</f>
      </c>
    </row>
    <row r="146" spans="2:10" ht="15" customHeight="1">
      <c r="B146" s="5">
        <f>IF(A146="","",VLOOKUP(A146,'WS Hcap'!$B$4:$D$169,3))</f>
      </c>
      <c r="D146" s="40">
        <f>IF(A146="","",VLOOKUP(A146,'WS Hcap'!$B$4:$D$169,2))</f>
      </c>
    </row>
    <row r="147" spans="2:10" ht="15" customHeight="1">
      <c r="B147" s="5">
        <f>IF(A147="","",VLOOKUP(A147,'WS Hcap'!$B$4:$D$169,3))</f>
      </c>
      <c r="D147" s="40">
        <f>IF(A147="","",VLOOKUP(A147,'WS Hcap'!$B$4:$D$169,2))</f>
      </c>
    </row>
    <row r="148" spans="2:10" ht="15" customHeight="1">
      <c r="B148" s="5">
        <f>IF(A148="","",VLOOKUP(A148,'WS Hcap'!$B$4:$D$169,3))</f>
      </c>
      <c r="D148" s="40">
        <f>IF(A148="","",VLOOKUP(A148,'WS Hcap'!$B$4:$D$169,2))</f>
      </c>
    </row>
    <row r="149" spans="2:10" ht="15" customHeight="1">
      <c r="B149" s="5">
        <f>IF(A149="","",VLOOKUP(A149,'WS Hcap'!$B$4:$D$169,3))</f>
      </c>
      <c r="D149" s="40">
        <f>IF(A149="","",VLOOKUP(A149,'WS Hcap'!$B$4:$D$169,2))</f>
      </c>
    </row>
    <row r="150" spans="2:10" ht="15" customHeight="1">
      <c r="B150" s="5">
        <f>IF(A150="","",VLOOKUP(A150,'WS Hcap'!$B$4:$D$169,3))</f>
      </c>
      <c r="D150" s="40">
        <f>IF(A150="","",VLOOKUP(A150,'WS Hcap'!$B$4:$D$169,2))</f>
      </c>
    </row>
  </sheetData>
  <sheetProtection selectLockedCells="1"/>
  <mergeCells count="2">
    <mergeCell ref="J2:L2"/>
    <mergeCell ref="R2:X2"/>
  </mergeCells>
  <conditionalFormatting sqref="A5:A86">
    <cfRule type="duplicateValues" priority="1" dxfId="0" stopIfTrue="1">
      <formula>AND(COUNTIF($A$5:$A$86,A5)&gt;1,NOT(ISBLANK(A5)))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5" max="15" width="9.28125" style="0" bestFit="1" customWidth="1"/>
  </cols>
  <sheetData>
    <row r="1" spans="1:15" ht="20.25" customHeight="1">
      <c r="A1" s="4" t="s">
        <v>218</v>
      </c>
      <c r="B1" s="4"/>
      <c r="C1" s="16"/>
      <c r="D1" s="16"/>
      <c r="E1" s="16"/>
      <c r="F1" s="16"/>
      <c r="G1" s="75"/>
      <c r="H1" s="16"/>
      <c r="K1" s="3"/>
      <c r="O1" s="84"/>
    </row>
    <row r="2" spans="1:24" ht="20.25" customHeight="1">
      <c r="A2" s="4"/>
      <c r="B2" s="4"/>
      <c r="C2" s="16"/>
      <c r="D2" s="16"/>
      <c r="E2" s="16"/>
      <c r="F2" s="16"/>
      <c r="G2" s="75"/>
      <c r="H2" s="16"/>
      <c r="J2" s="205" t="s">
        <v>20</v>
      </c>
      <c r="K2" s="205"/>
      <c r="L2" s="205"/>
      <c r="R2" s="205" t="s">
        <v>210</v>
      </c>
      <c r="S2" s="205"/>
      <c r="T2" s="205"/>
      <c r="U2" s="205"/>
      <c r="V2" s="205"/>
      <c r="W2" s="205"/>
      <c r="X2" s="205"/>
    </row>
    <row r="3" spans="1:13" ht="15" customHeight="1">
      <c r="A3" s="25" t="s">
        <v>1</v>
      </c>
      <c r="B3" s="25" t="s">
        <v>18</v>
      </c>
      <c r="C3" s="26"/>
      <c r="D3" s="27"/>
      <c r="E3" s="26"/>
      <c r="F3" s="26"/>
      <c r="G3" s="74"/>
      <c r="H3" s="26"/>
      <c r="I3" s="26"/>
      <c r="J3" s="26"/>
      <c r="K3" s="26"/>
      <c r="L3" s="26"/>
      <c r="M3" s="26"/>
    </row>
    <row r="4" spans="1:23" ht="15" customHeight="1">
      <c r="A4" s="25" t="s">
        <v>2</v>
      </c>
      <c r="B4" s="25" t="s">
        <v>19</v>
      </c>
      <c r="C4" s="25" t="s">
        <v>3</v>
      </c>
      <c r="D4" s="28" t="s">
        <v>4</v>
      </c>
      <c r="E4" s="25" t="s">
        <v>5</v>
      </c>
      <c r="F4" s="25" t="s">
        <v>6</v>
      </c>
      <c r="G4" s="76" t="s">
        <v>7</v>
      </c>
      <c r="H4" s="26"/>
      <c r="I4" s="25" t="s">
        <v>3</v>
      </c>
      <c r="J4" s="28" t="s">
        <v>4</v>
      </c>
      <c r="K4" s="25" t="s">
        <v>5</v>
      </c>
      <c r="L4" s="25" t="s">
        <v>6</v>
      </c>
      <c r="M4" s="25" t="s">
        <v>7</v>
      </c>
      <c r="S4" s="143">
        <v>1</v>
      </c>
      <c r="T4" s="143">
        <v>2</v>
      </c>
      <c r="U4" s="143">
        <v>3</v>
      </c>
      <c r="V4" s="143">
        <v>4</v>
      </c>
      <c r="W4" s="142"/>
    </row>
    <row r="5" spans="1:23" ht="15" customHeight="1">
      <c r="A5" s="147">
        <v>61</v>
      </c>
      <c r="B5" s="5" t="str">
        <f>IF(A5="","",VLOOKUP(A5,'WS Hcap'!$B$4:$D$172,3))</f>
        <v>CM</v>
      </c>
      <c r="C5" s="5">
        <v>1</v>
      </c>
      <c r="D5" s="40" t="str">
        <f>IF(A5="","",VLOOKUP(A5,'WS Hcap'!$B$4:$D$172,2))</f>
        <v>Harmon, Gemma</v>
      </c>
      <c r="E5" s="6">
        <v>0.023287037037037037</v>
      </c>
      <c r="F5" s="48">
        <f>IF(A5="","",VLOOKUP(A5,'WS Hcap'!$B$4:$M$172,10))</f>
        <v>0.008159722222222223</v>
      </c>
      <c r="G5" s="6">
        <f>E5-F5</f>
        <v>0.015127314814814814</v>
      </c>
      <c r="H5" s="7"/>
      <c r="I5" s="5">
        <v>1</v>
      </c>
      <c r="J5" s="40" t="s">
        <v>232</v>
      </c>
      <c r="K5" s="6">
        <v>0.024305555555555556</v>
      </c>
      <c r="L5" s="6">
        <v>0.014930555555555556</v>
      </c>
      <c r="M5" s="6">
        <v>0.009375</v>
      </c>
      <c r="O5" s="144"/>
      <c r="R5" s="140" t="s">
        <v>59</v>
      </c>
      <c r="S5">
        <v>21</v>
      </c>
      <c r="T5">
        <v>28</v>
      </c>
      <c r="U5">
        <v>31</v>
      </c>
      <c r="V5">
        <v>150</v>
      </c>
      <c r="W5" s="142">
        <v>230</v>
      </c>
    </row>
    <row r="6" spans="1:23" ht="15" customHeight="1">
      <c r="A6" s="147">
        <v>78</v>
      </c>
      <c r="B6" s="5" t="str">
        <f>IF(A6="","",VLOOKUP(A6,'WS Hcap'!$B$4:$D$172,3))</f>
        <v>TSC</v>
      </c>
      <c r="C6" s="5">
        <v>2</v>
      </c>
      <c r="D6" s="40" t="str">
        <f>IF(A6="","",VLOOKUP(A6,'WS Hcap'!$B$4:$D$172,2))</f>
        <v>Maxwell, Glen</v>
      </c>
      <c r="E6" s="6">
        <v>0.023645833333333335</v>
      </c>
      <c r="F6" s="48">
        <f>IF(A6="","",VLOOKUP(A6,'WS Hcap'!$B$4:$M$172,10))</f>
        <v>0.006944444444444444</v>
      </c>
      <c r="G6" s="6">
        <f aca="true" t="shared" si="0" ref="G6:G68">E6-F6</f>
        <v>0.01670138888888889</v>
      </c>
      <c r="H6" s="7"/>
      <c r="I6" s="5">
        <v>2</v>
      </c>
      <c r="J6" s="7" t="s">
        <v>85</v>
      </c>
      <c r="K6" s="6">
        <v>0.02390046296296296</v>
      </c>
      <c r="L6" s="6">
        <v>0.013194444444444444</v>
      </c>
      <c r="M6" s="6">
        <v>0.010706018518518516</v>
      </c>
      <c r="O6" s="144"/>
      <c r="R6" s="140" t="s">
        <v>92</v>
      </c>
      <c r="S6">
        <v>7</v>
      </c>
      <c r="T6">
        <v>13</v>
      </c>
      <c r="U6">
        <v>55</v>
      </c>
      <c r="V6">
        <v>150</v>
      </c>
      <c r="W6" s="142">
        <v>225</v>
      </c>
    </row>
    <row r="7" spans="1:23" ht="15" customHeight="1">
      <c r="A7" s="147">
        <v>136</v>
      </c>
      <c r="B7" s="5" t="str">
        <f>IF(A7="","",VLOOKUP(A7,'WS Hcap'!$B$4:$D$172,3))</f>
        <v>FF</v>
      </c>
      <c r="C7" s="5">
        <v>3</v>
      </c>
      <c r="D7" s="40" t="str">
        <f>IF(A7="","",VLOOKUP(A7,'WS Hcap'!$B$4:$D$172,2))</f>
        <v>Turnbull, Paul</v>
      </c>
      <c r="E7" s="6">
        <v>0.023761574074074074</v>
      </c>
      <c r="F7" s="48">
        <f>IF(A7="","",VLOOKUP(A7,'WS Hcap'!$B$4:$M$172,10))</f>
        <v>0.010937500000000001</v>
      </c>
      <c r="G7" s="6">
        <f t="shared" si="0"/>
        <v>0.012824074074074073</v>
      </c>
      <c r="H7" s="7"/>
      <c r="I7" s="5">
        <v>3</v>
      </c>
      <c r="J7" s="7" t="s">
        <v>149</v>
      </c>
      <c r="K7" s="6">
        <v>0.02443287037037037</v>
      </c>
      <c r="L7" s="6">
        <v>0.013715277777777778</v>
      </c>
      <c r="M7" s="6">
        <v>0.010717592592592591</v>
      </c>
      <c r="O7" s="144"/>
      <c r="R7" s="140" t="s">
        <v>74</v>
      </c>
      <c r="S7">
        <v>64</v>
      </c>
      <c r="T7">
        <v>150</v>
      </c>
      <c r="U7">
        <v>150</v>
      </c>
      <c r="V7">
        <v>150</v>
      </c>
      <c r="W7" s="142">
        <v>514</v>
      </c>
    </row>
    <row r="8" spans="1:23" ht="15" customHeight="1">
      <c r="A8" s="147">
        <v>58</v>
      </c>
      <c r="B8" s="5" t="str">
        <f>IF(A8="","",VLOOKUP(A8,'WS Hcap'!$B$4:$D$172,3))</f>
        <v>SSG</v>
      </c>
      <c r="C8" s="5">
        <v>4</v>
      </c>
      <c r="D8" s="40" t="str">
        <f>IF(A8="","",VLOOKUP(A8,'WS Hcap'!$B$4:$D$172,2))</f>
        <v>Gilfillan, Michael</v>
      </c>
      <c r="E8" s="6">
        <v>0.023819444444444445</v>
      </c>
      <c r="F8" s="48">
        <f>IF(A8="","",VLOOKUP(A8,'WS Hcap'!$B$4:$M$172,10))</f>
        <v>0.005381944444444445</v>
      </c>
      <c r="G8" s="6">
        <f t="shared" si="0"/>
        <v>0.0184375</v>
      </c>
      <c r="H8" s="7"/>
      <c r="I8" s="5">
        <v>4</v>
      </c>
      <c r="J8" s="40" t="s">
        <v>138</v>
      </c>
      <c r="K8" s="24">
        <v>0.024756944444444443</v>
      </c>
      <c r="L8" s="24">
        <v>0.013888888888888888</v>
      </c>
      <c r="M8" s="24">
        <v>0.010868055555555554</v>
      </c>
      <c r="O8" s="144"/>
      <c r="R8" s="140" t="s">
        <v>58</v>
      </c>
      <c r="S8">
        <v>8</v>
      </c>
      <c r="T8">
        <v>23</v>
      </c>
      <c r="U8">
        <v>29</v>
      </c>
      <c r="V8">
        <v>36</v>
      </c>
      <c r="W8" s="142">
        <v>96</v>
      </c>
    </row>
    <row r="9" spans="1:23" ht="15" customHeight="1">
      <c r="A9" s="147">
        <v>83</v>
      </c>
      <c r="B9" s="5" t="str">
        <f>IF(A9="","",VLOOKUP(A9,'WS Hcap'!$B$4:$D$172,3))</f>
        <v>TM</v>
      </c>
      <c r="C9" s="5">
        <v>5</v>
      </c>
      <c r="D9" s="40" t="str">
        <f>IF(A9="","",VLOOKUP(A9,'WS Hcap'!$B$4:$D$172,2))</f>
        <v>McNeil, Louise</v>
      </c>
      <c r="E9" s="6">
        <v>0.02383101851851852</v>
      </c>
      <c r="F9" s="48">
        <f>IF(A9="","",VLOOKUP(A9,'WS Hcap'!$B$4:$M$172,10))</f>
        <v>0.009375</v>
      </c>
      <c r="G9" s="6">
        <f t="shared" si="0"/>
        <v>0.014456018518518519</v>
      </c>
      <c r="H9" s="7"/>
      <c r="I9" s="5">
        <v>5</v>
      </c>
      <c r="J9" s="40" t="s">
        <v>78</v>
      </c>
      <c r="K9" s="6">
        <v>0.024293981481481482</v>
      </c>
      <c r="L9" s="6">
        <v>0.013368055555555557</v>
      </c>
      <c r="M9" s="6">
        <v>0.010925925925925926</v>
      </c>
      <c r="O9" s="144"/>
      <c r="R9" s="141" t="s">
        <v>180</v>
      </c>
      <c r="S9">
        <v>1</v>
      </c>
      <c r="T9">
        <v>17</v>
      </c>
      <c r="U9">
        <v>46</v>
      </c>
      <c r="V9">
        <v>61</v>
      </c>
      <c r="W9" s="142">
        <v>125</v>
      </c>
    </row>
    <row r="10" spans="1:23" ht="15" customHeight="1">
      <c r="A10" s="147">
        <v>68</v>
      </c>
      <c r="B10" s="5" t="str">
        <f>IF(A10="","",VLOOKUP(A10,'WS Hcap'!$B$4:$D$172,3))</f>
        <v>SB</v>
      </c>
      <c r="C10" s="5">
        <v>6</v>
      </c>
      <c r="D10" s="40" t="str">
        <f>IF(A10="","",VLOOKUP(A10,'WS Hcap'!$B$4:$D$172,2))</f>
        <v>Jones, Steven</v>
      </c>
      <c r="E10" s="6">
        <v>0.02390046296296296</v>
      </c>
      <c r="F10" s="48">
        <f>IF(A10="","",VLOOKUP(A10,'WS Hcap'!$B$4:$M$172,10))</f>
        <v>0.013194444444444444</v>
      </c>
      <c r="G10" s="6">
        <f t="shared" si="0"/>
        <v>0.010706018518518516</v>
      </c>
      <c r="H10" s="7"/>
      <c r="I10" s="5">
        <v>6</v>
      </c>
      <c r="J10" s="40" t="s">
        <v>82</v>
      </c>
      <c r="K10" s="24">
        <v>0.024386574074074074</v>
      </c>
      <c r="L10" s="24">
        <v>0.013368055555555557</v>
      </c>
      <c r="M10" s="24">
        <v>0.011018518518518518</v>
      </c>
      <c r="O10" s="144"/>
      <c r="R10" s="140" t="s">
        <v>120</v>
      </c>
      <c r="S10">
        <v>11</v>
      </c>
      <c r="T10">
        <v>47</v>
      </c>
      <c r="U10">
        <v>63</v>
      </c>
      <c r="V10">
        <v>150</v>
      </c>
      <c r="W10" s="142">
        <v>271</v>
      </c>
    </row>
    <row r="11" spans="1:23" ht="15" customHeight="1">
      <c r="A11" s="147">
        <v>4</v>
      </c>
      <c r="B11" s="5" t="str">
        <f>IF(A11="","",VLOOKUP(A11,'WS Hcap'!$B$4:$D$172,3))</f>
        <v>AUMD</v>
      </c>
      <c r="C11" s="5">
        <v>7</v>
      </c>
      <c r="D11" s="40" t="str">
        <f>IF(A11="","",VLOOKUP(A11,'WS Hcap'!$B$4:$D$172,2))</f>
        <v>Ashby, Michael</v>
      </c>
      <c r="E11" s="6">
        <v>0.023923611111111114</v>
      </c>
      <c r="F11" s="48">
        <f>IF(A11="","",VLOOKUP(A11,'WS Hcap'!$B$4:$M$172,10))</f>
        <v>0.010937500000000001</v>
      </c>
      <c r="G11" s="6">
        <f t="shared" si="0"/>
        <v>0.012986111111111113</v>
      </c>
      <c r="H11" s="7"/>
      <c r="I11" s="5">
        <v>7</v>
      </c>
      <c r="J11" s="7" t="s">
        <v>112</v>
      </c>
      <c r="K11" s="6">
        <v>0.024641203703703703</v>
      </c>
      <c r="L11" s="6">
        <v>0.013541666666666667</v>
      </c>
      <c r="M11" s="6">
        <v>0.011099537037037036</v>
      </c>
      <c r="O11" s="144"/>
      <c r="R11" s="140" t="s">
        <v>154</v>
      </c>
      <c r="S11">
        <v>3</v>
      </c>
      <c r="T11">
        <v>22</v>
      </c>
      <c r="U11">
        <v>34</v>
      </c>
      <c r="V11">
        <v>51</v>
      </c>
      <c r="W11" s="142">
        <v>110</v>
      </c>
    </row>
    <row r="12" spans="1:23" ht="15" customHeight="1">
      <c r="A12" s="147">
        <v>60</v>
      </c>
      <c r="B12" s="5" t="str">
        <f>IF(A12="","",VLOOKUP(A12,'WS Hcap'!$B$4:$D$172,3))</f>
        <v>CC</v>
      </c>
      <c r="C12" s="5">
        <v>8</v>
      </c>
      <c r="D12" s="40" t="str">
        <f>IF(A12="","",VLOOKUP(A12,'WS Hcap'!$B$4:$D$172,2))</f>
        <v>Gillie, Kathryn</v>
      </c>
      <c r="E12" s="6">
        <v>0.02398148148148148</v>
      </c>
      <c r="F12" s="48">
        <f>IF(A12="","",VLOOKUP(A12,'WS Hcap'!$B$4:$M$172,10))</f>
        <v>0.008854166666666666</v>
      </c>
      <c r="G12" s="6">
        <f t="shared" si="0"/>
        <v>0.015127314814814812</v>
      </c>
      <c r="H12" s="7"/>
      <c r="I12" s="5">
        <v>8</v>
      </c>
      <c r="J12" s="7" t="s">
        <v>24</v>
      </c>
      <c r="K12" s="6">
        <v>0.024131944444444445</v>
      </c>
      <c r="L12" s="6">
        <v>0.012847222222222223</v>
      </c>
      <c r="M12" s="6">
        <v>0.011284722222222222</v>
      </c>
      <c r="O12" s="144"/>
      <c r="R12" s="140" t="s">
        <v>109</v>
      </c>
      <c r="S12">
        <v>44</v>
      </c>
      <c r="T12">
        <v>48</v>
      </c>
      <c r="U12">
        <v>59</v>
      </c>
      <c r="V12">
        <v>150</v>
      </c>
      <c r="W12" s="142">
        <v>301</v>
      </c>
    </row>
    <row r="13" spans="1:23" ht="15" customHeight="1">
      <c r="A13" s="147">
        <v>149</v>
      </c>
      <c r="B13" s="5" t="str">
        <f>IF(A13="","",VLOOKUP(A13,'WS Hcap'!$B$4:$D$172,3))</f>
        <v>JBR</v>
      </c>
      <c r="C13" s="5">
        <v>9</v>
      </c>
      <c r="D13" s="40" t="str">
        <f>IF(A13="","",VLOOKUP(A13,'WS Hcap'!$B$4:$D$172,2))</f>
        <v>Younger, John</v>
      </c>
      <c r="E13" s="6">
        <v>0.024027777777777776</v>
      </c>
      <c r="F13" s="48">
        <f>IF(A13="","",VLOOKUP(A13,'WS Hcap'!$B$4:$M$172,10))</f>
        <v>0.01267361111111111</v>
      </c>
      <c r="G13" s="6">
        <f t="shared" si="0"/>
        <v>0.011354166666666667</v>
      </c>
      <c r="H13" s="7"/>
      <c r="I13" s="5">
        <v>9</v>
      </c>
      <c r="J13" s="40" t="s">
        <v>209</v>
      </c>
      <c r="K13" s="6">
        <v>0.024027777777777776</v>
      </c>
      <c r="L13" s="6">
        <v>0.01267361111111111</v>
      </c>
      <c r="M13" s="6">
        <v>0.011354166666666667</v>
      </c>
      <c r="O13" s="144"/>
      <c r="R13" s="140" t="s">
        <v>61</v>
      </c>
      <c r="S13">
        <v>58</v>
      </c>
      <c r="T13">
        <v>60</v>
      </c>
      <c r="U13">
        <v>150</v>
      </c>
      <c r="V13">
        <v>150</v>
      </c>
      <c r="W13" s="142">
        <v>418</v>
      </c>
    </row>
    <row r="14" spans="1:23" ht="15" customHeight="1">
      <c r="A14" s="147">
        <v>134</v>
      </c>
      <c r="B14" s="5" t="str">
        <f>IF(A14="","",VLOOKUP(A14,'WS Hcap'!$B$4:$D$172,3))</f>
        <v>TR</v>
      </c>
      <c r="C14" s="5">
        <v>10</v>
      </c>
      <c r="D14" s="40" t="str">
        <f>IF(A14="","",VLOOKUP(A14,'WS Hcap'!$B$4:$D$172,2))</f>
        <v>Triplow, David</v>
      </c>
      <c r="E14" s="6">
        <v>0.024039351851851853</v>
      </c>
      <c r="F14" s="48">
        <f>IF(A14="","",VLOOKUP(A14,'WS Hcap'!$B$4:$M$172,10))</f>
        <v>0.012326388888888888</v>
      </c>
      <c r="G14" s="6">
        <f t="shared" si="0"/>
        <v>0.011712962962962965</v>
      </c>
      <c r="H14" s="7"/>
      <c r="I14" s="5">
        <v>10</v>
      </c>
      <c r="J14" s="7" t="s">
        <v>40</v>
      </c>
      <c r="K14" s="6">
        <v>0.02423611111111111</v>
      </c>
      <c r="L14" s="6">
        <v>0.012847222222222223</v>
      </c>
      <c r="M14" s="6">
        <v>0.011388888888888888</v>
      </c>
      <c r="O14" s="144"/>
      <c r="R14" s="140" t="s">
        <v>155</v>
      </c>
      <c r="S14">
        <v>32</v>
      </c>
      <c r="T14">
        <v>150</v>
      </c>
      <c r="U14">
        <v>150</v>
      </c>
      <c r="V14">
        <v>150</v>
      </c>
      <c r="W14" s="142">
        <v>482</v>
      </c>
    </row>
    <row r="15" spans="1:23" ht="15" customHeight="1">
      <c r="A15" s="147">
        <v>131</v>
      </c>
      <c r="B15" s="5" t="str">
        <f>IF(A15="","",VLOOKUP(A15,'WS Hcap'!$B$4:$D$172,3))</f>
        <v>DMR</v>
      </c>
      <c r="C15" s="5">
        <v>11</v>
      </c>
      <c r="D15" s="40" t="str">
        <f>IF(A15="","",VLOOKUP(A15,'WS Hcap'!$B$4:$D$172,2))</f>
        <v>Temperley, Mark</v>
      </c>
      <c r="E15" s="6">
        <v>0.02407407407407407</v>
      </c>
      <c r="F15" s="48">
        <f>IF(A15="","",VLOOKUP(A15,'WS Hcap'!$B$4:$M$172,10))</f>
        <v>0.01076388888888889</v>
      </c>
      <c r="G15" s="6">
        <f t="shared" si="0"/>
        <v>0.01331018518518518</v>
      </c>
      <c r="H15" s="7"/>
      <c r="I15" s="5">
        <v>11</v>
      </c>
      <c r="J15" s="7" t="s">
        <v>139</v>
      </c>
      <c r="K15" s="6">
        <v>0.024039351851851853</v>
      </c>
      <c r="L15" s="6">
        <v>0.012326388888888888</v>
      </c>
      <c r="M15" s="6">
        <v>0.011712962962962965</v>
      </c>
      <c r="O15" s="144"/>
      <c r="R15" s="140" t="s">
        <v>159</v>
      </c>
      <c r="S15">
        <v>12</v>
      </c>
      <c r="T15">
        <v>15</v>
      </c>
      <c r="U15">
        <v>20</v>
      </c>
      <c r="V15">
        <v>25</v>
      </c>
      <c r="W15" s="142">
        <v>72</v>
      </c>
    </row>
    <row r="16" spans="1:23" ht="15" customHeight="1">
      <c r="A16" s="147">
        <v>1</v>
      </c>
      <c r="B16" s="5" t="str">
        <f>IF(A16="","",VLOOKUP(A16,'WS Hcap'!$B$4:$D$172,3))</f>
        <v>JA</v>
      </c>
      <c r="C16" s="5">
        <v>12</v>
      </c>
      <c r="D16" s="40" t="str">
        <f>IF(A16="","",VLOOKUP(A16,'WS Hcap'!$B$4:$D$172,2))</f>
        <v>Adams, Niamh</v>
      </c>
      <c r="E16" s="6">
        <v>0.024097222222222225</v>
      </c>
      <c r="F16" s="48">
        <f>IF(A16="","",VLOOKUP(A16,'WS Hcap'!$B$4:$M$172,10))</f>
        <v>0.012326388888888888</v>
      </c>
      <c r="G16" s="6">
        <f t="shared" si="0"/>
        <v>0.011770833333333336</v>
      </c>
      <c r="H16" s="7"/>
      <c r="I16" s="5">
        <v>12</v>
      </c>
      <c r="J16" s="40" t="s">
        <v>188</v>
      </c>
      <c r="K16" s="24">
        <v>0.024097222222222225</v>
      </c>
      <c r="L16" s="24">
        <v>0.012326388888888888</v>
      </c>
      <c r="M16" s="24">
        <v>0.011770833333333336</v>
      </c>
      <c r="O16" s="144"/>
      <c r="R16" s="140" t="s">
        <v>119</v>
      </c>
      <c r="S16">
        <v>9</v>
      </c>
      <c r="T16">
        <v>30</v>
      </c>
      <c r="U16">
        <v>35</v>
      </c>
      <c r="V16">
        <v>42</v>
      </c>
      <c r="W16" s="142">
        <v>116</v>
      </c>
    </row>
    <row r="17" spans="1:23" ht="15" customHeight="1">
      <c r="A17" s="147">
        <v>111</v>
      </c>
      <c r="B17" s="5" t="str">
        <f>IF(A17="","",VLOOKUP(A17,'WS Hcap'!$B$4:$D$172,3))</f>
        <v>AUMD</v>
      </c>
      <c r="C17" s="5">
        <v>13</v>
      </c>
      <c r="D17" s="40" t="str">
        <f>IF(A17="","",VLOOKUP(A17,'WS Hcap'!$B$4:$D$172,2))</f>
        <v>Stafford, Dayle</v>
      </c>
      <c r="E17" s="6">
        <v>0.0241087962962963</v>
      </c>
      <c r="F17" s="48">
        <f>IF(A17="","",VLOOKUP(A17,'WS Hcap'!$B$4:$M$172,10))</f>
        <v>0.012152777777777778</v>
      </c>
      <c r="G17" s="6">
        <f t="shared" si="0"/>
        <v>0.01195601851851852</v>
      </c>
      <c r="H17" s="7"/>
      <c r="I17" s="5">
        <v>13</v>
      </c>
      <c r="J17" s="7" t="s">
        <v>25</v>
      </c>
      <c r="K17" s="6">
        <v>0.02533564814814815</v>
      </c>
      <c r="L17" s="6">
        <v>0.013541666666666667</v>
      </c>
      <c r="M17" s="6">
        <v>0.011793981481481482</v>
      </c>
      <c r="O17" s="144"/>
      <c r="R17" s="141" t="s">
        <v>195</v>
      </c>
      <c r="S17">
        <v>16</v>
      </c>
      <c r="T17">
        <v>150</v>
      </c>
      <c r="U17">
        <v>150</v>
      </c>
      <c r="V17">
        <v>150</v>
      </c>
      <c r="W17" s="142">
        <v>466</v>
      </c>
    </row>
    <row r="18" spans="1:23" ht="15" customHeight="1">
      <c r="A18" s="147">
        <v>37</v>
      </c>
      <c r="B18" s="5" t="str">
        <f>IF(A18="","",VLOOKUP(A18,'WS Hcap'!$B$4:$D$172,3))</f>
        <v>TSC</v>
      </c>
      <c r="C18" s="5">
        <v>14</v>
      </c>
      <c r="D18" s="40" t="str">
        <f>IF(A18="","",VLOOKUP(A18,'WS Hcap'!$B$4:$D$172,2))</f>
        <v>Dobby, Steve</v>
      </c>
      <c r="E18" s="6">
        <v>0.024131944444444445</v>
      </c>
      <c r="F18" s="48">
        <f>IF(A18="","",VLOOKUP(A18,'WS Hcap'!$B$4:$M$172,10))</f>
        <v>0.012847222222222223</v>
      </c>
      <c r="G18" s="6">
        <f t="shared" si="0"/>
        <v>0.011284722222222222</v>
      </c>
      <c r="H18" s="7"/>
      <c r="I18" s="5">
        <v>14</v>
      </c>
      <c r="J18" s="40" t="s">
        <v>90</v>
      </c>
      <c r="K18" s="6">
        <v>0.024560185185185185</v>
      </c>
      <c r="L18" s="6">
        <v>0.01267361111111111</v>
      </c>
      <c r="M18" s="6">
        <v>0.011886574074074075</v>
      </c>
      <c r="O18" s="144"/>
      <c r="R18" s="140" t="s">
        <v>94</v>
      </c>
      <c r="S18">
        <v>19</v>
      </c>
      <c r="T18">
        <v>41</v>
      </c>
      <c r="U18">
        <v>150</v>
      </c>
      <c r="V18">
        <v>150</v>
      </c>
      <c r="W18" s="142">
        <v>360</v>
      </c>
    </row>
    <row r="19" spans="1:23" ht="15" customHeight="1">
      <c r="A19" s="147">
        <v>55</v>
      </c>
      <c r="B19" s="5" t="str">
        <f>IF(A19="","",VLOOKUP(A19,'WS Hcap'!$B$4:$D$172,3))</f>
        <v>JA</v>
      </c>
      <c r="C19" s="5">
        <v>15</v>
      </c>
      <c r="D19" s="40" t="str">
        <f>IF(A19="","",VLOOKUP(A19,'WS Hcap'!$B$4:$D$172,2))</f>
        <v>French, Alison</v>
      </c>
      <c r="E19" s="6">
        <v>0.024166666666666666</v>
      </c>
      <c r="F19" s="48">
        <f>IF(A19="","",VLOOKUP(A19,'WS Hcap'!$B$4:$M$172,10))</f>
        <v>0.00954861111111111</v>
      </c>
      <c r="G19" s="6">
        <f t="shared" si="0"/>
        <v>0.014618055555555556</v>
      </c>
      <c r="H19" s="7"/>
      <c r="I19" s="5">
        <v>15</v>
      </c>
      <c r="J19" s="7" t="s">
        <v>77</v>
      </c>
      <c r="K19" s="6">
        <v>0.0241087962962963</v>
      </c>
      <c r="L19" s="6">
        <v>0.012152777777777778</v>
      </c>
      <c r="M19" s="6">
        <v>0.01195601851851852</v>
      </c>
      <c r="O19" s="144"/>
      <c r="R19" s="140" t="s">
        <v>95</v>
      </c>
      <c r="S19">
        <v>6</v>
      </c>
      <c r="T19">
        <v>27</v>
      </c>
      <c r="U19">
        <v>50</v>
      </c>
      <c r="V19">
        <v>53</v>
      </c>
      <c r="W19" s="142">
        <v>136</v>
      </c>
    </row>
    <row r="20" spans="1:23" ht="15" customHeight="1">
      <c r="A20" s="147">
        <v>91</v>
      </c>
      <c r="B20" s="5" t="str">
        <f>IF(A20="","",VLOOKUP(A20,'WS Hcap'!$B$4:$D$172,3))</f>
        <v>KM</v>
      </c>
      <c r="C20" s="5">
        <v>16</v>
      </c>
      <c r="D20" s="40" t="str">
        <f>IF(A20="","",VLOOKUP(A20,'WS Hcap'!$B$4:$D$172,2))</f>
        <v>Ridley, Paul</v>
      </c>
      <c r="E20" s="6">
        <v>0.02417824074074074</v>
      </c>
      <c r="F20" s="48">
        <f>IF(A20="","",VLOOKUP(A20,'WS Hcap'!$B$4:$M$172,10))</f>
        <v>0.008333333333333333</v>
      </c>
      <c r="G20" s="6">
        <f t="shared" si="0"/>
        <v>0.015844907407407405</v>
      </c>
      <c r="H20" s="7"/>
      <c r="I20" s="5">
        <v>16</v>
      </c>
      <c r="J20" s="7" t="s">
        <v>239</v>
      </c>
      <c r="K20" s="6">
        <v>0.024652777777777777</v>
      </c>
      <c r="L20" s="6">
        <v>0.01267361111111111</v>
      </c>
      <c r="M20" s="6">
        <v>0.011979166666666667</v>
      </c>
      <c r="O20" s="144"/>
      <c r="R20" s="141" t="s">
        <v>182</v>
      </c>
      <c r="S20">
        <v>45</v>
      </c>
      <c r="T20">
        <v>150</v>
      </c>
      <c r="U20">
        <v>150</v>
      </c>
      <c r="V20">
        <v>150</v>
      </c>
      <c r="W20" s="142">
        <v>495</v>
      </c>
    </row>
    <row r="21" spans="1:23" ht="15" customHeight="1">
      <c r="A21" s="147">
        <v>94</v>
      </c>
      <c r="B21" s="5" t="str">
        <f>IF(A21="","",VLOOKUP(A21,'WS Hcap'!$B$4:$D$172,3))</f>
        <v>CM</v>
      </c>
      <c r="C21" s="5">
        <v>17</v>
      </c>
      <c r="D21" s="40" t="str">
        <f>IF(A21="","",VLOOKUP(A21,'WS Hcap'!$B$4:$D$172,2))</f>
        <v>Scorer, Lisa</v>
      </c>
      <c r="E21" s="6">
        <v>0.024189814814814817</v>
      </c>
      <c r="F21" s="48">
        <f>IF(A21="","",VLOOKUP(A21,'WS Hcap'!$B$4:$M$172,10))</f>
        <v>0.010416666666666666</v>
      </c>
      <c r="G21" s="6">
        <f t="shared" si="0"/>
        <v>0.01377314814814815</v>
      </c>
      <c r="H21" s="7"/>
      <c r="I21" s="5">
        <v>17</v>
      </c>
      <c r="J21" s="40" t="s">
        <v>89</v>
      </c>
      <c r="K21" s="24">
        <v>0.024745370370370372</v>
      </c>
      <c r="L21" s="24">
        <v>0.012499999999999999</v>
      </c>
      <c r="M21" s="24">
        <v>0.012245370370370373</v>
      </c>
      <c r="O21" s="144"/>
      <c r="R21" s="140" t="s">
        <v>117</v>
      </c>
      <c r="S21">
        <v>24</v>
      </c>
      <c r="T21">
        <v>40</v>
      </c>
      <c r="U21">
        <v>150</v>
      </c>
      <c r="V21">
        <v>150</v>
      </c>
      <c r="W21" s="142">
        <v>364</v>
      </c>
    </row>
    <row r="22" spans="1:23" ht="15" customHeight="1">
      <c r="A22" s="147">
        <v>89</v>
      </c>
      <c r="B22" s="5" t="str">
        <f>IF(A22="","",VLOOKUP(A22,'WS Hcap'!$B$4:$D$172,3))</f>
        <v>TCC</v>
      </c>
      <c r="C22" s="5">
        <v>18</v>
      </c>
      <c r="D22" s="40" t="str">
        <f>IF(A22="","",VLOOKUP(A22,'WS Hcap'!$B$4:$D$172,2))</f>
        <v>Oliver, Emma</v>
      </c>
      <c r="E22" s="6">
        <v>0.024201388888888887</v>
      </c>
      <c r="F22" s="48">
        <f>IF(A22="","",VLOOKUP(A22,'WS Hcap'!$B$4:$M$172,10))</f>
        <v>0.0078125</v>
      </c>
      <c r="G22" s="6">
        <f t="shared" si="0"/>
        <v>0.016388888888888887</v>
      </c>
      <c r="H22" s="7"/>
      <c r="I22" s="5">
        <v>18</v>
      </c>
      <c r="J22" s="7" t="s">
        <v>214</v>
      </c>
      <c r="K22" s="6">
        <v>0.024444444444444446</v>
      </c>
      <c r="L22" s="6">
        <v>0.012152777777777778</v>
      </c>
      <c r="M22" s="6">
        <v>0.012291666666666668</v>
      </c>
      <c r="O22" s="144"/>
      <c r="R22" s="140" t="s">
        <v>96</v>
      </c>
      <c r="S22">
        <v>4</v>
      </c>
      <c r="T22">
        <v>26</v>
      </c>
      <c r="U22">
        <v>150</v>
      </c>
      <c r="V22">
        <v>150</v>
      </c>
      <c r="W22" s="142">
        <v>330</v>
      </c>
    </row>
    <row r="23" spans="1:23" ht="15" customHeight="1">
      <c r="A23" s="147">
        <v>26</v>
      </c>
      <c r="B23" s="5" t="str">
        <f>IF(A23="","",VLOOKUP(A23,'WS Hcap'!$B$4:$D$172,3))</f>
        <v>RnR</v>
      </c>
      <c r="C23" s="5">
        <v>19</v>
      </c>
      <c r="D23" s="40" t="str">
        <f>IF(A23="","",VLOOKUP(A23,'WS Hcap'!$B$4:$D$172,2))</f>
        <v>Claassen, Chris</v>
      </c>
      <c r="E23" s="6">
        <v>0.024224537037037034</v>
      </c>
      <c r="F23" s="48">
        <f>IF(A23="","",VLOOKUP(A23,'WS Hcap'!$B$4:$M$172,10))</f>
        <v>0.009722222222222222</v>
      </c>
      <c r="G23" s="6">
        <f t="shared" si="0"/>
        <v>0.014502314814814812</v>
      </c>
      <c r="H23" s="7"/>
      <c r="I23" s="5">
        <v>19</v>
      </c>
      <c r="J23" s="7" t="s">
        <v>88</v>
      </c>
      <c r="K23" s="6">
        <v>0.024328703703703703</v>
      </c>
      <c r="L23" s="6">
        <v>0.011979166666666666</v>
      </c>
      <c r="M23" s="6">
        <v>0.012349537037037037</v>
      </c>
      <c r="O23" s="144"/>
      <c r="R23" s="140" t="s">
        <v>223</v>
      </c>
      <c r="S23">
        <v>18</v>
      </c>
      <c r="T23">
        <v>38</v>
      </c>
      <c r="U23">
        <v>52</v>
      </c>
      <c r="V23">
        <v>56</v>
      </c>
      <c r="W23" s="142">
        <v>164</v>
      </c>
    </row>
    <row r="24" spans="1:23" ht="15" customHeight="1">
      <c r="A24" s="147">
        <v>95</v>
      </c>
      <c r="B24" s="5" t="str">
        <f>IF(A24="","",VLOOKUP(A24,'WS Hcap'!$B$4:$D$172,3))</f>
        <v>JA</v>
      </c>
      <c r="C24" s="5">
        <v>20</v>
      </c>
      <c r="D24" s="40" t="str">
        <f>IF(A24="","",VLOOKUP(A24,'WS Hcap'!$B$4:$D$172,2))</f>
        <v>Scott, Martin</v>
      </c>
      <c r="E24" s="6">
        <v>0.02423611111111111</v>
      </c>
      <c r="F24" s="48">
        <f>IF(A24="","",VLOOKUP(A24,'WS Hcap'!$B$4:$M$172,10))</f>
        <v>0.012847222222222223</v>
      </c>
      <c r="G24" s="6">
        <f t="shared" si="0"/>
        <v>0.011388888888888888</v>
      </c>
      <c r="H24" s="7"/>
      <c r="I24" s="5">
        <v>20</v>
      </c>
      <c r="J24" s="7" t="s">
        <v>200</v>
      </c>
      <c r="K24" s="6">
        <v>0.023761574074074074</v>
      </c>
      <c r="L24" s="6">
        <v>0.010937500000000001</v>
      </c>
      <c r="M24" s="6">
        <v>0.012824074074074073</v>
      </c>
      <c r="O24" s="144"/>
      <c r="R24" s="140" t="s">
        <v>98</v>
      </c>
      <c r="S24">
        <v>5</v>
      </c>
      <c r="T24">
        <v>62</v>
      </c>
      <c r="U24">
        <v>150</v>
      </c>
      <c r="V24">
        <v>150</v>
      </c>
      <c r="W24" s="142">
        <v>367</v>
      </c>
    </row>
    <row r="25" spans="1:23" ht="15" customHeight="1">
      <c r="A25" s="147">
        <v>15</v>
      </c>
      <c r="B25" s="5" t="str">
        <f>IF(A25="","",VLOOKUP(A25,'WS Hcap'!$B$4:$D$172,3))</f>
        <v>AA</v>
      </c>
      <c r="C25" s="5">
        <v>21</v>
      </c>
      <c r="D25" s="40" t="str">
        <f>IF(A25="","",VLOOKUP(A25,'WS Hcap'!$B$4:$D$172,2))</f>
        <v>Bolam, Jocelyn</v>
      </c>
      <c r="E25" s="6">
        <v>0.024270833333333335</v>
      </c>
      <c r="F25" s="48">
        <f>IF(A25="","",VLOOKUP(A25,'WS Hcap'!$B$4:$M$172,10))</f>
        <v>0.007986111111111112</v>
      </c>
      <c r="G25" s="6">
        <f t="shared" si="0"/>
        <v>0.01628472222222222</v>
      </c>
      <c r="H25" s="7"/>
      <c r="I25" s="5">
        <v>21</v>
      </c>
      <c r="J25" s="40" t="s">
        <v>44</v>
      </c>
      <c r="K25" s="6">
        <v>0.023923611111111114</v>
      </c>
      <c r="L25" s="6">
        <v>0.010937500000000001</v>
      </c>
      <c r="M25" s="6">
        <v>0.012986111111111113</v>
      </c>
      <c r="O25" s="144"/>
      <c r="R25" s="140" t="s">
        <v>97</v>
      </c>
      <c r="S25">
        <v>10</v>
      </c>
      <c r="T25">
        <v>33</v>
      </c>
      <c r="U25">
        <v>39</v>
      </c>
      <c r="V25">
        <v>43</v>
      </c>
      <c r="W25" s="142">
        <v>125</v>
      </c>
    </row>
    <row r="26" spans="1:23" ht="15" customHeight="1">
      <c r="A26" s="147">
        <v>50</v>
      </c>
      <c r="B26" s="5" t="str">
        <f>IF(A26="","",VLOOKUP(A26,'WS Hcap'!$B$4:$D$172,3))</f>
        <v>FF</v>
      </c>
      <c r="C26" s="5">
        <v>22</v>
      </c>
      <c r="D26" s="40" t="str">
        <f>IF(A26="","",VLOOKUP(A26,'WS Hcap'!$B$4:$D$172,2))</f>
        <v>Forster, Stephen</v>
      </c>
      <c r="E26" s="6">
        <v>0.024270833333333335</v>
      </c>
      <c r="F26" s="48">
        <f>IF(A26="","",VLOOKUP(A26,'WS Hcap'!$B$4:$M$172,10))</f>
        <v>0.010416666666666666</v>
      </c>
      <c r="G26" s="6">
        <f t="shared" si="0"/>
        <v>0.01385416666666667</v>
      </c>
      <c r="H26" s="7"/>
      <c r="I26" s="5">
        <v>22</v>
      </c>
      <c r="J26" s="40" t="s">
        <v>212</v>
      </c>
      <c r="K26" s="24">
        <v>0.024826388888888887</v>
      </c>
      <c r="L26" s="24">
        <v>0.011805555555555555</v>
      </c>
      <c r="M26" s="24">
        <v>0.013020833333333332</v>
      </c>
      <c r="O26" s="144"/>
      <c r="R26" s="140" t="s">
        <v>118</v>
      </c>
      <c r="S26">
        <v>2</v>
      </c>
      <c r="T26">
        <v>14</v>
      </c>
      <c r="U26">
        <v>150</v>
      </c>
      <c r="V26">
        <v>150</v>
      </c>
      <c r="W26" s="142">
        <v>316</v>
      </c>
    </row>
    <row r="27" spans="1:18" ht="15" customHeight="1">
      <c r="A27" s="147">
        <v>44</v>
      </c>
      <c r="B27" s="5" t="str">
        <f>IF(A27="","",VLOOKUP(A27,'WS Hcap'!$B$4:$D$172,3))</f>
        <v>CC</v>
      </c>
      <c r="C27" s="5">
        <v>23</v>
      </c>
      <c r="D27" s="40" t="str">
        <f>IF(A27="","",VLOOKUP(A27,'WS Hcap'!$B$4:$D$172,2))</f>
        <v>Falkous, David</v>
      </c>
      <c r="E27" s="6">
        <v>0.024293981481481482</v>
      </c>
      <c r="F27" s="48">
        <f>IF(A27="","",VLOOKUP(A27,'WS Hcap'!$B$4:$M$172,10))</f>
        <v>0.010243055555555556</v>
      </c>
      <c r="G27" s="6">
        <f t="shared" si="0"/>
        <v>0.014050925925925927</v>
      </c>
      <c r="H27" s="7"/>
      <c r="I27" s="5">
        <v>23</v>
      </c>
      <c r="J27" s="7" t="s">
        <v>231</v>
      </c>
      <c r="K27" s="6">
        <v>0.02560185185185185</v>
      </c>
      <c r="L27" s="6">
        <v>0.012499999999999999</v>
      </c>
      <c r="M27" s="6">
        <v>0.013101851851851852</v>
      </c>
      <c r="O27" s="144"/>
      <c r="R27" s="181"/>
    </row>
    <row r="28" spans="1:18" ht="15" customHeight="1">
      <c r="A28" s="147">
        <v>6</v>
      </c>
      <c r="B28" s="5" t="str">
        <f>IF(A28="","",VLOOKUP(A28,'WS Hcap'!$B$4:$D$172,3))</f>
        <v>SK</v>
      </c>
      <c r="C28" s="5">
        <v>24</v>
      </c>
      <c r="D28" s="40" t="str">
        <f>IF(A28="","",VLOOKUP(A28,'WS Hcap'!$B$4:$D$172,2))</f>
        <v>Barkley, Robby</v>
      </c>
      <c r="E28" s="6">
        <v>0.024293981481481482</v>
      </c>
      <c r="F28" s="48">
        <f>IF(A28="","",VLOOKUP(A28,'WS Hcap'!$B$4:$M$172,10))</f>
        <v>0.013368055555555557</v>
      </c>
      <c r="G28" s="6">
        <f t="shared" si="0"/>
        <v>0.010925925925925926</v>
      </c>
      <c r="H28" s="7"/>
      <c r="I28" s="5">
        <v>24</v>
      </c>
      <c r="J28" s="40" t="s">
        <v>142</v>
      </c>
      <c r="K28" s="6">
        <v>0.024687499999999998</v>
      </c>
      <c r="L28" s="6">
        <v>0.011458333333333334</v>
      </c>
      <c r="M28" s="6">
        <v>0.013229166666666663</v>
      </c>
      <c r="O28" s="144"/>
      <c r="R28" s="182"/>
    </row>
    <row r="29" spans="1:15" ht="15" customHeight="1">
      <c r="A29" s="147">
        <v>10</v>
      </c>
      <c r="B29" s="5" t="str">
        <f>IF(A29="","",VLOOKUP(A29,'WS Hcap'!$B$4:$D$172,3))</f>
        <v>JA</v>
      </c>
      <c r="C29" s="5">
        <v>25</v>
      </c>
      <c r="D29" s="40" t="str">
        <f>IF(A29="","",VLOOKUP(A29,'WS Hcap'!$B$4:$D$172,2))</f>
        <v>Bateson, Richard</v>
      </c>
      <c r="E29" s="6">
        <v>0.024305555555555556</v>
      </c>
      <c r="F29" s="48">
        <f>IF(A29="","",VLOOKUP(A29,'WS Hcap'!$B$4:$M$172,10))</f>
        <v>0.014930555555555556</v>
      </c>
      <c r="G29" s="6">
        <f t="shared" si="0"/>
        <v>0.009375</v>
      </c>
      <c r="H29" s="7"/>
      <c r="I29" s="5">
        <v>25</v>
      </c>
      <c r="J29" s="7" t="s">
        <v>198</v>
      </c>
      <c r="K29" s="6">
        <v>0.02407407407407407</v>
      </c>
      <c r="L29" s="6">
        <v>0.01076388888888889</v>
      </c>
      <c r="M29" s="6">
        <v>0.01331018518518518</v>
      </c>
      <c r="O29" s="144"/>
    </row>
    <row r="30" spans="1:15" ht="15" customHeight="1">
      <c r="A30" s="147">
        <v>75</v>
      </c>
      <c r="B30" s="5" t="str">
        <f>IF(A30="","",VLOOKUP(A30,'WS Hcap'!$B$4:$D$172,3))</f>
        <v>SSG</v>
      </c>
      <c r="C30" s="5">
        <v>26</v>
      </c>
      <c r="D30" s="40" t="str">
        <f>IF(A30="","",VLOOKUP(A30,'WS Hcap'!$B$4:$D$172,2))</f>
        <v>Marsh, Christine</v>
      </c>
      <c r="E30" s="6">
        <v>0.02431712962962963</v>
      </c>
      <c r="F30" s="48">
        <f>IF(A30="","",VLOOKUP(A30,'WS Hcap'!$B$4:$M$172,10))</f>
        <v>0.007986111111111112</v>
      </c>
      <c r="G30" s="6">
        <f t="shared" si="0"/>
        <v>0.016331018518518516</v>
      </c>
      <c r="H30" s="7"/>
      <c r="I30" s="5">
        <v>26</v>
      </c>
      <c r="J30" s="40" t="s">
        <v>65</v>
      </c>
      <c r="K30" s="6">
        <v>0.02462962962962963</v>
      </c>
      <c r="L30" s="6">
        <v>0.011284722222222222</v>
      </c>
      <c r="M30" s="6">
        <v>0.013344907407407408</v>
      </c>
      <c r="O30" s="144"/>
    </row>
    <row r="31" spans="1:15" ht="15" customHeight="1">
      <c r="A31" s="147">
        <v>92</v>
      </c>
      <c r="B31" s="5" t="str">
        <f>IF(A31="","",VLOOKUP(A31,'WS Hcap'!$B$4:$D$172,3))</f>
        <v>SB</v>
      </c>
      <c r="C31" s="5">
        <v>27</v>
      </c>
      <c r="D31" s="40" t="str">
        <f>IF(A31="","",VLOOKUP(A31,'WS Hcap'!$B$4:$D$172,2))</f>
        <v>Rudkin Mark</v>
      </c>
      <c r="E31" s="6">
        <v>0.024328703703703703</v>
      </c>
      <c r="F31" s="48">
        <f>IF(A31="","",VLOOKUP(A31,'WS Hcap'!$B$4:$M$172,10))</f>
        <v>0.011979166666666666</v>
      </c>
      <c r="G31" s="6">
        <f t="shared" si="0"/>
        <v>0.012349537037037037</v>
      </c>
      <c r="H31" s="7"/>
      <c r="I31" s="5">
        <v>27</v>
      </c>
      <c r="J31" s="7" t="s">
        <v>27</v>
      </c>
      <c r="K31" s="6">
        <v>0.024652777777777777</v>
      </c>
      <c r="L31" s="6">
        <v>0.011284722222222222</v>
      </c>
      <c r="M31" s="6">
        <v>0.013368055555555555</v>
      </c>
      <c r="O31" s="144"/>
    </row>
    <row r="32" spans="1:15" ht="15" customHeight="1">
      <c r="A32" s="147">
        <v>23</v>
      </c>
      <c r="B32" s="5" t="str">
        <f>IF(A32="","",VLOOKUP(A32,'WS Hcap'!$B$4:$D$172,3))</f>
        <v>AA</v>
      </c>
      <c r="C32" s="5">
        <v>28</v>
      </c>
      <c r="D32" s="40" t="str">
        <f>IF(A32="","",VLOOKUP(A32,'WS Hcap'!$B$4:$D$172,2))</f>
        <v>Carmody, Ray</v>
      </c>
      <c r="E32" s="6">
        <v>0.024351851851851857</v>
      </c>
      <c r="F32" s="48">
        <f>IF(A32="","",VLOOKUP(A32,'WS Hcap'!$B$4:$M$172,10))</f>
        <v>0.010416666666666666</v>
      </c>
      <c r="G32" s="6">
        <f t="shared" si="0"/>
        <v>0.013935185185185191</v>
      </c>
      <c r="H32" s="7"/>
      <c r="I32" s="5">
        <v>28</v>
      </c>
      <c r="J32" s="7" t="s">
        <v>175</v>
      </c>
      <c r="K32" s="6">
        <v>0.02488425925925926</v>
      </c>
      <c r="L32" s="6">
        <v>0.011458333333333334</v>
      </c>
      <c r="M32" s="6">
        <v>0.013425925925925924</v>
      </c>
      <c r="O32" s="144"/>
    </row>
    <row r="33" spans="1:15" ht="15" customHeight="1">
      <c r="A33" s="147">
        <v>106</v>
      </c>
      <c r="B33" s="5" t="str">
        <f>IF(A33="","",VLOOKUP(A33,'WS Hcap'!$B$4:$D$172,3))</f>
        <v>CC</v>
      </c>
      <c r="C33" s="5">
        <v>29</v>
      </c>
      <c r="D33" s="40" t="str">
        <f>IF(A33="","",VLOOKUP(A33,'WS Hcap'!$B$4:$D$172,2))</f>
        <v>Smith, Tracey</v>
      </c>
      <c r="E33" s="6">
        <v>0.024375000000000004</v>
      </c>
      <c r="F33" s="48">
        <f>IF(A33="","",VLOOKUP(A33,'WS Hcap'!$B$4:$M$172,10))</f>
        <v>0.008854166666666666</v>
      </c>
      <c r="G33" s="6">
        <f t="shared" si="0"/>
        <v>0.015520833333333338</v>
      </c>
      <c r="H33" s="7"/>
      <c r="I33" s="5">
        <v>29</v>
      </c>
      <c r="J33" s="40" t="s">
        <v>29</v>
      </c>
      <c r="K33" s="6">
        <v>0.02440972222222222</v>
      </c>
      <c r="L33" s="6">
        <v>0.01076388888888889</v>
      </c>
      <c r="M33" s="6">
        <v>0.013645833333333331</v>
      </c>
      <c r="O33" s="144"/>
    </row>
    <row r="34" spans="1:15" ht="15" customHeight="1">
      <c r="A34" s="147">
        <v>34</v>
      </c>
      <c r="B34" s="5" t="str">
        <f>IF(A34="","",VLOOKUP(A34,'WS Hcap'!$B$4:$D$172,3))</f>
        <v>JBR</v>
      </c>
      <c r="C34" s="5">
        <v>30</v>
      </c>
      <c r="D34" s="40" t="str">
        <f>IF(A34="","",VLOOKUP(A34,'WS Hcap'!$B$4:$D$172,2))</f>
        <v>Davison, Ian</v>
      </c>
      <c r="E34" s="6">
        <v>0.024386574074074074</v>
      </c>
      <c r="F34" s="48">
        <f>IF(A34="","",VLOOKUP(A34,'WS Hcap'!$B$4:$M$172,10))</f>
        <v>0.013368055555555557</v>
      </c>
      <c r="G34" s="6">
        <f t="shared" si="0"/>
        <v>0.011018518518518518</v>
      </c>
      <c r="H34" s="7"/>
      <c r="I34" s="5">
        <v>30</v>
      </c>
      <c r="J34" s="40" t="s">
        <v>147</v>
      </c>
      <c r="K34" s="24">
        <v>0.02440972222222222</v>
      </c>
      <c r="L34" s="24">
        <v>0.01076388888888889</v>
      </c>
      <c r="M34" s="24">
        <v>0.013645833333333331</v>
      </c>
      <c r="O34" s="144"/>
    </row>
    <row r="35" spans="1:15" ht="15" customHeight="1">
      <c r="A35" s="147">
        <v>20</v>
      </c>
      <c r="B35" s="5" t="str">
        <f>IF(A35="","",VLOOKUP(A35,'WS Hcap'!$B$4:$D$172,3))</f>
        <v>AA</v>
      </c>
      <c r="C35" s="5">
        <v>31</v>
      </c>
      <c r="D35" s="40" t="str">
        <f>IF(A35="","",VLOOKUP(A35,'WS Hcap'!$B$4:$D$172,2))</f>
        <v>Browning, Sue</v>
      </c>
      <c r="E35" s="6">
        <v>0.02440972222222222</v>
      </c>
      <c r="F35" s="48">
        <f>IF(A35="","",VLOOKUP(A35,'WS Hcap'!$B$4:$M$172,10))</f>
        <v>0.01076388888888889</v>
      </c>
      <c r="G35" s="6">
        <f t="shared" si="0"/>
        <v>0.013645833333333331</v>
      </c>
      <c r="H35" s="7"/>
      <c r="I35" s="5">
        <v>31</v>
      </c>
      <c r="J35" s="40" t="s">
        <v>38</v>
      </c>
      <c r="K35" s="6">
        <v>0.024189814814814817</v>
      </c>
      <c r="L35" s="6">
        <v>0.010416666666666666</v>
      </c>
      <c r="M35" s="6">
        <v>0.01377314814814815</v>
      </c>
      <c r="O35" s="144"/>
    </row>
    <row r="36" spans="1:15" ht="15" customHeight="1">
      <c r="A36" s="147">
        <v>27</v>
      </c>
      <c r="B36" s="5" t="str">
        <f>IF(A36="","",VLOOKUP(A36,'WS Hcap'!$B$4:$D$172,3))</f>
        <v>IPD</v>
      </c>
      <c r="C36" s="5">
        <v>32</v>
      </c>
      <c r="D36" s="40" t="str">
        <f>IF(A36="","",VLOOKUP(A36,'WS Hcap'!$B$4:$D$172,2))</f>
        <v>Cobb, Andrew</v>
      </c>
      <c r="E36" s="6">
        <v>0.02440972222222222</v>
      </c>
      <c r="F36" s="48">
        <f>IF(A36="","",VLOOKUP(A36,'WS Hcap'!$B$4:$M$172,10))</f>
        <v>0.01076388888888889</v>
      </c>
      <c r="G36" s="6">
        <f t="shared" si="0"/>
        <v>0.013645833333333331</v>
      </c>
      <c r="H36" s="7"/>
      <c r="I36" s="5">
        <v>32</v>
      </c>
      <c r="J36" s="7" t="s">
        <v>151</v>
      </c>
      <c r="K36" s="6">
        <v>0.024270833333333335</v>
      </c>
      <c r="L36" s="6">
        <v>0.010416666666666666</v>
      </c>
      <c r="M36" s="6">
        <v>0.01385416666666667</v>
      </c>
      <c r="O36" s="144"/>
    </row>
    <row r="37" spans="1:15" ht="15" customHeight="1">
      <c r="A37" s="147">
        <v>140</v>
      </c>
      <c r="B37" s="5" t="str">
        <f>IF(A37="","",VLOOKUP(A37,'WS Hcap'!$B$4:$D$172,3))</f>
        <v>TR</v>
      </c>
      <c r="C37" s="5">
        <v>33</v>
      </c>
      <c r="D37" s="40" t="str">
        <f>IF(A37="","",VLOOKUP(A37,'WS Hcap'!$B$4:$D$172,2))</f>
        <v>Warren, Lindsay</v>
      </c>
      <c r="E37" s="6">
        <v>0.02442129629629629</v>
      </c>
      <c r="F37" s="48">
        <f>IF(A37="","",VLOOKUP(A37,'WS Hcap'!$B$4:$M$172,10))</f>
        <v>0.007986111111111112</v>
      </c>
      <c r="G37" s="6">
        <f t="shared" si="0"/>
        <v>0.016435185185185178</v>
      </c>
      <c r="H37" s="7"/>
      <c r="I37" s="5">
        <v>33</v>
      </c>
      <c r="J37" s="40" t="s">
        <v>113</v>
      </c>
      <c r="K37" s="6">
        <v>0.024502314814814814</v>
      </c>
      <c r="L37" s="6">
        <v>0.010590277777777777</v>
      </c>
      <c r="M37" s="6">
        <v>0.013912037037037037</v>
      </c>
      <c r="O37" s="144"/>
    </row>
    <row r="38" spans="1:15" ht="15" customHeight="1">
      <c r="A38" s="147">
        <v>144</v>
      </c>
      <c r="B38" s="5" t="str">
        <f>IF(A38="","",VLOOKUP(A38,'WS Hcap'!$B$4:$D$172,3))</f>
        <v>FF</v>
      </c>
      <c r="C38" s="5">
        <v>34</v>
      </c>
      <c r="D38" s="40" t="str">
        <f>IF(A38="","",VLOOKUP(A38,'WS Hcap'!$B$4:$D$172,2))</f>
        <v>Weir, Gary</v>
      </c>
      <c r="E38" s="6">
        <v>0.02443287037037037</v>
      </c>
      <c r="F38" s="48">
        <f>IF(A38="","",VLOOKUP(A38,'WS Hcap'!$B$4:$M$172,10))</f>
        <v>0.013715277777777778</v>
      </c>
      <c r="G38" s="6">
        <f t="shared" si="0"/>
        <v>0.010717592592592591</v>
      </c>
      <c r="H38" s="7"/>
      <c r="I38" s="5">
        <v>34</v>
      </c>
      <c r="J38" s="40" t="s">
        <v>51</v>
      </c>
      <c r="K38" s="6">
        <v>0.024351851851851857</v>
      </c>
      <c r="L38" s="6">
        <v>0.010416666666666666</v>
      </c>
      <c r="M38" s="6">
        <v>0.013935185185185191</v>
      </c>
      <c r="O38" s="144"/>
    </row>
    <row r="39" spans="1:15" ht="15" customHeight="1">
      <c r="A39" s="147">
        <v>38</v>
      </c>
      <c r="B39" s="5" t="str">
        <f>IF(A39="","",VLOOKUP(A39,'WS Hcap'!$B$4:$D$172,3))</f>
        <v>JBR</v>
      </c>
      <c r="C39" s="5">
        <v>35</v>
      </c>
      <c r="D39" s="40" t="str">
        <f>IF(A39="","",VLOOKUP(A39,'WS Hcap'!$B$4:$D$172,2))</f>
        <v>Donaldson, Katie</v>
      </c>
      <c r="E39" s="6">
        <v>0.024444444444444446</v>
      </c>
      <c r="F39" s="48">
        <f>IF(A39="","",VLOOKUP(A39,'WS Hcap'!$B$4:$M$172,10))</f>
        <v>0.012152777777777778</v>
      </c>
      <c r="G39" s="6">
        <f t="shared" si="0"/>
        <v>0.012291666666666668</v>
      </c>
      <c r="H39" s="7"/>
      <c r="I39" s="5">
        <v>35</v>
      </c>
      <c r="J39" s="7" t="s">
        <v>193</v>
      </c>
      <c r="K39" s="6">
        <v>0.024293981481481482</v>
      </c>
      <c r="L39" s="6">
        <v>0.010243055555555556</v>
      </c>
      <c r="M39" s="6">
        <v>0.014050925925925927</v>
      </c>
      <c r="O39" s="144"/>
    </row>
    <row r="40" spans="1:15" ht="15" customHeight="1">
      <c r="A40" s="147">
        <v>121</v>
      </c>
      <c r="B40" s="5" t="str">
        <f>IF(A40="","",VLOOKUP(A40,'WS Hcap'!$B$4:$D$172,3))</f>
        <v>CC</v>
      </c>
      <c r="C40" s="5">
        <v>36</v>
      </c>
      <c r="D40" s="40" t="str">
        <f>IF(A40="","",VLOOKUP(A40,'WS Hcap'!$B$4:$D$172,2))</f>
        <v>Stewart, Janice</v>
      </c>
      <c r="E40" s="6">
        <v>0.024502314814814814</v>
      </c>
      <c r="F40" s="48">
        <f>IF(A40="","",VLOOKUP(A40,'WS Hcap'!$B$4:$M$172,10))</f>
        <v>0.010590277777777777</v>
      </c>
      <c r="G40" s="6">
        <f t="shared" si="0"/>
        <v>0.013912037037037037</v>
      </c>
      <c r="H40" s="7"/>
      <c r="I40" s="5">
        <v>36</v>
      </c>
      <c r="J40" s="40" t="s">
        <v>242</v>
      </c>
      <c r="K40" s="24">
        <v>0.02462962962962963</v>
      </c>
      <c r="L40" s="24">
        <v>0.010416666666666666</v>
      </c>
      <c r="M40" s="24">
        <v>0.014212962962962964</v>
      </c>
      <c r="O40" s="144"/>
    </row>
    <row r="41" spans="1:15" ht="15" customHeight="1">
      <c r="A41" s="147">
        <v>53</v>
      </c>
      <c r="B41" s="5" t="str">
        <f>IF(A41="","",VLOOKUP(A41,'WS Hcap'!$B$4:$D$172,3))</f>
        <v>JA</v>
      </c>
      <c r="C41" s="5">
        <v>37</v>
      </c>
      <c r="D41" s="40" t="str">
        <f>IF(A41="","",VLOOKUP(A41,'WS Hcap'!$B$4:$D$172,2))</f>
        <v>Frazer, Joe</v>
      </c>
      <c r="E41" s="6">
        <v>0.024525462962962968</v>
      </c>
      <c r="F41" s="48">
        <f>IF(A41="","",VLOOKUP(A41,'WS Hcap'!$B$4:$M$172,10))</f>
        <v>0.00954861111111111</v>
      </c>
      <c r="G41" s="6">
        <f t="shared" si="0"/>
        <v>0.014976851851851858</v>
      </c>
      <c r="H41" s="7"/>
      <c r="I41" s="5">
        <v>37</v>
      </c>
      <c r="J41" s="40" t="s">
        <v>238</v>
      </c>
      <c r="K41" s="6">
        <v>0.02383101851851852</v>
      </c>
      <c r="L41" s="6">
        <v>0.009375</v>
      </c>
      <c r="M41" s="6">
        <v>0.014456018518518519</v>
      </c>
      <c r="O41" s="144"/>
    </row>
    <row r="42" spans="1:15" ht="15" customHeight="1">
      <c r="A42" s="147">
        <v>52</v>
      </c>
      <c r="B42" s="5" t="str">
        <f>IF(A42="","",VLOOKUP(A42,'WS Hcap'!$B$4:$D$172,3))</f>
        <v>TCC</v>
      </c>
      <c r="C42" s="5">
        <v>38</v>
      </c>
      <c r="D42" s="40" t="str">
        <f>IF(A42="","",VLOOKUP(A42,'WS Hcap'!$B$4:$D$172,2))</f>
        <v>Fox, Robert</v>
      </c>
      <c r="E42" s="6">
        <v>0.024548611111111115</v>
      </c>
      <c r="F42" s="48">
        <f>IF(A42="","",VLOOKUP(A42,'WS Hcap'!$B$4:$M$172,10))</f>
        <v>0.009027777777777779</v>
      </c>
      <c r="G42" s="6">
        <f t="shared" si="0"/>
        <v>0.015520833333333336</v>
      </c>
      <c r="H42" s="7"/>
      <c r="I42" s="5">
        <v>38</v>
      </c>
      <c r="J42" s="40" t="s">
        <v>148</v>
      </c>
      <c r="K42" s="6">
        <v>0.024224537037037034</v>
      </c>
      <c r="L42" s="6">
        <v>0.009722222222222222</v>
      </c>
      <c r="M42" s="6">
        <v>0.014502314814814812</v>
      </c>
      <c r="O42" s="144"/>
    </row>
    <row r="43" spans="1:15" ht="15" customHeight="1">
      <c r="A43" s="147">
        <v>116</v>
      </c>
      <c r="B43" s="5" t="str">
        <f>IF(A43="","",VLOOKUP(A43,'WS Hcap'!$B$4:$D$172,3))</f>
        <v>TR</v>
      </c>
      <c r="C43" s="5">
        <v>39</v>
      </c>
      <c r="D43" s="40" t="str">
        <f>IF(A43="","",VLOOKUP(A43,'WS Hcap'!$B$4:$D$172,2))</f>
        <v>Stewart, Alan</v>
      </c>
      <c r="E43" s="6">
        <v>0.024560185185185185</v>
      </c>
      <c r="F43" s="48">
        <f>IF(A43="","",VLOOKUP(A43,'WS Hcap'!$B$4:$M$172,10))</f>
        <v>0.01267361111111111</v>
      </c>
      <c r="G43" s="6">
        <f t="shared" si="0"/>
        <v>0.011886574074074075</v>
      </c>
      <c r="H43" s="7"/>
      <c r="I43" s="5">
        <v>39</v>
      </c>
      <c r="J43" s="7" t="s">
        <v>83</v>
      </c>
      <c r="K43" s="6">
        <v>0.024814814814814817</v>
      </c>
      <c r="L43" s="6">
        <v>0.010243055555555556</v>
      </c>
      <c r="M43" s="6">
        <v>0.014571759259259262</v>
      </c>
      <c r="O43" s="144"/>
    </row>
    <row r="44" spans="1:15" ht="15" customHeight="1">
      <c r="A44" s="147">
        <v>2</v>
      </c>
      <c r="B44" s="5" t="str">
        <f>IF(A44="","",VLOOKUP(A44,'WS Hcap'!$B$4:$D$172,3))</f>
        <v>SK</v>
      </c>
      <c r="C44" s="5">
        <v>40</v>
      </c>
      <c r="D44" s="40" t="str">
        <f>IF(A44="","",VLOOKUP(A44,'WS Hcap'!$B$4:$D$172,2))</f>
        <v>Anderson, Lee</v>
      </c>
      <c r="E44" s="6">
        <v>0.02462962962962963</v>
      </c>
      <c r="F44" s="48">
        <f>IF(A44="","",VLOOKUP(A44,'WS Hcap'!$B$4:$M$172,10))</f>
        <v>0.011284722222222222</v>
      </c>
      <c r="G44" s="6">
        <f t="shared" si="0"/>
        <v>0.013344907407407408</v>
      </c>
      <c r="H44" s="7"/>
      <c r="I44" s="5">
        <v>40</v>
      </c>
      <c r="J44" s="40" t="s">
        <v>66</v>
      </c>
      <c r="K44" s="6">
        <v>0.024687499999999998</v>
      </c>
      <c r="L44" s="6">
        <v>0.010069444444444445</v>
      </c>
      <c r="M44" s="6">
        <v>0.014618055555555553</v>
      </c>
      <c r="O44" s="144"/>
    </row>
    <row r="45" spans="1:15" ht="15" customHeight="1">
      <c r="A45" s="147">
        <v>150</v>
      </c>
      <c r="B45" s="5" t="str">
        <f>IF(A45="","",VLOOKUP(A45,'WS Hcap'!$B$4:$D$172,3))</f>
        <v>RnR</v>
      </c>
      <c r="C45" s="5">
        <v>41</v>
      </c>
      <c r="D45" s="40" t="str">
        <f>IF(A45="","",VLOOKUP(A45,'WS Hcap'!$B$4:$D$172,2))</f>
        <v>Giles, Rodney</v>
      </c>
      <c r="E45" s="6">
        <v>0.02462962962962963</v>
      </c>
      <c r="F45" s="48">
        <f>IF(A45="","",VLOOKUP(A45,'WS Hcap'!$B$4:$M$172,10))</f>
        <v>0.010416666666666666</v>
      </c>
      <c r="G45" s="6">
        <f t="shared" si="0"/>
        <v>0.014212962962962964</v>
      </c>
      <c r="H45" s="7"/>
      <c r="I45" s="5">
        <v>41</v>
      </c>
      <c r="J45" s="40" t="s">
        <v>71</v>
      </c>
      <c r="K45" s="24">
        <v>0.024166666666666666</v>
      </c>
      <c r="L45" s="24">
        <v>0.00954861111111111</v>
      </c>
      <c r="M45" s="24">
        <v>0.014618055555555556</v>
      </c>
      <c r="O45" s="144"/>
    </row>
    <row r="46" spans="1:15" ht="15" customHeight="1">
      <c r="A46" s="147">
        <v>97</v>
      </c>
      <c r="B46" s="5" t="str">
        <f>IF(A46="","",VLOOKUP(A46,'WS Hcap'!$B$4:$D$172,3))</f>
        <v>JBR</v>
      </c>
      <c r="C46" s="5">
        <v>42</v>
      </c>
      <c r="D46" s="40" t="str">
        <f>IF(A46="","",VLOOKUP(A46,'WS Hcap'!$B$4:$D$172,2))</f>
        <v>Shields, David</v>
      </c>
      <c r="E46" s="6">
        <v>0.024641203703703703</v>
      </c>
      <c r="F46" s="48">
        <f>IF(A46="","",VLOOKUP(A46,'WS Hcap'!$B$4:$M$172,10))</f>
        <v>0.013541666666666667</v>
      </c>
      <c r="G46" s="6">
        <f t="shared" si="0"/>
        <v>0.011099537037037036</v>
      </c>
      <c r="H46" s="7"/>
      <c r="I46" s="5">
        <v>42</v>
      </c>
      <c r="J46" s="7" t="s">
        <v>34</v>
      </c>
      <c r="K46" s="6">
        <v>0.02515046296296296</v>
      </c>
      <c r="L46" s="6">
        <v>0.010416666666666666</v>
      </c>
      <c r="M46" s="6">
        <v>0.014733796296296295</v>
      </c>
      <c r="O46" s="144"/>
    </row>
    <row r="47" spans="1:15" ht="15" customHeight="1">
      <c r="A47" s="147">
        <v>43</v>
      </c>
      <c r="B47" s="5" t="str">
        <f>IF(A47="","",VLOOKUP(A47,'WS Hcap'!$B$4:$D$172,3))</f>
        <v>TR</v>
      </c>
      <c r="C47" s="5">
        <v>43</v>
      </c>
      <c r="D47" s="40" t="str">
        <f>IF(A47="","",VLOOKUP(A47,'WS Hcap'!$B$4:$D$172,2))</f>
        <v>Fairbairn, Martin</v>
      </c>
      <c r="E47" s="6">
        <v>0.024652777777777777</v>
      </c>
      <c r="F47" s="48">
        <f>IF(A47="","",VLOOKUP(A47,'WS Hcap'!$B$4:$M$172,10))</f>
        <v>0.01267361111111111</v>
      </c>
      <c r="G47" s="6">
        <f t="shared" si="0"/>
        <v>0.011979166666666667</v>
      </c>
      <c r="H47" s="7"/>
      <c r="I47" s="5">
        <v>43</v>
      </c>
      <c r="J47" s="7" t="s">
        <v>23</v>
      </c>
      <c r="K47" s="6">
        <v>0.025011574074074075</v>
      </c>
      <c r="L47" s="6">
        <v>0.010243055555555556</v>
      </c>
      <c r="M47" s="6">
        <v>0.01476851851851852</v>
      </c>
      <c r="O47" s="144"/>
    </row>
    <row r="48" spans="1:15" ht="15" customHeight="1">
      <c r="A48" s="147">
        <v>73</v>
      </c>
      <c r="B48" s="5" t="str">
        <f>IF(A48="","",VLOOKUP(A48,'WS Hcap'!$B$4:$D$172,3))</f>
        <v>GAL</v>
      </c>
      <c r="C48" s="5">
        <v>44</v>
      </c>
      <c r="D48" s="40" t="str">
        <f>IF(A48="","",VLOOKUP(A48,'WS Hcap'!$B$4:$D$172,2))</f>
        <v>Lemin, Julie</v>
      </c>
      <c r="E48" s="6">
        <v>0.024652777777777777</v>
      </c>
      <c r="F48" s="48">
        <f>IF(A48="","",VLOOKUP(A48,'WS Hcap'!$B$4:$M$172,10))</f>
        <v>0.011284722222222222</v>
      </c>
      <c r="G48" s="6">
        <f t="shared" si="0"/>
        <v>0.013368055555555555</v>
      </c>
      <c r="I48" s="5">
        <v>44</v>
      </c>
      <c r="J48" s="7" t="s">
        <v>45</v>
      </c>
      <c r="K48" s="6">
        <v>0.024733796296296295</v>
      </c>
      <c r="L48" s="6">
        <v>0.009895833333333333</v>
      </c>
      <c r="M48" s="6">
        <v>0.014837962962962963</v>
      </c>
      <c r="O48" s="144"/>
    </row>
    <row r="49" spans="1:15" ht="15" customHeight="1">
      <c r="A49" s="147">
        <v>98</v>
      </c>
      <c r="B49" s="5" t="str">
        <f>IF(A49="","",VLOOKUP(A49,'WS Hcap'!$B$4:$D$172,3))</f>
        <v>SC</v>
      </c>
      <c r="C49" s="5">
        <v>45</v>
      </c>
      <c r="D49" s="40" t="str">
        <f>IF(A49="","",VLOOKUP(A49,'WS Hcap'!$B$4:$D$172,2))</f>
        <v>Short, Stacey</v>
      </c>
      <c r="E49" s="6">
        <v>0.02466435185185185</v>
      </c>
      <c r="F49" s="48">
        <f>IF(A49="","",VLOOKUP(A49,'WS Hcap'!$B$4:$M$172,10))</f>
        <v>0.008854166666666666</v>
      </c>
      <c r="G49" s="6">
        <f t="shared" si="0"/>
        <v>0.015810185185185184</v>
      </c>
      <c r="I49" s="5">
        <v>45</v>
      </c>
      <c r="J49" s="40" t="s">
        <v>157</v>
      </c>
      <c r="K49" s="6">
        <v>0.024525462962962968</v>
      </c>
      <c r="L49" s="48">
        <v>0.00954861111111111</v>
      </c>
      <c r="M49" s="6">
        <v>0.014976851851851858</v>
      </c>
      <c r="O49" s="144"/>
    </row>
    <row r="50" spans="1:15" ht="15" customHeight="1">
      <c r="A50" s="147">
        <v>48</v>
      </c>
      <c r="B50" s="5" t="str">
        <f>IF(A50="","",VLOOKUP(A50,'WS Hcap'!$B$4:$D$172,3))</f>
        <v>CM</v>
      </c>
      <c r="C50" s="5">
        <v>46</v>
      </c>
      <c r="D50" s="40" t="str">
        <f>IF(A50="","",VLOOKUP(A50,'WS Hcap'!$B$4:$D$172,2))</f>
        <v>Forster, Gwen</v>
      </c>
      <c r="E50" s="6">
        <v>0.024687499999999998</v>
      </c>
      <c r="F50" s="48">
        <f>IF(A50="","",VLOOKUP(A50,'WS Hcap'!$B$4:$M$172,10))</f>
        <v>0.011458333333333334</v>
      </c>
      <c r="G50" s="6">
        <f t="shared" si="0"/>
        <v>0.013229166666666663</v>
      </c>
      <c r="I50" s="5">
        <v>46</v>
      </c>
      <c r="J50" s="40" t="s">
        <v>57</v>
      </c>
      <c r="K50" s="6">
        <v>0.02398148148148148</v>
      </c>
      <c r="L50" s="6">
        <v>0.008854166666666666</v>
      </c>
      <c r="M50" s="6">
        <v>0.015127314814814812</v>
      </c>
      <c r="O50" s="144"/>
    </row>
    <row r="51" spans="1:15" ht="15" customHeight="1">
      <c r="A51" s="147">
        <v>49</v>
      </c>
      <c r="B51" s="5" t="str">
        <f>IF(A51="","",VLOOKUP(A51,'WS Hcap'!$B$4:$D$172,3))</f>
        <v>DMR</v>
      </c>
      <c r="C51" s="5">
        <v>47</v>
      </c>
      <c r="D51" s="40" t="str">
        <f>IF(A51="","",VLOOKUP(A51,'WS Hcap'!$B$4:$D$172,2))</f>
        <v>Forster, Ron</v>
      </c>
      <c r="E51" s="6">
        <v>0.024687499999999998</v>
      </c>
      <c r="F51" s="48">
        <f>IF(A51="","",VLOOKUP(A51,'WS Hcap'!$B$4:$M$172,10))</f>
        <v>0.010069444444444445</v>
      </c>
      <c r="G51" s="6">
        <f t="shared" si="0"/>
        <v>0.014618055555555553</v>
      </c>
      <c r="I51" s="5">
        <v>47</v>
      </c>
      <c r="J51" s="40" t="s">
        <v>179</v>
      </c>
      <c r="K51" s="6">
        <v>0.023287037037037037</v>
      </c>
      <c r="L51" s="6">
        <v>0.008159722222222223</v>
      </c>
      <c r="M51" s="6">
        <v>0.015127314814814814</v>
      </c>
      <c r="O51" s="144"/>
    </row>
    <row r="52" spans="1:15" ht="15" customHeight="1">
      <c r="A52" s="147">
        <v>67</v>
      </c>
      <c r="B52" s="5" t="str">
        <f>IF(A52="","",VLOOKUP(A52,'WS Hcap'!$B$4:$D$172,3))</f>
        <v>GAL</v>
      </c>
      <c r="C52" s="5">
        <v>48</v>
      </c>
      <c r="D52" s="40" t="str">
        <f>IF(A52="","",VLOOKUP(A52,'WS Hcap'!$B$4:$D$172,2))</f>
        <v>Johnson, Ewa</v>
      </c>
      <c r="E52" s="6">
        <v>0.024722222222222225</v>
      </c>
      <c r="F52" s="48">
        <f>IF(A52="","",VLOOKUP(A52,'WS Hcap'!$B$4:$M$172,10))</f>
        <v>0.008333333333333333</v>
      </c>
      <c r="G52" s="6">
        <f t="shared" si="0"/>
        <v>0.01638888888888889</v>
      </c>
      <c r="I52" s="5">
        <v>48</v>
      </c>
      <c r="J52" s="40" t="s">
        <v>207</v>
      </c>
      <c r="K52" s="6">
        <v>0.024548611111111115</v>
      </c>
      <c r="L52" s="6">
        <v>0.009027777777777779</v>
      </c>
      <c r="M52" s="6">
        <v>0.015520833333333336</v>
      </c>
      <c r="O52" s="144"/>
    </row>
    <row r="53" spans="1:15" ht="15" customHeight="1">
      <c r="A53" s="147">
        <v>18</v>
      </c>
      <c r="B53" s="5" t="str">
        <f>IF(A53="","",VLOOKUP(A53,'WS Hcap'!$B$4:$D$172,3))</f>
        <v>CC</v>
      </c>
      <c r="C53" s="5">
        <v>49</v>
      </c>
      <c r="D53" s="40" t="str">
        <f>IF(A53="","",VLOOKUP(A53,'WS Hcap'!$B$4:$D$172,2))</f>
        <v>Brown, Colin</v>
      </c>
      <c r="E53" s="6">
        <v>0.024733796296296295</v>
      </c>
      <c r="F53" s="48">
        <f>IF(A53="","",VLOOKUP(A53,'WS Hcap'!$B$4:$M$172,10))</f>
        <v>0.009895833333333333</v>
      </c>
      <c r="G53" s="6">
        <f t="shared" si="0"/>
        <v>0.014837962962962963</v>
      </c>
      <c r="I53" s="5">
        <v>49</v>
      </c>
      <c r="J53" s="7" t="s">
        <v>144</v>
      </c>
      <c r="K53" s="6">
        <v>0.024375000000000004</v>
      </c>
      <c r="L53" s="6">
        <v>0.008854166666666666</v>
      </c>
      <c r="M53" s="6">
        <v>0.015520833333333338</v>
      </c>
      <c r="O53" s="144"/>
    </row>
    <row r="54" spans="1:15" ht="15" customHeight="1">
      <c r="A54" s="147">
        <v>100</v>
      </c>
      <c r="B54" s="5" t="str">
        <f>IF(A54="","",VLOOKUP(A54,'WS Hcap'!$B$4:$D$172,3))</f>
        <v>SB</v>
      </c>
      <c r="C54" s="5">
        <v>50</v>
      </c>
      <c r="D54" s="40" t="str">
        <f>IF(A54="","",VLOOKUP(A54,'WS Hcap'!$B$4:$D$172,2))</f>
        <v>Slaughter, Paul</v>
      </c>
      <c r="E54" s="6">
        <v>0.024745370370370372</v>
      </c>
      <c r="F54" s="48">
        <f>IF(A54="","",VLOOKUP(A54,'WS Hcap'!$B$4:$M$172,10))</f>
        <v>0.012499999999999999</v>
      </c>
      <c r="G54" s="6">
        <f t="shared" si="0"/>
        <v>0.012245370370370373</v>
      </c>
      <c r="I54" s="5">
        <v>50</v>
      </c>
      <c r="J54" s="7" t="s">
        <v>152</v>
      </c>
      <c r="K54" s="6">
        <v>0.02466435185185185</v>
      </c>
      <c r="L54" s="6">
        <v>0.008854166666666666</v>
      </c>
      <c r="M54" s="6">
        <v>0.015810185185185184</v>
      </c>
      <c r="O54" s="144"/>
    </row>
    <row r="55" spans="1:15" ht="15" customHeight="1">
      <c r="A55" s="147">
        <v>19</v>
      </c>
      <c r="B55" s="5" t="str">
        <f>IF(A55="","",VLOOKUP(A55,'WS Hcap'!$B$4:$D$172,3))</f>
        <v>FF</v>
      </c>
      <c r="C55" s="5">
        <v>51</v>
      </c>
      <c r="D55" s="40" t="str">
        <f>IF(A55="","",VLOOKUP(A55,'WS Hcap'!$B$4:$D$172,2))</f>
        <v>Brown, Pete</v>
      </c>
      <c r="E55" s="6">
        <v>0.024756944444444443</v>
      </c>
      <c r="F55" s="48">
        <f>IF(A55="","",VLOOKUP(A55,'WS Hcap'!$B$4:$M$172,10))</f>
        <v>0.013888888888888888</v>
      </c>
      <c r="G55" s="6">
        <f t="shared" si="0"/>
        <v>0.010868055555555554</v>
      </c>
      <c r="I55" s="5">
        <v>51</v>
      </c>
      <c r="J55" s="40" t="s">
        <v>70</v>
      </c>
      <c r="K55" s="6">
        <v>0.02417824074074074</v>
      </c>
      <c r="L55" s="6">
        <v>0.008333333333333333</v>
      </c>
      <c r="M55" s="6">
        <v>0.015844907407407405</v>
      </c>
      <c r="O55" s="144"/>
    </row>
    <row r="56" spans="1:15" ht="15">
      <c r="A56" s="147">
        <v>5</v>
      </c>
      <c r="B56" s="5" t="str">
        <f>IF(A56="","",VLOOKUP(A56,'WS Hcap'!$B$4:$D$172,3))</f>
        <v>TCC</v>
      </c>
      <c r="C56" s="5">
        <v>52</v>
      </c>
      <c r="D56" s="40" t="str">
        <f>IF(A56="","",VLOOKUP(A56,'WS Hcap'!$B$4:$D$172,2))</f>
        <v>Auld, Kerry</v>
      </c>
      <c r="E56" s="6">
        <v>0.02478009259259259</v>
      </c>
      <c r="F56" s="48">
        <f>IF(A56="","",VLOOKUP(A56,'WS Hcap'!$B$4:$M$172,10))</f>
        <v>0.008680555555555556</v>
      </c>
      <c r="G56" s="6">
        <f t="shared" si="0"/>
        <v>0.016099537037037034</v>
      </c>
      <c r="I56" s="5">
        <v>52</v>
      </c>
      <c r="J56" s="40" t="s">
        <v>226</v>
      </c>
      <c r="K56" s="24">
        <v>0.02478009259259259</v>
      </c>
      <c r="L56" s="24">
        <v>0.008680555555555556</v>
      </c>
      <c r="M56" s="24">
        <v>0.016099537037037034</v>
      </c>
      <c r="O56" s="144"/>
    </row>
    <row r="57" spans="1:15" ht="15">
      <c r="A57" s="147">
        <v>40</v>
      </c>
      <c r="B57" s="5" t="str">
        <f>IF(A57="","",VLOOKUP(A57,'WS Hcap'!$B$4:$D$172,3))</f>
        <v>SB</v>
      </c>
      <c r="C57" s="5">
        <v>53</v>
      </c>
      <c r="D57" s="40" t="str">
        <f>IF(A57="","",VLOOKUP(A57,'WS Hcap'!$B$4:$D$172,2))</f>
        <v>Elder, Lee</v>
      </c>
      <c r="E57" s="6">
        <v>0.024814814814814817</v>
      </c>
      <c r="F57" s="48">
        <f>IF(A57="","",VLOOKUP(A57,'WS Hcap'!$B$4:$M$172,10))</f>
        <v>0.010243055555555556</v>
      </c>
      <c r="G57" s="6">
        <f t="shared" si="0"/>
        <v>0.014571759259259262</v>
      </c>
      <c r="I57" s="5">
        <v>53</v>
      </c>
      <c r="J57" s="40" t="s">
        <v>136</v>
      </c>
      <c r="K57" s="24">
        <v>0.024270833333333335</v>
      </c>
      <c r="L57" s="24">
        <v>0.007986111111111112</v>
      </c>
      <c r="M57" s="24">
        <v>0.01628472222222222</v>
      </c>
      <c r="O57" s="144"/>
    </row>
    <row r="58" spans="1:15" ht="15">
      <c r="A58" s="147">
        <v>141</v>
      </c>
      <c r="B58" s="5" t="str">
        <f>IF(A58="","",VLOOKUP(A58,'WS Hcap'!$B$4:$D$172,3))</f>
        <v>SB</v>
      </c>
      <c r="C58" s="5">
        <v>54</v>
      </c>
      <c r="D58" s="40" t="str">
        <f>IF(A58="","",VLOOKUP(A58,'WS Hcap'!$B$4:$D$172,2))</f>
        <v>Watson, Kandis</v>
      </c>
      <c r="E58" s="6">
        <v>0.024826388888888887</v>
      </c>
      <c r="F58" s="48">
        <f>IF(A58="","",VLOOKUP(A58,'WS Hcap'!$B$4:$M$172,10))</f>
        <v>0.011805555555555555</v>
      </c>
      <c r="G58" s="6">
        <f t="shared" si="0"/>
        <v>0.013020833333333332</v>
      </c>
      <c r="I58" s="5">
        <v>54</v>
      </c>
      <c r="J58" s="7" t="s">
        <v>86</v>
      </c>
      <c r="K58" s="6">
        <v>0.02431712962962963</v>
      </c>
      <c r="L58" s="6">
        <v>0.007986111111111112</v>
      </c>
      <c r="M58" s="6">
        <v>0.016331018518518516</v>
      </c>
      <c r="O58" s="144"/>
    </row>
    <row r="59" spans="1:15" ht="15">
      <c r="A59" s="147">
        <v>17</v>
      </c>
      <c r="B59" s="5" t="str">
        <f>IF(A59="","",VLOOKUP(A59,'WS Hcap'!$B$4:$D$172,3))</f>
        <v>AUMD</v>
      </c>
      <c r="C59" s="5">
        <v>55</v>
      </c>
      <c r="D59" s="40" t="str">
        <f>IF(A59="","",VLOOKUP(A59,'WS Hcap'!$B$4:$D$172,2))</f>
        <v>Bradley, Dave</v>
      </c>
      <c r="E59" s="6">
        <v>0.02488425925925926</v>
      </c>
      <c r="F59" s="48">
        <f>IF(A59="","",VLOOKUP(A59,'WS Hcap'!$B$4:$M$172,10))</f>
        <v>0.011458333333333334</v>
      </c>
      <c r="G59" s="6">
        <f t="shared" si="0"/>
        <v>0.013425925925925924</v>
      </c>
      <c r="I59" s="5">
        <v>55</v>
      </c>
      <c r="J59" s="40" t="s">
        <v>222</v>
      </c>
      <c r="K59" s="6">
        <v>0.024201388888888887</v>
      </c>
      <c r="L59" s="6">
        <v>0.0078125</v>
      </c>
      <c r="M59" s="6">
        <v>0.016388888888888887</v>
      </c>
      <c r="O59" s="144"/>
    </row>
    <row r="60" spans="1:15" ht="15">
      <c r="A60" s="147">
        <v>146</v>
      </c>
      <c r="B60" s="5" t="str">
        <f>IF(A60="","",VLOOKUP(A60,'WS Hcap'!$B$4:$D$172,3))</f>
        <v>TCC</v>
      </c>
      <c r="C60" s="5">
        <v>56</v>
      </c>
      <c r="D60" s="40" t="str">
        <f>IF(A60="","",VLOOKUP(A60,'WS Hcap'!$B$4:$D$172,2))</f>
        <v>Williams, Megan</v>
      </c>
      <c r="E60" s="6">
        <v>0.02494212962962963</v>
      </c>
      <c r="F60" s="48">
        <f>IF(A60="","",VLOOKUP(A60,'WS Hcap'!$B$4:$M$172,10))</f>
        <v>0.0062499999999999995</v>
      </c>
      <c r="G60" s="6">
        <f t="shared" si="0"/>
        <v>0.01869212962962963</v>
      </c>
      <c r="I60" s="5">
        <v>56</v>
      </c>
      <c r="J60" s="7" t="s">
        <v>26</v>
      </c>
      <c r="K60" s="24">
        <v>0.024722222222222225</v>
      </c>
      <c r="L60" s="6">
        <v>0.008333333333333333</v>
      </c>
      <c r="M60" s="6">
        <v>0.01638888888888889</v>
      </c>
      <c r="O60" s="144"/>
    </row>
    <row r="61" spans="1:15" ht="15">
      <c r="A61" s="147">
        <v>99</v>
      </c>
      <c r="B61" s="5" t="str">
        <f>IF(A61="","",VLOOKUP(A61,'WS Hcap'!$B$4:$D$172,3))</f>
        <v>TR</v>
      </c>
      <c r="C61" s="5">
        <v>57</v>
      </c>
      <c r="D61" s="40" t="str">
        <f>IF(A61="","",VLOOKUP(A61,'WS Hcap'!$B$4:$D$172,2))</f>
        <v>Skelton, Annette</v>
      </c>
      <c r="E61" s="6">
        <v>0.02496527777777778</v>
      </c>
      <c r="F61" s="48">
        <f>IF(A61="","",VLOOKUP(A61,'WS Hcap'!$B$4:$M$172,10))</f>
        <v>0.003993055555555556</v>
      </c>
      <c r="G61" s="6">
        <f t="shared" si="0"/>
        <v>0.020972222222222225</v>
      </c>
      <c r="I61" s="5">
        <v>57</v>
      </c>
      <c r="J61" s="40" t="s">
        <v>91</v>
      </c>
      <c r="K61" s="6">
        <v>0.02442129629629629</v>
      </c>
      <c r="L61" s="6">
        <v>0.007986111111111112</v>
      </c>
      <c r="M61" s="6">
        <v>0.016435185185185178</v>
      </c>
      <c r="O61" s="144"/>
    </row>
    <row r="62" spans="1:15" ht="15">
      <c r="A62" s="147">
        <v>36</v>
      </c>
      <c r="B62" s="5" t="str">
        <f>IF(A62="","",VLOOKUP(A62,'WS Hcap'!$B$4:$D$172,3))</f>
        <v>HT</v>
      </c>
      <c r="C62" s="5">
        <v>58</v>
      </c>
      <c r="D62" s="40" t="str">
        <f>IF(A62="","",VLOOKUP(A62,'WS Hcap'!$B$4:$D$172,2))</f>
        <v>Dickinson, Ralph</v>
      </c>
      <c r="E62" s="6">
        <v>0.025011574074074075</v>
      </c>
      <c r="F62" s="48">
        <f>IF(A62="","",VLOOKUP(A62,'WS Hcap'!$B$4:$M$172,10))</f>
        <v>0.010243055555555556</v>
      </c>
      <c r="G62" s="6">
        <f t="shared" si="0"/>
        <v>0.01476851851851852</v>
      </c>
      <c r="I62" s="5">
        <v>58</v>
      </c>
      <c r="J62" s="7" t="s">
        <v>67</v>
      </c>
      <c r="K62" s="6">
        <v>0.023645833333333335</v>
      </c>
      <c r="L62" s="6">
        <v>0.006944444444444444</v>
      </c>
      <c r="M62" s="6">
        <v>0.01670138888888889</v>
      </c>
      <c r="O62" s="144"/>
    </row>
    <row r="63" spans="1:15" ht="15">
      <c r="A63" s="147">
        <v>77</v>
      </c>
      <c r="B63" s="5" t="str">
        <f>IF(A63="","",VLOOKUP(A63,'WS Hcap'!$B$4:$D$172,3))</f>
        <v>GAL</v>
      </c>
      <c r="C63" s="5">
        <v>59</v>
      </c>
      <c r="D63" s="40" t="str">
        <f>IF(A63="","",VLOOKUP(A63,'WS Hcap'!$B$4:$D$172,2))</f>
        <v>Mason, Claire</v>
      </c>
      <c r="E63" s="6">
        <v>0.02515046296296296</v>
      </c>
      <c r="F63" s="48">
        <f>IF(A63="","",VLOOKUP(A63,'WS Hcap'!$B$4:$M$172,10))</f>
        <v>0.010416666666666666</v>
      </c>
      <c r="G63" s="6">
        <f t="shared" si="0"/>
        <v>0.014733796296296295</v>
      </c>
      <c r="I63" s="5">
        <v>59</v>
      </c>
      <c r="J63" s="40" t="s">
        <v>36</v>
      </c>
      <c r="K63" s="6">
        <v>0.025358796296296296</v>
      </c>
      <c r="L63" s="6">
        <v>0.007291666666666666</v>
      </c>
      <c r="M63" s="6">
        <v>0.01806712962962963</v>
      </c>
      <c r="O63" s="144"/>
    </row>
    <row r="64" spans="1:15" ht="15">
      <c r="A64" s="147">
        <v>56</v>
      </c>
      <c r="B64" s="5" t="str">
        <f>IF(A64="","",VLOOKUP(A64,'WS Hcap'!$B$4:$D$172,3))</f>
        <v>HT</v>
      </c>
      <c r="C64" s="5">
        <v>60</v>
      </c>
      <c r="D64" s="40" t="str">
        <f>IF(A64="","",VLOOKUP(A64,'WS Hcap'!$B$4:$D$172,2))</f>
        <v>French, Steven</v>
      </c>
      <c r="E64" s="6">
        <v>0.02533564814814815</v>
      </c>
      <c r="F64" s="48">
        <f>IF(A64="","",VLOOKUP(A64,'WS Hcap'!$B$4:$M$172,10))</f>
        <v>0.013541666666666667</v>
      </c>
      <c r="G64" s="6">
        <f t="shared" si="0"/>
        <v>0.011793981481481482</v>
      </c>
      <c r="I64" s="5">
        <v>60</v>
      </c>
      <c r="J64" s="7" t="s">
        <v>84</v>
      </c>
      <c r="K64" s="6">
        <v>0.023819444444444445</v>
      </c>
      <c r="L64" s="6">
        <v>0.005381944444444445</v>
      </c>
      <c r="M64" s="6">
        <v>0.0184375</v>
      </c>
      <c r="O64" s="144"/>
    </row>
    <row r="65" spans="1:15" ht="15">
      <c r="A65" s="147">
        <v>45</v>
      </c>
      <c r="B65" s="5" t="str">
        <f>IF(A65="","",VLOOKUP(A65,'WS Hcap'!$B$4:$D$172,3))</f>
        <v>CM</v>
      </c>
      <c r="C65" s="5">
        <v>61</v>
      </c>
      <c r="D65" s="40" t="str">
        <f>IF(A65="","",VLOOKUP(A65,'WS Hcap'!$B$4:$D$172,2))</f>
        <v>Falkous, Lesley</v>
      </c>
      <c r="E65" s="6">
        <v>0.025358796296296296</v>
      </c>
      <c r="F65" s="48">
        <f>IF(A65="","",VLOOKUP(A65,'WS Hcap'!$B$4:$M$172,10))</f>
        <v>0.007291666666666666</v>
      </c>
      <c r="G65" s="6">
        <f t="shared" si="0"/>
        <v>0.01806712962962963</v>
      </c>
      <c r="I65" s="5">
        <v>61</v>
      </c>
      <c r="J65" s="7" t="s">
        <v>172</v>
      </c>
      <c r="K65" s="6">
        <v>0.025902777777777775</v>
      </c>
      <c r="L65" s="6">
        <v>0.007291666666666666</v>
      </c>
      <c r="M65" s="6">
        <v>0.01861111111111111</v>
      </c>
      <c r="O65" s="144"/>
    </row>
    <row r="66" spans="1:15" ht="15">
      <c r="A66" s="147">
        <v>66</v>
      </c>
      <c r="B66" s="5" t="str">
        <f>IF(A66="","",VLOOKUP(A66,'WS Hcap'!$B$4:$D$172,3))</f>
        <v>TM</v>
      </c>
      <c r="C66" s="5">
        <v>62</v>
      </c>
      <c r="D66" s="40" t="str">
        <f>IF(A66="","",VLOOKUP(A66,'WS Hcap'!$B$4:$D$172,2))</f>
        <v>Johnson, Brian</v>
      </c>
      <c r="E66" s="6">
        <v>0.02560185185185185</v>
      </c>
      <c r="F66" s="48">
        <f>IF(A66="","",VLOOKUP(A66,'WS Hcap'!$B$4:$M$172,10))</f>
        <v>0.012499999999999999</v>
      </c>
      <c r="G66" s="6">
        <f t="shared" si="0"/>
        <v>0.013101851851851852</v>
      </c>
      <c r="I66" s="5">
        <v>62</v>
      </c>
      <c r="J66" s="40" t="s">
        <v>225</v>
      </c>
      <c r="K66" s="24">
        <v>0.02494212962962963</v>
      </c>
      <c r="L66" s="24">
        <v>0.0062499999999999995</v>
      </c>
      <c r="M66" s="24">
        <v>0.01869212962962963</v>
      </c>
      <c r="O66" s="144"/>
    </row>
    <row r="67" spans="1:15" ht="15">
      <c r="A67" s="147">
        <v>22</v>
      </c>
      <c r="B67" s="5" t="str">
        <f>IF(A67="","",VLOOKUP(A67,'WS Hcap'!$B$4:$D$172,3))</f>
        <v>DMR</v>
      </c>
      <c r="C67" s="5">
        <v>63</v>
      </c>
      <c r="D67" s="40" t="str">
        <f>IF(A67="","",VLOOKUP(A67,'WS Hcap'!$B$4:$D$172,2))</f>
        <v>Butler, Lynn</v>
      </c>
      <c r="E67" s="6">
        <v>0.025902777777777775</v>
      </c>
      <c r="F67" s="48">
        <f>IF(A67="","",VLOOKUP(A67,'WS Hcap'!$B$4:$M$172,10))</f>
        <v>0.007291666666666666</v>
      </c>
      <c r="G67" s="6">
        <f t="shared" si="0"/>
        <v>0.01861111111111111</v>
      </c>
      <c r="I67" s="5">
        <v>63</v>
      </c>
      <c r="J67" s="40" t="s">
        <v>240</v>
      </c>
      <c r="K67" s="6">
        <v>0.02496527777777778</v>
      </c>
      <c r="L67" s="6">
        <v>0.003993055555555556</v>
      </c>
      <c r="M67" s="6">
        <v>0.020972222222222225</v>
      </c>
      <c r="O67" s="144"/>
    </row>
    <row r="68" spans="1:15" ht="15">
      <c r="A68" s="147">
        <v>14</v>
      </c>
      <c r="B68" s="5" t="str">
        <f>IF(A68="","",VLOOKUP(A68,'WS Hcap'!$B$4:$D$172,3))</f>
        <v>BB</v>
      </c>
      <c r="C68" s="5">
        <v>64</v>
      </c>
      <c r="D68" s="40" t="str">
        <f>IF(A68="","",VLOOKUP(A68,'WS Hcap'!$B$4:$D$172,2))</f>
        <v>Bickerton, Richard</v>
      </c>
      <c r="E68" s="6">
        <v>0.03533564814814815</v>
      </c>
      <c r="F68" s="48">
        <f>IF(A68="","",VLOOKUP(A68,'WS Hcap'!$B$4:$M$172,10))</f>
        <v>0.012152777777777778</v>
      </c>
      <c r="G68" s="6">
        <f t="shared" si="0"/>
        <v>0.023182870370370375</v>
      </c>
      <c r="I68" s="5">
        <v>64</v>
      </c>
      <c r="J68" s="40" t="s">
        <v>116</v>
      </c>
      <c r="K68" s="6">
        <v>0.03533564814814815</v>
      </c>
      <c r="L68" s="6">
        <v>0.012152777777777778</v>
      </c>
      <c r="M68" s="6">
        <v>0.023182870370370375</v>
      </c>
      <c r="O68" s="144"/>
    </row>
    <row r="69" spans="1:15" ht="15">
      <c r="A69" s="5"/>
      <c r="B69" s="5">
        <f>IF(A69="","",VLOOKUP(A69,'WS Hcap'!$B$4:$D$172,3))</f>
      </c>
      <c r="C69" s="5">
        <v>65</v>
      </c>
      <c r="D69" s="40">
        <f>IF(A69="","",VLOOKUP(A69,'WS Hcap'!$B$4:$D$172,2))</f>
      </c>
      <c r="E69" s="6"/>
      <c r="F69" s="48">
        <f>IF(A69="","",VLOOKUP(A69,'WS Hcap'!$B$4:$M$172,10))</f>
      </c>
      <c r="G69" s="6"/>
      <c r="I69" s="5">
        <v>65</v>
      </c>
      <c r="J69" s="40" t="s">
        <v>8</v>
      </c>
      <c r="K69" s="6"/>
      <c r="L69" s="6" t="s">
        <v>8</v>
      </c>
      <c r="M69" s="6"/>
      <c r="O69" s="144"/>
    </row>
    <row r="70" spans="1:15" ht="15">
      <c r="A70" s="5"/>
      <c r="B70" s="5">
        <f>IF(A70="","",VLOOKUP(A70,'WS Hcap'!$B$4:$D$172,3))</f>
      </c>
      <c r="C70" s="5">
        <v>66</v>
      </c>
      <c r="D70" s="40">
        <f>IF(A70="","",VLOOKUP(A70,'WS Hcap'!$B$4:$D$172,2))</f>
      </c>
      <c r="E70" s="6"/>
      <c r="F70" s="48">
        <f>IF(A70="","",VLOOKUP(A70,'WS Hcap'!$B$4:$M$172,10))</f>
      </c>
      <c r="G70" s="6"/>
      <c r="I70" s="5">
        <v>66</v>
      </c>
      <c r="J70" s="40" t="s">
        <v>8</v>
      </c>
      <c r="K70" s="24"/>
      <c r="L70" s="24" t="s">
        <v>8</v>
      </c>
      <c r="M70" s="24"/>
      <c r="O70" s="144"/>
    </row>
    <row r="71" spans="1:15" ht="15">
      <c r="A71" s="5"/>
      <c r="B71" s="5">
        <f>IF(A71="","",VLOOKUP(A71,'WS Hcap'!$B$4:$D$172,3))</f>
      </c>
      <c r="C71" s="5">
        <v>67</v>
      </c>
      <c r="D71" s="40">
        <f>IF(A71="","",VLOOKUP(A71,'WS Hcap'!$B$4:$D$172,2))</f>
      </c>
      <c r="E71" s="6"/>
      <c r="F71" s="48">
        <f>IF(A71="","",VLOOKUP(A71,'WS Hcap'!$B$4:$M$172,10))</f>
      </c>
      <c r="G71" s="6"/>
      <c r="I71" s="5">
        <v>67</v>
      </c>
      <c r="J71" s="7" t="s">
        <v>8</v>
      </c>
      <c r="K71" s="6"/>
      <c r="L71" s="6" t="s">
        <v>8</v>
      </c>
      <c r="M71" s="6"/>
      <c r="O71" s="144"/>
    </row>
    <row r="72" spans="1:15" ht="15">
      <c r="A72" s="5"/>
      <c r="B72" s="5">
        <f>IF(A72="","",VLOOKUP(A72,'WS Hcap'!$B$4:$D$172,3))</f>
      </c>
      <c r="C72" s="5">
        <v>68</v>
      </c>
      <c r="D72" s="40">
        <f>IF(A72="","",VLOOKUP(A72,'WS Hcap'!$B$4:$D$172,2))</f>
      </c>
      <c r="E72" s="6"/>
      <c r="F72" s="48">
        <f>IF(A72="","",VLOOKUP(A72,'WS Hcap'!$B$4:$M$172,10))</f>
      </c>
      <c r="G72" s="6"/>
      <c r="I72" s="5">
        <v>68</v>
      </c>
      <c r="J72" s="40" t="s">
        <v>8</v>
      </c>
      <c r="K72" s="24"/>
      <c r="L72" s="24" t="s">
        <v>8</v>
      </c>
      <c r="M72" s="24"/>
      <c r="O72" s="144"/>
    </row>
    <row r="73" spans="1:13" ht="15">
      <c r="A73" s="5"/>
      <c r="B73" s="5">
        <f>IF(A73="","",VLOOKUP(A73,'WS Hcap'!$B$4:$D$172,3))</f>
      </c>
      <c r="C73" s="5">
        <v>69</v>
      </c>
      <c r="D73" s="40">
        <f>IF(A73="","",VLOOKUP(A73,'WS Hcap'!$B$4:$D$172,2))</f>
      </c>
      <c r="E73" s="6"/>
      <c r="F73" s="48">
        <f>IF(A73="","",VLOOKUP(A73,'WS Hcap'!$B$4:$M$172,10))</f>
      </c>
      <c r="G73" s="6"/>
      <c r="I73" s="5">
        <v>69</v>
      </c>
      <c r="J73" s="7" t="s">
        <v>8</v>
      </c>
      <c r="K73" s="6"/>
      <c r="L73" s="6" t="s">
        <v>8</v>
      </c>
      <c r="M73" s="6"/>
    </row>
    <row r="74" spans="1:13" ht="15">
      <c r="A74" s="5"/>
      <c r="B74" s="5">
        <f>IF(A74="","",VLOOKUP(A74,'WS Hcap'!$B$4:$D$172,3))</f>
      </c>
      <c r="C74" s="5">
        <v>70</v>
      </c>
      <c r="D74" s="40">
        <f>IF(A74="","",VLOOKUP(A74,'WS Hcap'!$B$4:$D$172,2))</f>
      </c>
      <c r="E74" s="6"/>
      <c r="F74" s="48">
        <f>IF(A74="","",VLOOKUP(A74,'WS Hcap'!$B$4:$M$172,10))</f>
      </c>
      <c r="G74" s="6"/>
      <c r="I74" s="5">
        <v>70</v>
      </c>
      <c r="J74" s="7" t="s">
        <v>8</v>
      </c>
      <c r="K74" s="6"/>
      <c r="L74" s="6" t="s">
        <v>8</v>
      </c>
      <c r="M74" s="6"/>
    </row>
    <row r="75" spans="1:13" ht="15">
      <c r="A75" s="5"/>
      <c r="B75" s="5">
        <f>IF(A75="","",VLOOKUP(A75,'WS Hcap'!$B$4:$D$172,3))</f>
      </c>
      <c r="C75" s="5">
        <v>71</v>
      </c>
      <c r="D75" s="40">
        <f>IF(A75="","",VLOOKUP(A75,'WS Hcap'!$B$4:$D$172,2))</f>
      </c>
      <c r="E75" s="6"/>
      <c r="F75" s="48">
        <f>IF(A75="","",VLOOKUP(A75,'WS Hcap'!$B$4:$M$172,10))</f>
      </c>
      <c r="G75" s="6"/>
      <c r="I75" s="5">
        <v>71</v>
      </c>
      <c r="J75" s="40" t="s">
        <v>8</v>
      </c>
      <c r="K75" s="6"/>
      <c r="L75" s="6" t="s">
        <v>8</v>
      </c>
      <c r="M75" s="6"/>
    </row>
    <row r="76" spans="1:13" ht="15">
      <c r="A76" s="5"/>
      <c r="B76" s="5">
        <f>IF(A76="","",VLOOKUP(A76,'WS Hcap'!$B$4:$D$172,3))</f>
      </c>
      <c r="C76" s="5">
        <v>72</v>
      </c>
      <c r="D76" s="40">
        <f>IF(A76="","",VLOOKUP(A76,'WS Hcap'!$B$4:$D$172,2))</f>
      </c>
      <c r="E76" s="6"/>
      <c r="F76" s="48">
        <f>IF(A76="","",VLOOKUP(A76,'WS Hcap'!$B$4:$M$172,10))</f>
      </c>
      <c r="G76" s="6"/>
      <c r="I76" s="5">
        <v>72</v>
      </c>
      <c r="J76" s="7" t="s">
        <v>8</v>
      </c>
      <c r="K76" s="6"/>
      <c r="L76" s="6" t="s">
        <v>8</v>
      </c>
      <c r="M76" s="6"/>
    </row>
    <row r="77" spans="1:13" ht="15">
      <c r="A77" s="5"/>
      <c r="B77" s="5">
        <f>IF(A77="","",VLOOKUP(A77,'WS Hcap'!$B$4:$D$172,3))</f>
      </c>
      <c r="C77" s="5">
        <v>73</v>
      </c>
      <c r="D77" s="40">
        <f>IF(A77="","",VLOOKUP(A77,'WS Hcap'!$B$4:$D$172,2))</f>
      </c>
      <c r="E77" s="6"/>
      <c r="F77" s="48">
        <f>IF(A77="","",VLOOKUP(A77,'WS Hcap'!$B$4:$M$172,10))</f>
      </c>
      <c r="G77" s="6"/>
      <c r="I77" s="5">
        <v>73</v>
      </c>
      <c r="J77" s="7" t="s">
        <v>8</v>
      </c>
      <c r="K77" s="6"/>
      <c r="L77" s="6" t="s">
        <v>8</v>
      </c>
      <c r="M77" s="6"/>
    </row>
    <row r="78" spans="1:13" ht="15">
      <c r="A78" s="5"/>
      <c r="B78" s="5">
        <f>IF(A78="","",VLOOKUP(A78,'WS Hcap'!$B$4:$D$172,3))</f>
      </c>
      <c r="C78" s="5">
        <v>74</v>
      </c>
      <c r="D78" s="40">
        <f>IF(A78="","",VLOOKUP(A78,'WS Hcap'!$B$4:$D$172,2))</f>
      </c>
      <c r="E78" s="6"/>
      <c r="F78" s="48">
        <f>IF(A78="","",VLOOKUP(A78,'WS Hcap'!$B$4:$M$172,10))</f>
      </c>
      <c r="G78" s="6"/>
      <c r="I78" s="5">
        <v>74</v>
      </c>
      <c r="J78" s="40" t="s">
        <v>8</v>
      </c>
      <c r="K78" s="24"/>
      <c r="L78" s="24" t="s">
        <v>8</v>
      </c>
      <c r="M78" s="24"/>
    </row>
    <row r="79" spans="1:13" ht="15">
      <c r="A79" s="5"/>
      <c r="B79" s="5">
        <f>IF(A79="","",VLOOKUP(A79,'WS Hcap'!$B$4:$D$172,3))</f>
      </c>
      <c r="C79" s="5">
        <v>75</v>
      </c>
      <c r="D79" s="40">
        <f>IF(A79="","",VLOOKUP(A79,'WS Hcap'!$B$4:$D$172,2))</f>
      </c>
      <c r="E79" s="6"/>
      <c r="F79" s="48">
        <f>IF(A79="","",VLOOKUP(A79,'WS Hcap'!$B$4:$M$172,10))</f>
      </c>
      <c r="G79" s="6"/>
      <c r="I79" s="5">
        <v>75</v>
      </c>
      <c r="J79" s="40" t="s">
        <v>8</v>
      </c>
      <c r="K79" s="6"/>
      <c r="L79" s="6" t="s">
        <v>8</v>
      </c>
      <c r="M79" s="6"/>
    </row>
    <row r="80" spans="1:13" ht="15">
      <c r="A80" s="5"/>
      <c r="B80" s="5">
        <f>IF(A80="","",VLOOKUP(A80,'WS Hcap'!$B$4:$D$172,3))</f>
      </c>
      <c r="C80" s="5">
        <v>76</v>
      </c>
      <c r="D80" s="40">
        <f>IF(A80="","",VLOOKUP(A80,'WS Hcap'!$B$4:$D$172,2))</f>
      </c>
      <c r="E80" s="6"/>
      <c r="F80" s="48">
        <f>IF(A80="","",VLOOKUP(A80,'WS Hcap'!$B$4:$M$172,10))</f>
      </c>
      <c r="G80" s="6"/>
      <c r="I80" s="5">
        <v>76</v>
      </c>
      <c r="J80" s="40" t="s">
        <v>8</v>
      </c>
      <c r="K80" s="6"/>
      <c r="L80" s="6" t="s">
        <v>8</v>
      </c>
      <c r="M80" s="6"/>
    </row>
    <row r="81" spans="1:13" ht="15">
      <c r="A81" s="5"/>
      <c r="B81" s="5">
        <f>IF(A81="","",VLOOKUP(A81,'WS Hcap'!$B$4:$D$172,3))</f>
      </c>
      <c r="C81" s="5">
        <v>77</v>
      </c>
      <c r="D81" s="40">
        <f>IF(A81="","",VLOOKUP(A81,'WS Hcap'!$B$4:$D$172,2))</f>
      </c>
      <c r="E81" s="6"/>
      <c r="F81" s="48">
        <f>IF(A81="","",VLOOKUP(A81,'WS Hcap'!$B$4:$M$172,10))</f>
      </c>
      <c r="G81" s="6"/>
      <c r="I81" s="5">
        <v>77</v>
      </c>
      <c r="J81" s="40" t="s">
        <v>8</v>
      </c>
      <c r="K81" s="24"/>
      <c r="L81" s="24" t="s">
        <v>8</v>
      </c>
      <c r="M81" s="24"/>
    </row>
    <row r="82" spans="1:13" ht="15">
      <c r="A82" s="5"/>
      <c r="B82" s="5">
        <f>IF(A82="","",VLOOKUP(A82,'WS Hcap'!$B$4:$D$172,3))</f>
      </c>
      <c r="C82" s="5">
        <v>78</v>
      </c>
      <c r="D82" s="40">
        <f>IF(A82="","",VLOOKUP(A82,'WS Hcap'!$B$4:$D$172,2))</f>
      </c>
      <c r="E82" s="6"/>
      <c r="F82" s="48">
        <f>IF(A82="","",VLOOKUP(A82,'WS Hcap'!$B$4:$M$172,10))</f>
      </c>
      <c r="G82" s="6"/>
      <c r="I82" s="5">
        <v>78</v>
      </c>
      <c r="J82" s="40" t="s">
        <v>8</v>
      </c>
      <c r="K82" s="6"/>
      <c r="L82" s="6" t="s">
        <v>8</v>
      </c>
      <c r="M82" s="6"/>
    </row>
    <row r="83" spans="1:13" ht="15">
      <c r="A83" s="5"/>
      <c r="B83" s="5">
        <f>IF(A83="","",VLOOKUP(A83,'WS Hcap'!$B$4:$D$172,3))</f>
      </c>
      <c r="C83" s="5">
        <v>79</v>
      </c>
      <c r="D83" s="40">
        <f>IF(A83="","",VLOOKUP(A83,'WS Hcap'!$B$4:$D$172,2))</f>
      </c>
      <c r="E83" s="6"/>
      <c r="F83" s="48">
        <f>IF(A83="","",VLOOKUP(A83,'WS Hcap'!$B$4:$M$172,10))</f>
      </c>
      <c r="G83" s="6"/>
      <c r="I83" s="5">
        <v>79</v>
      </c>
      <c r="J83" s="7" t="s">
        <v>8</v>
      </c>
      <c r="K83" s="6"/>
      <c r="L83" s="6" t="s">
        <v>8</v>
      </c>
      <c r="M83" s="6"/>
    </row>
    <row r="84" spans="1:13" ht="15">
      <c r="A84" s="5"/>
      <c r="B84" s="5">
        <f>IF(A84="","",VLOOKUP(A84,'WS Hcap'!$B$4:$D$172,3))</f>
      </c>
      <c r="C84" s="5">
        <v>80</v>
      </c>
      <c r="D84" s="40">
        <f>IF(A84="","",VLOOKUP(A84,'WS Hcap'!$B$4:$D$172,2))</f>
      </c>
      <c r="E84" s="6"/>
      <c r="F84" s="48">
        <f>IF(A84="","",VLOOKUP(A84,'WS Hcap'!$B$4:$M$172,10))</f>
      </c>
      <c r="G84" s="6"/>
      <c r="I84" s="5">
        <v>80</v>
      </c>
      <c r="J84" s="40" t="s">
        <v>8</v>
      </c>
      <c r="K84" s="24"/>
      <c r="L84" s="24" t="s">
        <v>8</v>
      </c>
      <c r="M84" s="24"/>
    </row>
    <row r="85" spans="1:13" ht="15">
      <c r="A85" s="5"/>
      <c r="B85" s="5">
        <f>IF(A85="","",VLOOKUP(A85,'WS Hcap'!$B$4:$D$172,3))</f>
      </c>
      <c r="C85" s="5">
        <v>81</v>
      </c>
      <c r="D85" s="40">
        <f>IF(A85="","",VLOOKUP(A85,'WS Hcap'!$B$4:$D$172,2))</f>
      </c>
      <c r="E85" s="6"/>
      <c r="F85" s="48">
        <f>IF(A85="","",VLOOKUP(A85,'WS Hcap'!$B$4:$M$172,10))</f>
      </c>
      <c r="G85" s="6"/>
      <c r="I85" s="5">
        <v>81</v>
      </c>
      <c r="J85" s="7" t="s">
        <v>8</v>
      </c>
      <c r="K85" s="6"/>
      <c r="L85" s="6" t="s">
        <v>8</v>
      </c>
      <c r="M85" s="6"/>
    </row>
    <row r="86" spans="1:13" ht="15">
      <c r="A86" s="5"/>
      <c r="B86" s="5">
        <f>IF(A86="","",VLOOKUP(A86,'WS Hcap'!$B$4:$D$172,3))</f>
      </c>
      <c r="C86" s="5">
        <v>82</v>
      </c>
      <c r="D86" s="40">
        <f>IF(A86="","",VLOOKUP(A86,'WS Hcap'!$B$4:$D$172,2))</f>
      </c>
      <c r="E86" s="6"/>
      <c r="F86" s="48">
        <f>IF(A86="","",VLOOKUP(A86,'WS Hcap'!$B$4:$M$172,10))</f>
      </c>
      <c r="G86" s="6"/>
      <c r="I86" s="5">
        <v>82</v>
      </c>
      <c r="J86" s="40" t="s">
        <v>8</v>
      </c>
      <c r="K86" s="6"/>
      <c r="L86" s="6" t="s">
        <v>8</v>
      </c>
      <c r="M86" s="6"/>
    </row>
    <row r="87" spans="1:13" ht="15">
      <c r="A87" s="5"/>
      <c r="B87" s="5">
        <f>IF(A87="","",VLOOKUP(A87,'WS Hcap'!$B$4:$D$172,3))</f>
      </c>
      <c r="C87" s="5">
        <v>83</v>
      </c>
      <c r="D87" s="40">
        <f>IF(A87="","",VLOOKUP(A87,'WS Hcap'!$B$4:$D$172,2))</f>
      </c>
      <c r="E87" s="6"/>
      <c r="F87" s="48">
        <f>IF(A87="","",VLOOKUP(A87,'WS Hcap'!$B$4:$M$172,10))</f>
      </c>
      <c r="G87" s="6"/>
      <c r="I87" s="5">
        <v>83</v>
      </c>
      <c r="J87" s="40" t="s">
        <v>8</v>
      </c>
      <c r="K87" s="6"/>
      <c r="L87" s="6" t="s">
        <v>8</v>
      </c>
      <c r="M87" s="6"/>
    </row>
    <row r="88" spans="1:13" ht="15">
      <c r="A88" s="5"/>
      <c r="B88" s="5">
        <f>IF(A88="","",VLOOKUP(A88,'WS Hcap'!$B$4:$D$172,3))</f>
      </c>
      <c r="C88" s="5">
        <v>84</v>
      </c>
      <c r="D88" s="40">
        <f>IF(A88="","",VLOOKUP(A88,'WS Hcap'!$B$4:$D$172,2))</f>
      </c>
      <c r="E88" s="6"/>
      <c r="F88" s="48">
        <f>IF(A88="","",VLOOKUP(A88,'WS Hcap'!$B$4:$M$172,10))</f>
      </c>
      <c r="G88" s="6"/>
      <c r="I88" s="5">
        <v>84</v>
      </c>
      <c r="J88" s="40" t="s">
        <v>8</v>
      </c>
      <c r="K88" s="6"/>
      <c r="L88" s="6" t="s">
        <v>8</v>
      </c>
      <c r="M88" s="6"/>
    </row>
    <row r="89" spans="1:13" ht="15">
      <c r="A89" s="5"/>
      <c r="B89" s="5">
        <f>IF(A89="","",VLOOKUP(A89,'WS Hcap'!$B$4:$D$172,3))</f>
      </c>
      <c r="C89" s="5">
        <v>85</v>
      </c>
      <c r="D89" s="40">
        <f>IF(A89="","",VLOOKUP(A89,'WS Hcap'!$B$4:$D$172,2))</f>
      </c>
      <c r="E89" s="6"/>
      <c r="F89" s="48">
        <f>IF(A89="","",VLOOKUP(A89,'WS Hcap'!$B$4:$M$172,10))</f>
      </c>
      <c r="G89" s="6"/>
      <c r="I89" s="5">
        <v>85</v>
      </c>
      <c r="J89" s="40" t="s">
        <v>8</v>
      </c>
      <c r="K89" s="6"/>
      <c r="L89" s="6" t="s">
        <v>8</v>
      </c>
      <c r="M89" s="6"/>
    </row>
    <row r="90" spans="1:13" ht="15">
      <c r="A90" s="5"/>
      <c r="B90" s="5">
        <f>IF(A90="","",VLOOKUP(A90,'WS Hcap'!$B$4:$D$172,3))</f>
      </c>
      <c r="C90" s="5">
        <v>86</v>
      </c>
      <c r="D90" s="40">
        <f>IF(A90="","",VLOOKUP(A90,'WS Hcap'!$B$4:$D$172,2))</f>
      </c>
      <c r="E90" s="6"/>
      <c r="F90" s="48">
        <f>IF(A90="","",VLOOKUP(A90,'WS Hcap'!$B$4:$M$172,10))</f>
      </c>
      <c r="G90" s="6"/>
      <c r="I90" s="5">
        <v>86</v>
      </c>
      <c r="J90" s="40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IF(A91="","",VLOOKUP(A91,'WS Hcap'!$B$4:$D$172,3))</f>
      </c>
      <c r="C91" s="5">
        <v>87</v>
      </c>
      <c r="D91" s="40">
        <f>IF(A91="","",VLOOKUP(A91,'WS Hcap'!$B$4:$D$172,2))</f>
      </c>
      <c r="E91" s="6"/>
      <c r="F91" s="48">
        <f>IF(A91="","",VLOOKUP(A91,'WS Hcap'!$B$4:$M$172,10))</f>
      </c>
      <c r="G91" s="6"/>
      <c r="I91" s="5">
        <v>87</v>
      </c>
      <c r="J91" s="40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IF(A92="","",VLOOKUP(A92,'WS Hcap'!$B$4:$D$172,3))</f>
      </c>
      <c r="C92" s="5">
        <v>88</v>
      </c>
      <c r="D92" s="40">
        <f>IF(A92="","",VLOOKUP(A92,'WS Hcap'!$B$4:$D$172,2))</f>
      </c>
      <c r="E92" s="6"/>
      <c r="F92" s="48">
        <f>IF(A92="","",VLOOKUP(A92,'WS Hcap'!$B$4:$M$172,10))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IF(A93="","",VLOOKUP(A93,'WS Hcap'!$B$4:$D$172,3))</f>
      </c>
      <c r="C93" s="5">
        <v>89</v>
      </c>
      <c r="D93" s="40">
        <f>IF(A93="","",VLOOKUP(A93,'WS Hcap'!$B$4:$D$172,2))</f>
      </c>
      <c r="E93" s="6"/>
      <c r="F93" s="48">
        <f>IF(A93="","",VLOOKUP(A93,'WS Hcap'!$B$4:$M$172,10))</f>
      </c>
      <c r="G93" s="6"/>
      <c r="I93" s="5">
        <v>89</v>
      </c>
      <c r="J93" s="40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IF(A94="","",VLOOKUP(A94,'WS Hcap'!$B$4:$D$172,3))</f>
      </c>
      <c r="C94" s="5">
        <v>90</v>
      </c>
      <c r="D94" s="40">
        <f>IF(A94="","",VLOOKUP(A94,'WS Hcap'!$B$4:$D$172,2))</f>
      </c>
      <c r="E94" s="6"/>
      <c r="F94" s="48">
        <f>IF(A94="","",VLOOKUP(A94,'WS Hcap'!$B$4:$M$172,10))</f>
      </c>
      <c r="G94" s="6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IF(A95="","",VLOOKUP(A95,'WS Hcap'!$B$4:$D$172,3))</f>
      </c>
      <c r="C95" s="5">
        <v>91</v>
      </c>
      <c r="D95" s="40">
        <f>IF(A95="","",VLOOKUP(A95,'WS Hcap'!$B$4:$D$172,2))</f>
      </c>
      <c r="E95" s="6"/>
      <c r="F95" s="48">
        <f>IF(A95="","",VLOOKUP(A95,'WS Hcap'!$B$4:$M$172,10))</f>
      </c>
      <c r="G95" s="6"/>
      <c r="I95" s="5">
        <v>91</v>
      </c>
      <c r="J95" s="40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IF(A96="","",VLOOKUP(A96,'WS Hcap'!$B$4:$D$172,3))</f>
      </c>
      <c r="C96" s="5">
        <v>92</v>
      </c>
      <c r="D96" s="40">
        <f>IF(A96="","",VLOOKUP(A96,'WS Hcap'!$B$4:$D$172,2))</f>
      </c>
      <c r="E96" s="6"/>
      <c r="F96" s="48">
        <f>IF(A96="","",VLOOKUP(A96,'WS Hcap'!$B$4:$M$172,10))</f>
      </c>
      <c r="G96" s="6"/>
      <c r="I96" s="5">
        <v>92</v>
      </c>
      <c r="J96" s="40" t="s">
        <v>8</v>
      </c>
      <c r="K96" s="24"/>
      <c r="L96" s="24" t="s">
        <v>8</v>
      </c>
      <c r="M96" s="24"/>
    </row>
    <row r="97" spans="1:13" ht="15">
      <c r="A97" s="5"/>
      <c r="B97" s="5">
        <f>IF(A97="","",VLOOKUP(A97,'WS Hcap'!$B$4:$D$172,3))</f>
      </c>
      <c r="C97" s="5">
        <v>93</v>
      </c>
      <c r="D97" s="40">
        <f>IF(A97="","",VLOOKUP(A97,'WS Hcap'!$B$4:$D$172,2))</f>
      </c>
      <c r="E97" s="6"/>
      <c r="F97" s="48">
        <f>IF(A97="","",VLOOKUP(A97,'WS Hcap'!$B$4:$M$172,10))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IF(A98="","",VLOOKUP(A98,'WS Hcap'!$B$4:$D$172,3))</f>
      </c>
      <c r="C98" s="5">
        <v>94</v>
      </c>
      <c r="D98" s="40">
        <f>IF(A98="","",VLOOKUP(A98,'WS Hcap'!$B$4:$D$172,2))</f>
      </c>
      <c r="E98" s="6"/>
      <c r="F98" s="48">
        <f>IF(A98="","",VLOOKUP(A98,'WS Hcap'!$B$4:$M$172,10))</f>
      </c>
      <c r="G98" s="6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IF(A99="","",VLOOKUP(A99,'WS Hcap'!$B$4:$D$172,3))</f>
      </c>
      <c r="C99" s="5">
        <v>95</v>
      </c>
      <c r="D99" s="40">
        <f>IF(A99="","",VLOOKUP(A99,'WS Hcap'!$B$4:$D$172,2))</f>
      </c>
      <c r="E99" s="6"/>
      <c r="F99" s="48">
        <f>IF(A99="","",VLOOKUP(A99,'WS Hcap'!$B$4:$M$172,10))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IF(A100="","",VLOOKUP(A100,'WS Hcap'!$B$4:$D$172,3))</f>
      </c>
      <c r="C100" s="5">
        <v>96</v>
      </c>
      <c r="D100" s="40">
        <f>IF(A100="","",VLOOKUP(A100,'WS Hcap'!$B$4:$D$172,2))</f>
      </c>
      <c r="E100" s="6"/>
      <c r="F100" s="48">
        <f>IF(A100="","",VLOOKUP(A100,'WS Hcap'!$B$4:$M$172,10))</f>
      </c>
      <c r="G100" s="6"/>
      <c r="I100" s="5">
        <v>96</v>
      </c>
      <c r="J100" s="40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IF(A101="","",VLOOKUP(A101,'WS Hcap'!$B$4:$D$172,3))</f>
      </c>
      <c r="C101" s="5">
        <v>97</v>
      </c>
      <c r="D101" s="40">
        <f>IF(A101="","",VLOOKUP(A101,'WS Hcap'!$B$4:$D$172,2))</f>
      </c>
      <c r="E101" s="6"/>
      <c r="F101" s="48">
        <f>IF(A101="","",VLOOKUP(A101,'WS Hcap'!$B$4:$M$172,10))</f>
      </c>
      <c r="G101" s="6"/>
      <c r="I101" s="5">
        <v>97</v>
      </c>
      <c r="J101" s="40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IF(A102="","",VLOOKUP(A102,'WS Hcap'!$B$4:$D$172,3))</f>
      </c>
      <c r="C102" s="5">
        <v>98</v>
      </c>
      <c r="D102" s="40">
        <f>IF(A102="","",VLOOKUP(A102,'WS Hcap'!$B$4:$D$172,2))</f>
      </c>
      <c r="E102" s="6"/>
      <c r="F102" s="48">
        <f>IF(A102="","",VLOOKUP(A102,'WS Hcap'!$B$4:$M$172,10))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IF(A103="","",VLOOKUP(A103,'WS Hcap'!$B$4:$D$172,3))</f>
      </c>
      <c r="C103" s="5">
        <v>99</v>
      </c>
      <c r="D103" s="40">
        <f>IF(A103="","",VLOOKUP(A103,'WS Hcap'!$B$4:$D$172,2))</f>
      </c>
      <c r="E103" s="6"/>
      <c r="F103" s="48">
        <f>IF(A103="","",VLOOKUP(A103,'WS Hcap'!$B$4:$M$172,10))</f>
      </c>
      <c r="G103" s="6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IF(A104="","",VLOOKUP(A104,'WS Hcap'!$B$4:$D$172,3))</f>
      </c>
      <c r="C104" s="5">
        <v>100</v>
      </c>
      <c r="D104" s="40">
        <f>IF(A104="","",VLOOKUP(A104,'WS Hcap'!$B$4:$D$172,2))</f>
      </c>
      <c r="E104" s="6"/>
      <c r="F104" s="48">
        <f>IF(A104="","",VLOOKUP(A104,'WS Hcap'!$B$4:$M$172,10))</f>
      </c>
      <c r="G104" s="6"/>
      <c r="I104" s="5">
        <v>100</v>
      </c>
      <c r="J104" s="22" t="s">
        <v>8</v>
      </c>
      <c r="K104" s="24"/>
      <c r="L104" s="24" t="s">
        <v>8</v>
      </c>
      <c r="M104" s="24"/>
    </row>
    <row r="105" spans="1:13" ht="15">
      <c r="A105" s="5"/>
      <c r="B105" s="5">
        <f>IF(A105="","",VLOOKUP(A105,'WS Hcap'!$B$4:$D$172,3))</f>
      </c>
      <c r="C105" s="5"/>
      <c r="D105" s="40">
        <f>IF(A105="","",VLOOKUP(A105,'WS Hcap'!$B$4:$D$172,2))</f>
      </c>
      <c r="E105" s="6"/>
      <c r="F105" s="48">
        <f>IF(A105="","",VLOOKUP(A105,'WS Hcap'!$B$4:$M$172,10))</f>
      </c>
      <c r="G105" s="6"/>
      <c r="I105" s="5"/>
      <c r="J105" s="40" t="s">
        <v>8</v>
      </c>
      <c r="K105" s="24"/>
      <c r="L105" s="24" t="s">
        <v>8</v>
      </c>
      <c r="M105" s="24"/>
    </row>
    <row r="106" spans="1:13" ht="15">
      <c r="A106" s="5"/>
      <c r="B106" s="5">
        <f>IF(A106="","",VLOOKUP(A106,'WS Hcap'!$B$4:$D$172,3))</f>
      </c>
      <c r="C106" s="5"/>
      <c r="D106" s="40">
        <f>IF(A106="","",VLOOKUP(A106,'WS Hcap'!$B$4:$D$172,2))</f>
      </c>
      <c r="E106" s="6"/>
      <c r="F106" s="48">
        <f>IF(A106="","",VLOOKUP(A106,'WS Hcap'!$B$4:$M$172,10))</f>
      </c>
      <c r="G106" s="6"/>
      <c r="I106" s="5"/>
      <c r="J106" s="40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IF(A107="","",VLOOKUP(A107,'WS Hcap'!$B$4:$D$172,3))</f>
      </c>
      <c r="C107" s="5"/>
      <c r="D107" s="40">
        <f>IF(A107="","",VLOOKUP(A107,'WS Hcap'!$B$4:$D$172,2))</f>
      </c>
      <c r="E107" s="6"/>
      <c r="F107" s="48">
        <f>IF(A107="","",VLOOKUP(A107,'WS Hcap'!$B$4:$M$172,10))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 customHeight="1">
      <c r="A108" s="5"/>
      <c r="B108" s="5">
        <f>IF(A108="","",VLOOKUP(A108,'WS Hcap'!$B$4:$D$172,3))</f>
      </c>
      <c r="C108" s="5"/>
      <c r="D108" s="40">
        <f>IF(A108="","",VLOOKUP(A108,'WS Hcap'!$B$4:$D$172,2))</f>
      </c>
      <c r="E108" s="6"/>
      <c r="F108" s="48">
        <f>IF(A108="","",VLOOKUP(A108,'WS Hcap'!$B$4:$M$172,10))</f>
      </c>
      <c r="G108" s="6"/>
      <c r="I108" s="5"/>
      <c r="J108" s="78" t="s">
        <v>8</v>
      </c>
      <c r="K108" s="6"/>
      <c r="L108" s="78" t="s">
        <v>8</v>
      </c>
      <c r="M108" s="78"/>
    </row>
    <row r="109" spans="1:13" ht="15" customHeight="1">
      <c r="A109" s="5"/>
      <c r="B109" s="23"/>
      <c r="C109" s="23"/>
      <c r="D109" s="40"/>
      <c r="E109" s="6"/>
      <c r="F109" s="48"/>
      <c r="G109" s="24"/>
      <c r="I109" s="5"/>
      <c r="J109" s="7"/>
      <c r="K109" s="6"/>
      <c r="L109" s="6"/>
      <c r="M109" s="6"/>
    </row>
    <row r="110" spans="1:13" ht="15" customHeight="1">
      <c r="A110" s="5"/>
      <c r="B110" s="23"/>
      <c r="C110" s="23"/>
      <c r="D110" s="40"/>
      <c r="E110" s="6"/>
      <c r="F110" s="48"/>
      <c r="G110" s="24"/>
      <c r="I110" s="5"/>
      <c r="J110" s="7"/>
      <c r="K110" s="6"/>
      <c r="L110" s="6"/>
      <c r="M110" s="6"/>
    </row>
    <row r="111" spans="1:13" ht="15" customHeight="1">
      <c r="A111" s="5"/>
      <c r="B111" s="23"/>
      <c r="C111" s="23"/>
      <c r="D111" s="40"/>
      <c r="E111" s="6"/>
      <c r="F111" s="48"/>
      <c r="G111" s="24"/>
      <c r="I111" s="5"/>
      <c r="J111" s="7"/>
      <c r="K111" s="6"/>
      <c r="L111" s="6"/>
      <c r="M111" s="6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selectLockedCells="1"/>
  <mergeCells count="2">
    <mergeCell ref="J2:L2"/>
    <mergeCell ref="R2:X2"/>
  </mergeCells>
  <conditionalFormatting sqref="A5:A68">
    <cfRule type="duplicateValues" priority="1" dxfId="0" stopIfTrue="1">
      <formula>AND(COUNTIF($A$5:$A$68,A5)&gt;1,NOT(ISBLANK(A5)))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5" width="15.7109375" style="0" customWidth="1"/>
    <col min="6" max="6" width="15.7109375" style="82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219</v>
      </c>
      <c r="B1" s="4"/>
      <c r="C1" s="16"/>
      <c r="D1" s="16"/>
      <c r="E1" s="16"/>
      <c r="F1" s="80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80"/>
      <c r="G2" s="16"/>
      <c r="H2" s="16"/>
      <c r="J2" s="205" t="s">
        <v>20</v>
      </c>
      <c r="K2" s="205"/>
      <c r="L2" s="205"/>
      <c r="R2" s="205" t="s">
        <v>210</v>
      </c>
      <c r="S2" s="205"/>
      <c r="T2" s="205"/>
      <c r="U2" s="205"/>
      <c r="V2" s="205"/>
      <c r="W2" s="205"/>
      <c r="X2" s="205"/>
    </row>
    <row r="3" spans="1:13" ht="15" customHeight="1">
      <c r="A3" s="25" t="s">
        <v>1</v>
      </c>
      <c r="B3" s="25" t="s">
        <v>18</v>
      </c>
      <c r="C3" s="26"/>
      <c r="D3" s="27"/>
      <c r="E3" s="26"/>
      <c r="F3" s="46"/>
      <c r="G3" s="26"/>
      <c r="H3" s="26"/>
      <c r="I3" s="26"/>
      <c r="J3" s="26"/>
      <c r="K3" s="26"/>
      <c r="L3" s="26"/>
      <c r="M3" s="26"/>
    </row>
    <row r="4" spans="1:23" ht="15" customHeight="1">
      <c r="A4" s="25" t="s">
        <v>2</v>
      </c>
      <c r="B4" s="25" t="s">
        <v>19</v>
      </c>
      <c r="C4" s="25" t="s">
        <v>3</v>
      </c>
      <c r="D4" s="28" t="s">
        <v>4</v>
      </c>
      <c r="E4" s="25" t="s">
        <v>5</v>
      </c>
      <c r="F4" s="81" t="s">
        <v>6</v>
      </c>
      <c r="G4" s="25" t="s">
        <v>7</v>
      </c>
      <c r="H4" s="26"/>
      <c r="I4" s="25" t="s">
        <v>3</v>
      </c>
      <c r="J4" s="28" t="s">
        <v>4</v>
      </c>
      <c r="K4" s="25" t="s">
        <v>5</v>
      </c>
      <c r="L4" s="25" t="s">
        <v>6</v>
      </c>
      <c r="M4" s="25" t="s">
        <v>7</v>
      </c>
      <c r="S4" s="143">
        <v>1</v>
      </c>
      <c r="T4" s="143">
        <v>2</v>
      </c>
      <c r="U4" s="143">
        <v>3</v>
      </c>
      <c r="V4" s="143">
        <v>4</v>
      </c>
      <c r="W4" s="142"/>
    </row>
    <row r="5" spans="1:23" ht="15" customHeight="1">
      <c r="A5" s="147">
        <v>28</v>
      </c>
      <c r="B5" s="5" t="str">
        <f>IF(A5="","",VLOOKUP(A5,'WS Hcap'!$B$4:$D$174,3))</f>
        <v>TSC</v>
      </c>
      <c r="C5" s="5">
        <v>1</v>
      </c>
      <c r="D5" s="40" t="str">
        <f>IF(A5="","",VLOOKUP(A5,'WS Hcap'!$B$4:$D$174,2))</f>
        <v>Conner, Michelle</v>
      </c>
      <c r="E5" s="6">
        <v>0.022824074074074076</v>
      </c>
      <c r="F5" s="79">
        <f>IF(A5="","",VLOOKUP(A5,'WS Hcap'!$B$4:$N$174,11))</f>
        <v>0.009027777777777779</v>
      </c>
      <c r="G5" s="6">
        <f aca="true" t="shared" si="0" ref="G5:G85">E5-F5</f>
        <v>0.013796296296296298</v>
      </c>
      <c r="H5" s="7"/>
      <c r="I5" s="5">
        <v>1</v>
      </c>
      <c r="J5" s="7" t="s">
        <v>190</v>
      </c>
      <c r="K5" s="6">
        <v>0.02449074074074074</v>
      </c>
      <c r="L5" s="6">
        <v>0.01423611111111111</v>
      </c>
      <c r="M5" s="6">
        <v>0.01025462962962963</v>
      </c>
      <c r="R5" s="140" t="s">
        <v>59</v>
      </c>
      <c r="S5">
        <v>6</v>
      </c>
      <c r="T5">
        <v>19</v>
      </c>
      <c r="U5">
        <v>33</v>
      </c>
      <c r="V5">
        <v>48</v>
      </c>
      <c r="W5" s="142">
        <v>106</v>
      </c>
    </row>
    <row r="6" spans="1:23" ht="15" customHeight="1">
      <c r="A6" s="147">
        <v>99</v>
      </c>
      <c r="B6" s="5" t="str">
        <f>IF(A6="","",VLOOKUP(A6,'WS Hcap'!$B$4:$D$174,3))</f>
        <v>TR</v>
      </c>
      <c r="C6" s="5">
        <v>2</v>
      </c>
      <c r="D6" s="40" t="str">
        <f>IF(A6="","",VLOOKUP(A6,'WS Hcap'!$B$4:$D$174,2))</f>
        <v>Skelton, Annette</v>
      </c>
      <c r="E6" s="6">
        <v>0.023564814814814813</v>
      </c>
      <c r="F6" s="79">
        <f>IF(A6="","",VLOOKUP(A6,'WS Hcap'!$B$4:$N$174,11))</f>
        <v>0.003645833333333333</v>
      </c>
      <c r="G6" s="6">
        <f t="shared" si="0"/>
        <v>0.01991898148148148</v>
      </c>
      <c r="H6" s="7"/>
      <c r="I6" s="5">
        <v>2</v>
      </c>
      <c r="J6" s="7" t="s">
        <v>149</v>
      </c>
      <c r="K6" s="6">
        <v>0.024444444444444446</v>
      </c>
      <c r="L6" s="6">
        <v>0.013715277777777778</v>
      </c>
      <c r="M6" s="6">
        <v>0.010729166666666668</v>
      </c>
      <c r="R6" s="140" t="s">
        <v>92</v>
      </c>
      <c r="S6">
        <v>23</v>
      </c>
      <c r="T6">
        <v>49</v>
      </c>
      <c r="U6">
        <v>62</v>
      </c>
      <c r="V6">
        <v>150</v>
      </c>
      <c r="W6" s="142">
        <v>284</v>
      </c>
    </row>
    <row r="7" spans="1:23" ht="15" customHeight="1">
      <c r="A7" s="147">
        <v>22</v>
      </c>
      <c r="B7" s="5" t="str">
        <f>IF(A7="","",VLOOKUP(A7,'WS Hcap'!$B$4:$D$174,3))</f>
        <v>DMR</v>
      </c>
      <c r="C7" s="5">
        <v>3</v>
      </c>
      <c r="D7" s="40" t="str">
        <f>IF(A7="","",VLOOKUP(A7,'WS Hcap'!$B$4:$D$174,2))</f>
        <v>Butler, Lynn</v>
      </c>
      <c r="E7" s="6">
        <v>0.02372685185185185</v>
      </c>
      <c r="F7" s="79">
        <f>IF(A7="","",VLOOKUP(A7,'WS Hcap'!$B$4:$N$174,11))</f>
        <v>0.006944444444444444</v>
      </c>
      <c r="G7" s="6">
        <f t="shared" si="0"/>
        <v>0.016782407407407406</v>
      </c>
      <c r="H7" s="7"/>
      <c r="I7" s="5">
        <v>3</v>
      </c>
      <c r="J7" s="7" t="s">
        <v>237</v>
      </c>
      <c r="K7" s="6">
        <v>0.02400462962962963</v>
      </c>
      <c r="L7" s="86">
        <v>0.013194444444444444</v>
      </c>
      <c r="M7" s="6">
        <v>0.010810185185185185</v>
      </c>
      <c r="R7" s="140" t="s">
        <v>74</v>
      </c>
      <c r="S7">
        <v>69</v>
      </c>
      <c r="T7">
        <v>150</v>
      </c>
      <c r="U7">
        <v>150</v>
      </c>
      <c r="V7">
        <v>150</v>
      </c>
      <c r="W7" s="142">
        <v>519</v>
      </c>
    </row>
    <row r="8" spans="1:23" ht="15" customHeight="1">
      <c r="A8" s="147">
        <v>81</v>
      </c>
      <c r="B8" s="5" t="str">
        <f>IF(A8="","",VLOOKUP(A8,'WS Hcap'!$B$4:$D$174,3))</f>
        <v>SC</v>
      </c>
      <c r="C8" s="5">
        <v>4</v>
      </c>
      <c r="D8" s="40" t="str">
        <f>IF(A8="","",VLOOKUP(A8,'WS Hcap'!$B$4:$D$174,2))</f>
        <v>McKenna, Michael</v>
      </c>
      <c r="E8" s="6">
        <v>0.023738425925925923</v>
      </c>
      <c r="F8" s="79">
        <f>IF(A8="","",VLOOKUP(A8,'WS Hcap'!$B$4:$N$174,11))</f>
        <v>0.010416666666666666</v>
      </c>
      <c r="G8" s="6">
        <f t="shared" si="0"/>
        <v>0.013321759259259257</v>
      </c>
      <c r="H8" s="7"/>
      <c r="I8" s="5">
        <v>4</v>
      </c>
      <c r="J8" s="7" t="s">
        <v>85</v>
      </c>
      <c r="K8" s="6">
        <v>0.024386574074074074</v>
      </c>
      <c r="L8" s="6">
        <v>0.013541666666666667</v>
      </c>
      <c r="M8" s="6">
        <v>0.010844907407407407</v>
      </c>
      <c r="R8" s="140" t="s">
        <v>58</v>
      </c>
      <c r="S8">
        <v>11</v>
      </c>
      <c r="T8">
        <v>68</v>
      </c>
      <c r="U8">
        <v>75</v>
      </c>
      <c r="V8">
        <v>150</v>
      </c>
      <c r="W8" s="142">
        <v>304</v>
      </c>
    </row>
    <row r="9" spans="1:23" ht="15" customHeight="1">
      <c r="A9" s="147">
        <v>61</v>
      </c>
      <c r="B9" s="5" t="str">
        <f>IF(A9="","",VLOOKUP(A9,'WS Hcap'!$B$4:$D$174,3))</f>
        <v>CM</v>
      </c>
      <c r="C9" s="5">
        <v>5</v>
      </c>
      <c r="D9" s="40" t="str">
        <f>IF(A9="","",VLOOKUP(A9,'WS Hcap'!$B$4:$D$174,2))</f>
        <v>Harmon, Gemma</v>
      </c>
      <c r="E9" s="6">
        <v>0.023796296296296298</v>
      </c>
      <c r="F9" s="79">
        <f>IF(A9="","",VLOOKUP(A9,'WS Hcap'!$B$4:$N$174,11))</f>
        <v>0.009375</v>
      </c>
      <c r="G9" s="6">
        <f t="shared" si="0"/>
        <v>0.014421296296296298</v>
      </c>
      <c r="H9" s="7"/>
      <c r="I9" s="5">
        <v>5</v>
      </c>
      <c r="J9" s="7" t="s">
        <v>82</v>
      </c>
      <c r="K9" s="6">
        <v>0.024305555555555556</v>
      </c>
      <c r="L9" s="6">
        <v>0.013368055555555557</v>
      </c>
      <c r="M9" s="6">
        <v>0.0109375</v>
      </c>
      <c r="R9" s="141" t="s">
        <v>180</v>
      </c>
      <c r="S9">
        <v>5</v>
      </c>
      <c r="T9">
        <v>10</v>
      </c>
      <c r="U9">
        <v>73</v>
      </c>
      <c r="V9">
        <v>150</v>
      </c>
      <c r="W9" s="142">
        <v>238</v>
      </c>
    </row>
    <row r="10" spans="1:23" ht="15" customHeight="1">
      <c r="A10" s="147">
        <v>20</v>
      </c>
      <c r="B10" s="5" t="str">
        <f>IF(A10="","",VLOOKUP(A10,'WS Hcap'!$B$4:$D$174,3))</f>
        <v>AA</v>
      </c>
      <c r="C10" s="5">
        <v>6</v>
      </c>
      <c r="D10" s="40" t="str">
        <f>IF(A10="","",VLOOKUP(A10,'WS Hcap'!$B$4:$D$174,2))</f>
        <v>Browning, Sue</v>
      </c>
      <c r="E10" s="6">
        <v>0.023865740740740743</v>
      </c>
      <c r="F10" s="79">
        <f>IF(A10="","",VLOOKUP(A10,'WS Hcap'!$B$4:$N$174,11))</f>
        <v>0.01076388888888889</v>
      </c>
      <c r="G10" s="6">
        <f t="shared" si="0"/>
        <v>0.013101851851851852</v>
      </c>
      <c r="H10" s="7"/>
      <c r="I10" s="5">
        <v>6</v>
      </c>
      <c r="J10" s="7" t="s">
        <v>201</v>
      </c>
      <c r="K10" s="6">
        <v>0.024513888888888887</v>
      </c>
      <c r="L10" s="6">
        <v>0.013541666666666667</v>
      </c>
      <c r="M10" s="6">
        <v>0.01097222222222222</v>
      </c>
      <c r="R10" s="140" t="s">
        <v>120</v>
      </c>
      <c r="S10">
        <v>3</v>
      </c>
      <c r="T10">
        <v>27</v>
      </c>
      <c r="U10">
        <v>41</v>
      </c>
      <c r="V10">
        <v>47</v>
      </c>
      <c r="W10" s="142">
        <v>118</v>
      </c>
    </row>
    <row r="11" spans="1:23" ht="15" customHeight="1">
      <c r="A11" s="147">
        <v>134</v>
      </c>
      <c r="B11" s="5" t="str">
        <f>IF(A11="","",VLOOKUP(A11,'WS Hcap'!$B$4:$D$174,3))</f>
        <v>TR</v>
      </c>
      <c r="C11" s="5">
        <v>7</v>
      </c>
      <c r="D11" s="40" t="str">
        <f>IF(A11="","",VLOOKUP(A11,'WS Hcap'!$B$4:$D$174,2))</f>
        <v>Triplow, David</v>
      </c>
      <c r="E11" s="6">
        <v>0.02396990740740741</v>
      </c>
      <c r="F11" s="79">
        <f>IF(A11="","",VLOOKUP(A11,'WS Hcap'!$B$4:$N$174,11))</f>
        <v>0.01267361111111111</v>
      </c>
      <c r="G11" s="6">
        <f t="shared" si="0"/>
        <v>0.011296296296296299</v>
      </c>
      <c r="H11" s="7"/>
      <c r="I11" s="5">
        <v>7</v>
      </c>
      <c r="J11" s="7" t="s">
        <v>112</v>
      </c>
      <c r="K11" s="6">
        <v>0.024375000000000004</v>
      </c>
      <c r="L11" s="6">
        <v>0.013368055555555557</v>
      </c>
      <c r="M11" s="6">
        <v>0.011006944444444448</v>
      </c>
      <c r="R11" s="140" t="s">
        <v>154</v>
      </c>
      <c r="S11">
        <v>26</v>
      </c>
      <c r="T11">
        <v>38</v>
      </c>
      <c r="U11">
        <v>40</v>
      </c>
      <c r="V11">
        <v>61</v>
      </c>
      <c r="W11" s="142">
        <v>165</v>
      </c>
    </row>
    <row r="12" spans="1:23" ht="15" customHeight="1">
      <c r="A12" s="147">
        <v>129</v>
      </c>
      <c r="B12" s="5" t="str">
        <f>IF(A12="","",VLOOKUP(A12,'WS Hcap'!$B$4:$D$174,3))</f>
        <v>SSG</v>
      </c>
      <c r="C12" s="5">
        <v>8</v>
      </c>
      <c r="D12" s="40" t="str">
        <f>IF(A12="","",VLOOKUP(A12,'WS Hcap'!$B$4:$D$174,2))</f>
        <v>Storey, Calum</v>
      </c>
      <c r="E12" s="6">
        <v>0.02400462962962963</v>
      </c>
      <c r="F12" s="79">
        <f>IF(A12="","",VLOOKUP(A12,'WS Hcap'!$B$4:$N$174,11))</f>
        <v>0.013194444444444444</v>
      </c>
      <c r="G12" s="6">
        <f t="shared" si="0"/>
        <v>0.010810185185185185</v>
      </c>
      <c r="H12" s="7"/>
      <c r="I12" s="5">
        <v>8</v>
      </c>
      <c r="J12" s="7" t="s">
        <v>209</v>
      </c>
      <c r="K12" s="6">
        <v>0.024189814814814817</v>
      </c>
      <c r="L12" s="6">
        <v>0.013020833333333334</v>
      </c>
      <c r="M12" s="6">
        <v>0.011168981481481483</v>
      </c>
      <c r="R12" s="140" t="s">
        <v>109</v>
      </c>
      <c r="S12">
        <v>45</v>
      </c>
      <c r="T12">
        <v>58</v>
      </c>
      <c r="U12">
        <v>59</v>
      </c>
      <c r="V12">
        <v>60</v>
      </c>
      <c r="W12" s="142">
        <v>222</v>
      </c>
    </row>
    <row r="13" spans="1:23" ht="15" customHeight="1">
      <c r="A13" s="147">
        <v>58</v>
      </c>
      <c r="B13" s="5" t="str">
        <f>IF(A13="","",VLOOKUP(A13,'WS Hcap'!$B$4:$D$174,3))</f>
        <v>SSG</v>
      </c>
      <c r="C13" s="5">
        <v>9</v>
      </c>
      <c r="D13" s="40" t="str">
        <f>IF(A13="","",VLOOKUP(A13,'WS Hcap'!$B$4:$D$174,2))</f>
        <v>Gilfillan, Michael</v>
      </c>
      <c r="E13" s="6">
        <v>0.02400462962962963</v>
      </c>
      <c r="F13" s="79">
        <f>IF(A13="","",VLOOKUP(A13,'WS Hcap'!$B$4:$N$174,11))</f>
        <v>0.006076388888888889</v>
      </c>
      <c r="G13" s="6">
        <f t="shared" si="0"/>
        <v>0.01792824074074074</v>
      </c>
      <c r="H13" s="7"/>
      <c r="I13" s="5">
        <v>9</v>
      </c>
      <c r="J13" s="7" t="s">
        <v>78</v>
      </c>
      <c r="K13" s="6">
        <v>0.02461805555555556</v>
      </c>
      <c r="L13" s="6">
        <v>0.013368055555555557</v>
      </c>
      <c r="M13" s="6">
        <v>0.011250000000000003</v>
      </c>
      <c r="R13" s="140" t="s">
        <v>61</v>
      </c>
      <c r="S13">
        <v>13</v>
      </c>
      <c r="T13">
        <v>18</v>
      </c>
      <c r="U13">
        <v>31</v>
      </c>
      <c r="V13">
        <v>150</v>
      </c>
      <c r="W13" s="142">
        <v>212</v>
      </c>
    </row>
    <row r="14" spans="1:23" ht="15" customHeight="1">
      <c r="A14" s="147">
        <v>94</v>
      </c>
      <c r="B14" s="5" t="str">
        <f>IF(A14="","",VLOOKUP(A14,'WS Hcap'!$B$4:$D$174,3))</f>
        <v>CM</v>
      </c>
      <c r="C14" s="5">
        <v>10</v>
      </c>
      <c r="D14" s="40" t="str">
        <f>IF(A14="","",VLOOKUP(A14,'WS Hcap'!$B$4:$D$174,2))</f>
        <v>Scorer, Lisa</v>
      </c>
      <c r="E14" s="6">
        <v>0.024027777777777776</v>
      </c>
      <c r="F14" s="79">
        <f>IF(A14="","",VLOOKUP(A14,'WS Hcap'!$B$4:$N$174,11))</f>
        <v>0.010590277777777777</v>
      </c>
      <c r="G14" s="6">
        <f t="shared" si="0"/>
        <v>0.0134375</v>
      </c>
      <c r="H14" s="7"/>
      <c r="I14" s="5">
        <v>10</v>
      </c>
      <c r="J14" s="40" t="s">
        <v>191</v>
      </c>
      <c r="K14" s="6">
        <v>0.02449074074074074</v>
      </c>
      <c r="L14" s="6">
        <v>0.013194444444444444</v>
      </c>
      <c r="M14" s="6">
        <v>0.011296296296296296</v>
      </c>
      <c r="R14" s="140" t="s">
        <v>155</v>
      </c>
      <c r="S14">
        <v>17</v>
      </c>
      <c r="T14">
        <v>32</v>
      </c>
      <c r="U14">
        <v>150</v>
      </c>
      <c r="V14">
        <v>150</v>
      </c>
      <c r="W14" s="142">
        <v>349</v>
      </c>
    </row>
    <row r="15" spans="1:23" ht="15" customHeight="1">
      <c r="A15" s="147">
        <v>121</v>
      </c>
      <c r="B15" s="5" t="str">
        <f>IF(A15="","",VLOOKUP(A15,'WS Hcap'!$B$4:$D$174,3))</f>
        <v>CC</v>
      </c>
      <c r="C15" s="5">
        <v>11</v>
      </c>
      <c r="D15" s="40" t="str">
        <f>IF(A15="","",VLOOKUP(A15,'WS Hcap'!$B$4:$D$174,2))</f>
        <v>Stewart, Janice</v>
      </c>
      <c r="E15" s="6">
        <v>0.024039351851851853</v>
      </c>
      <c r="F15" s="79">
        <f>IF(A15="","",VLOOKUP(A15,'WS Hcap'!$B$4:$N$174,11))</f>
        <v>0.010416666666666666</v>
      </c>
      <c r="G15" s="6">
        <f t="shared" si="0"/>
        <v>0.013622685185185187</v>
      </c>
      <c r="H15" s="7"/>
      <c r="I15" s="5">
        <v>11</v>
      </c>
      <c r="J15" s="40" t="s">
        <v>139</v>
      </c>
      <c r="K15" s="6">
        <v>0.02396990740740741</v>
      </c>
      <c r="L15" s="6">
        <v>0.01267361111111111</v>
      </c>
      <c r="M15" s="6">
        <v>0.011296296296296299</v>
      </c>
      <c r="R15" s="140" t="s">
        <v>159</v>
      </c>
      <c r="S15">
        <v>20</v>
      </c>
      <c r="T15">
        <v>28</v>
      </c>
      <c r="U15">
        <v>67</v>
      </c>
      <c r="V15">
        <v>71</v>
      </c>
      <c r="W15" s="142">
        <v>186</v>
      </c>
    </row>
    <row r="16" spans="1:23" ht="15" customHeight="1">
      <c r="A16" s="147">
        <v>43</v>
      </c>
      <c r="B16" s="5" t="str">
        <f>IF(A16="","",VLOOKUP(A16,'WS Hcap'!$B$4:$D$174,3))</f>
        <v>TR</v>
      </c>
      <c r="C16" s="5">
        <v>12</v>
      </c>
      <c r="D16" s="40" t="str">
        <f>IF(A16="","",VLOOKUP(A16,'WS Hcap'!$B$4:$D$174,2))</f>
        <v>Fairbairn, Martin</v>
      </c>
      <c r="E16" s="6">
        <v>0.024050925925925924</v>
      </c>
      <c r="F16" s="79">
        <f>IF(A16="","",VLOOKUP(A16,'WS Hcap'!$B$4:$N$174,11))</f>
        <v>0.012499999999999999</v>
      </c>
      <c r="G16" s="6">
        <f t="shared" si="0"/>
        <v>0.011550925925925925</v>
      </c>
      <c r="H16" s="7"/>
      <c r="I16" s="5">
        <v>12</v>
      </c>
      <c r="J16" s="40" t="s">
        <v>114</v>
      </c>
      <c r="K16" s="6">
        <v>0.024166666666666666</v>
      </c>
      <c r="L16" s="6">
        <v>0.012847222222222223</v>
      </c>
      <c r="M16" s="6">
        <v>0.011319444444444443</v>
      </c>
      <c r="R16" s="140" t="s">
        <v>119</v>
      </c>
      <c r="S16">
        <v>22</v>
      </c>
      <c r="T16">
        <v>30</v>
      </c>
      <c r="U16">
        <v>35</v>
      </c>
      <c r="V16">
        <v>36</v>
      </c>
      <c r="W16" s="142">
        <v>123</v>
      </c>
    </row>
    <row r="17" spans="1:23" ht="15" customHeight="1">
      <c r="A17" s="147">
        <v>8</v>
      </c>
      <c r="B17" s="5" t="str">
        <f>IF(A17="","",VLOOKUP(A17,'WS Hcap'!$B$4:$D$174,3))</f>
        <v>HT</v>
      </c>
      <c r="C17" s="5">
        <v>13</v>
      </c>
      <c r="D17" s="40" t="str">
        <f>IF(A17="","",VLOOKUP(A17,'WS Hcap'!$B$4:$D$174,2))</f>
        <v>Barrett, Lauren</v>
      </c>
      <c r="E17" s="6">
        <v>0.024085648148148148</v>
      </c>
      <c r="F17" s="79">
        <f>IF(A17="","",VLOOKUP(A17,'WS Hcap'!$B$4:$N$174,11))</f>
        <v>0.012152777777777778</v>
      </c>
      <c r="G17" s="6">
        <f t="shared" si="0"/>
        <v>0.01193287037037037</v>
      </c>
      <c r="H17" s="7"/>
      <c r="I17" s="5">
        <v>13</v>
      </c>
      <c r="J17" s="7" t="s">
        <v>239</v>
      </c>
      <c r="K17" s="6">
        <v>0.024050925925925924</v>
      </c>
      <c r="L17" s="6">
        <v>0.012499999999999999</v>
      </c>
      <c r="M17" s="6">
        <v>0.011550925925925925</v>
      </c>
      <c r="R17" s="141" t="s">
        <v>195</v>
      </c>
      <c r="S17">
        <v>42</v>
      </c>
      <c r="T17">
        <v>80</v>
      </c>
      <c r="U17">
        <v>150</v>
      </c>
      <c r="V17">
        <v>150</v>
      </c>
      <c r="W17" s="142">
        <v>422</v>
      </c>
    </row>
    <row r="18" spans="1:23" ht="15" customHeight="1">
      <c r="A18" s="147">
        <v>92</v>
      </c>
      <c r="B18" s="5" t="str">
        <f>IF(A18="","",VLOOKUP(A18,'WS Hcap'!$B$4:$D$174,3))</f>
        <v>SB</v>
      </c>
      <c r="C18" s="5">
        <v>14</v>
      </c>
      <c r="D18" s="40" t="str">
        <f>IF(A18="","",VLOOKUP(A18,'WS Hcap'!$B$4:$D$174,2))</f>
        <v>Rudkin Mark</v>
      </c>
      <c r="E18" s="6">
        <v>0.024097222222222225</v>
      </c>
      <c r="F18" s="79">
        <f>IF(A18="","",VLOOKUP(A18,'WS Hcap'!$B$4:$N$174,11))</f>
        <v>0.011979166666666666</v>
      </c>
      <c r="G18" s="6">
        <f t="shared" si="0"/>
        <v>0.012118055555555559</v>
      </c>
      <c r="H18" s="7"/>
      <c r="I18" s="5">
        <v>14</v>
      </c>
      <c r="J18" s="40" t="s">
        <v>188</v>
      </c>
      <c r="K18" s="6">
        <v>0.024270833333333335</v>
      </c>
      <c r="L18" s="6">
        <v>0.012499999999999999</v>
      </c>
      <c r="M18" s="6">
        <v>0.011770833333333336</v>
      </c>
      <c r="R18" s="140" t="s">
        <v>94</v>
      </c>
      <c r="S18">
        <v>56</v>
      </c>
      <c r="T18">
        <v>66</v>
      </c>
      <c r="U18">
        <v>79</v>
      </c>
      <c r="V18">
        <v>150</v>
      </c>
      <c r="W18" s="142">
        <v>351</v>
      </c>
    </row>
    <row r="19" spans="1:23" ht="15" customHeight="1">
      <c r="A19" s="147">
        <v>75</v>
      </c>
      <c r="B19" s="5" t="str">
        <f>IF(A19="","",VLOOKUP(A19,'WS Hcap'!$B$4:$D$174,3))</f>
        <v>SSG</v>
      </c>
      <c r="C19" s="5">
        <v>15</v>
      </c>
      <c r="D19" s="40" t="str">
        <f>IF(A19="","",VLOOKUP(A19,'WS Hcap'!$B$4:$D$174,2))</f>
        <v>Marsh, Christine</v>
      </c>
      <c r="E19" s="6">
        <v>0.0241087962962963</v>
      </c>
      <c r="F19" s="79">
        <f>IF(A19="","",VLOOKUP(A19,'WS Hcap'!$B$4:$N$174,11))</f>
        <v>0.007986111111111112</v>
      </c>
      <c r="G19" s="6">
        <f t="shared" si="0"/>
        <v>0.016122685185185184</v>
      </c>
      <c r="H19" s="7"/>
      <c r="I19" s="5">
        <v>15</v>
      </c>
      <c r="J19" s="7" t="s">
        <v>133</v>
      </c>
      <c r="K19" s="6">
        <v>0.024641203703703703</v>
      </c>
      <c r="L19" s="86">
        <v>0.012847222222222223</v>
      </c>
      <c r="M19" s="6">
        <v>0.01179398148148148</v>
      </c>
      <c r="R19" s="140" t="s">
        <v>95</v>
      </c>
      <c r="S19">
        <v>14</v>
      </c>
      <c r="T19">
        <v>21</v>
      </c>
      <c r="U19">
        <v>29</v>
      </c>
      <c r="V19">
        <v>37</v>
      </c>
      <c r="W19" s="142">
        <v>101</v>
      </c>
    </row>
    <row r="20" spans="1:23" ht="15" customHeight="1">
      <c r="A20" s="147">
        <v>66</v>
      </c>
      <c r="B20" s="5" t="str">
        <f>IF(A20="","",VLOOKUP(A20,'WS Hcap'!$B$4:$D$174,3))</f>
        <v>TM</v>
      </c>
      <c r="C20" s="5">
        <v>16</v>
      </c>
      <c r="D20" s="40" t="str">
        <f>IF(A20="","",VLOOKUP(A20,'WS Hcap'!$B$4:$D$174,2))</f>
        <v>Johnson, Brian</v>
      </c>
      <c r="E20" s="6">
        <v>0.024131944444444445</v>
      </c>
      <c r="F20" s="79">
        <f>IF(A20="","",VLOOKUP(A20,'WS Hcap'!$B$4:$N$174,11))</f>
        <v>0.011631944444444445</v>
      </c>
      <c r="G20" s="6">
        <f t="shared" si="0"/>
        <v>0.0125</v>
      </c>
      <c r="H20" s="7"/>
      <c r="I20" s="5">
        <v>16</v>
      </c>
      <c r="J20" s="7" t="s">
        <v>178</v>
      </c>
      <c r="K20" s="6">
        <v>0.025405092592592594</v>
      </c>
      <c r="L20" s="6">
        <v>0.013541666666666667</v>
      </c>
      <c r="M20" s="6">
        <v>0.011863425925925927</v>
      </c>
      <c r="R20" s="141" t="s">
        <v>182</v>
      </c>
      <c r="S20">
        <v>4</v>
      </c>
      <c r="T20">
        <v>46</v>
      </c>
      <c r="U20">
        <v>81</v>
      </c>
      <c r="V20">
        <v>150</v>
      </c>
      <c r="W20" s="142">
        <v>281</v>
      </c>
    </row>
    <row r="21" spans="1:23" ht="15" customHeight="1">
      <c r="A21" s="147">
        <v>27</v>
      </c>
      <c r="B21" s="5" t="str">
        <f>IF(A21="","",VLOOKUP(A21,'WS Hcap'!$B$4:$D$174,3))</f>
        <v>IPD</v>
      </c>
      <c r="C21" s="5">
        <v>17</v>
      </c>
      <c r="D21" s="40" t="str">
        <f>IF(A21="","",VLOOKUP(A21,'WS Hcap'!$B$4:$D$174,2))</f>
        <v>Cobb, Andrew</v>
      </c>
      <c r="E21" s="6">
        <v>0.024131944444444445</v>
      </c>
      <c r="F21" s="79">
        <f>IF(A21="","",VLOOKUP(A21,'WS Hcap'!$B$4:$N$174,11))</f>
        <v>0.010590277777777777</v>
      </c>
      <c r="G21" s="6">
        <f t="shared" si="0"/>
        <v>0.013541666666666669</v>
      </c>
      <c r="H21" s="7"/>
      <c r="I21" s="5">
        <v>17</v>
      </c>
      <c r="J21" s="7" t="s">
        <v>241</v>
      </c>
      <c r="K21" s="6">
        <v>0.024085648148148148</v>
      </c>
      <c r="L21" s="6">
        <v>0.012152777777777778</v>
      </c>
      <c r="M21" s="6">
        <v>0.01193287037037037</v>
      </c>
      <c r="R21" s="140" t="s">
        <v>117</v>
      </c>
      <c r="S21">
        <v>44</v>
      </c>
      <c r="T21">
        <v>51</v>
      </c>
      <c r="U21">
        <v>53</v>
      </c>
      <c r="V21">
        <v>63</v>
      </c>
      <c r="W21" s="142">
        <v>211</v>
      </c>
    </row>
    <row r="22" spans="1:23" ht="15" customHeight="1">
      <c r="A22" s="147">
        <v>36</v>
      </c>
      <c r="B22" s="5" t="str">
        <f>IF(A22="","",VLOOKUP(A22,'WS Hcap'!$B$4:$D$174,3))</f>
        <v>HT</v>
      </c>
      <c r="C22" s="5">
        <v>18</v>
      </c>
      <c r="D22" s="40" t="str">
        <f>IF(A22="","",VLOOKUP(A22,'WS Hcap'!$B$4:$D$174,2))</f>
        <v>Dickinson, Ralph</v>
      </c>
      <c r="E22" s="6">
        <v>0.024166666666666666</v>
      </c>
      <c r="F22" s="79">
        <f>IF(A22="","",VLOOKUP(A22,'WS Hcap'!$B$4:$N$174,11))</f>
        <v>0.010069444444444445</v>
      </c>
      <c r="G22" s="6">
        <f t="shared" si="0"/>
        <v>0.014097222222222221</v>
      </c>
      <c r="H22" s="7"/>
      <c r="I22" s="5">
        <v>18</v>
      </c>
      <c r="J22" s="7" t="s">
        <v>89</v>
      </c>
      <c r="K22" s="6">
        <v>0.024293981481481482</v>
      </c>
      <c r="L22" s="6">
        <v>0.012326388888888888</v>
      </c>
      <c r="M22" s="6">
        <v>0.011967592592592594</v>
      </c>
      <c r="R22" s="140" t="s">
        <v>96</v>
      </c>
      <c r="S22">
        <v>8</v>
      </c>
      <c r="T22">
        <v>9</v>
      </c>
      <c r="U22">
        <v>15</v>
      </c>
      <c r="V22">
        <v>74</v>
      </c>
      <c r="W22" s="142">
        <v>106</v>
      </c>
    </row>
    <row r="23" spans="1:23" ht="15" customHeight="1">
      <c r="A23" s="147">
        <v>133</v>
      </c>
      <c r="B23" s="5" t="str">
        <f>IF(A23="","",VLOOKUP(A23,'WS Hcap'!$B$4:$D$174,3))</f>
        <v>AA</v>
      </c>
      <c r="C23" s="5">
        <v>19</v>
      </c>
      <c r="D23" s="40" t="str">
        <f>IF(A23="","",VLOOKUP(A23,'WS Hcap'!$B$4:$D$174,2))</f>
        <v>Tonkin, Craig</v>
      </c>
      <c r="E23" s="6">
        <v>0.024166666666666666</v>
      </c>
      <c r="F23" s="79">
        <f>IF(A23="","",VLOOKUP(A23,'WS Hcap'!$B$4:$N$174,11))</f>
        <v>0.012847222222222223</v>
      </c>
      <c r="G23" s="6">
        <f t="shared" si="0"/>
        <v>0.011319444444444443</v>
      </c>
      <c r="H23" s="7"/>
      <c r="I23" s="5">
        <v>19</v>
      </c>
      <c r="J23" s="7" t="s">
        <v>88</v>
      </c>
      <c r="K23" s="6">
        <v>0.024097222222222225</v>
      </c>
      <c r="L23" s="6">
        <v>0.011979166666666666</v>
      </c>
      <c r="M23" s="6">
        <v>0.012118055555555559</v>
      </c>
      <c r="R23" s="140" t="s">
        <v>223</v>
      </c>
      <c r="S23">
        <v>25</v>
      </c>
      <c r="T23">
        <v>76</v>
      </c>
      <c r="U23">
        <v>77</v>
      </c>
      <c r="V23">
        <v>150</v>
      </c>
      <c r="W23" s="142">
        <v>328</v>
      </c>
    </row>
    <row r="24" spans="1:23" ht="15" customHeight="1">
      <c r="A24" s="147">
        <v>53</v>
      </c>
      <c r="B24" s="5" t="str">
        <f>IF(A24="","",VLOOKUP(A24,'WS Hcap'!$B$4:$D$174,3))</f>
        <v>JA</v>
      </c>
      <c r="C24" s="5">
        <v>20</v>
      </c>
      <c r="D24" s="40" t="str">
        <f>IF(A24="","",VLOOKUP(A24,'WS Hcap'!$B$4:$D$174,2))</f>
        <v>Frazer, Joe</v>
      </c>
      <c r="E24" s="6">
        <v>0.02417824074074074</v>
      </c>
      <c r="F24" s="79">
        <f>IF(A24="","",VLOOKUP(A24,'WS Hcap'!$B$4:$N$174,11))</f>
        <v>0.009375</v>
      </c>
      <c r="G24" s="6">
        <f t="shared" si="0"/>
        <v>0.01480324074074074</v>
      </c>
      <c r="H24" s="7"/>
      <c r="I24" s="5">
        <v>20</v>
      </c>
      <c r="J24" s="7" t="s">
        <v>214</v>
      </c>
      <c r="K24" s="6">
        <v>0.024363425925925927</v>
      </c>
      <c r="L24" s="6">
        <v>0.012152777777777778</v>
      </c>
      <c r="M24" s="6">
        <v>0.01221064814814815</v>
      </c>
      <c r="R24" s="140" t="s">
        <v>98</v>
      </c>
      <c r="S24">
        <v>16</v>
      </c>
      <c r="T24">
        <v>39</v>
      </c>
      <c r="U24">
        <v>55</v>
      </c>
      <c r="V24">
        <v>150</v>
      </c>
      <c r="W24" s="142">
        <v>260</v>
      </c>
    </row>
    <row r="25" spans="1:23" ht="15" customHeight="1">
      <c r="A25" s="147">
        <v>141</v>
      </c>
      <c r="B25" s="5" t="str">
        <f>IF(A25="","",VLOOKUP(A25,'WS Hcap'!$B$4:$D$174,3))</f>
        <v>SB</v>
      </c>
      <c r="C25" s="5">
        <v>21</v>
      </c>
      <c r="D25" s="40" t="str">
        <f>IF(A25="","",VLOOKUP(A25,'WS Hcap'!$B$4:$D$174,2))</f>
        <v>Watson, Kandis</v>
      </c>
      <c r="E25" s="6">
        <v>0.02417824074074074</v>
      </c>
      <c r="F25" s="79">
        <f>IF(A25="","",VLOOKUP(A25,'WS Hcap'!$B$4:$N$174,11))</f>
        <v>0.011458333333333334</v>
      </c>
      <c r="G25" s="6">
        <f t="shared" si="0"/>
        <v>0.012719907407407405</v>
      </c>
      <c r="H25" s="7"/>
      <c r="I25" s="5">
        <v>21</v>
      </c>
      <c r="J25" s="7" t="s">
        <v>231</v>
      </c>
      <c r="K25" s="6">
        <v>0.024131944444444445</v>
      </c>
      <c r="L25" s="6">
        <v>0.011631944444444445</v>
      </c>
      <c r="M25" s="6">
        <v>0.0125</v>
      </c>
      <c r="R25" s="140" t="s">
        <v>97</v>
      </c>
      <c r="S25">
        <v>2</v>
      </c>
      <c r="T25">
        <v>7</v>
      </c>
      <c r="U25">
        <v>12</v>
      </c>
      <c r="V25">
        <v>72</v>
      </c>
      <c r="W25" s="142">
        <v>93</v>
      </c>
    </row>
    <row r="26" spans="1:23" ht="15" customHeight="1">
      <c r="A26" s="147">
        <v>149</v>
      </c>
      <c r="B26" s="5" t="str">
        <f>IF(A26="","",VLOOKUP(A26,'WS Hcap'!$B$4:$D$174,3))</f>
        <v>JBR</v>
      </c>
      <c r="C26" s="5">
        <v>22</v>
      </c>
      <c r="D26" s="40" t="str">
        <f>IF(A26="","",VLOOKUP(A26,'WS Hcap'!$B$4:$D$174,2))</f>
        <v>Younger, John</v>
      </c>
      <c r="E26" s="6">
        <v>0.024189814814814817</v>
      </c>
      <c r="F26" s="79">
        <f>IF(A26="","",VLOOKUP(A26,'WS Hcap'!$B$4:$N$174,11))</f>
        <v>0.013020833333333334</v>
      </c>
      <c r="G26" s="6">
        <f t="shared" si="0"/>
        <v>0.011168981481481483</v>
      </c>
      <c r="H26" s="7"/>
      <c r="I26" s="5">
        <v>22</v>
      </c>
      <c r="J26" s="7" t="s">
        <v>247</v>
      </c>
      <c r="K26" s="6">
        <v>0.024351851851851857</v>
      </c>
      <c r="L26" s="6">
        <v>0.011805555555555555</v>
      </c>
      <c r="M26" s="6">
        <v>0.012546296296296302</v>
      </c>
      <c r="R26" s="140" t="s">
        <v>118</v>
      </c>
      <c r="S26">
        <v>1</v>
      </c>
      <c r="T26">
        <v>50</v>
      </c>
      <c r="U26">
        <v>54</v>
      </c>
      <c r="V26">
        <v>70</v>
      </c>
      <c r="W26" s="142">
        <v>175</v>
      </c>
    </row>
    <row r="27" spans="1:18" ht="15" customHeight="1">
      <c r="A27" s="147">
        <v>16</v>
      </c>
      <c r="B27" s="5" t="str">
        <f>IF(A27="","",VLOOKUP(A27,'WS Hcap'!$B$4:$D$174,3))</f>
        <v>AUMD</v>
      </c>
      <c r="C27" s="5">
        <v>23</v>
      </c>
      <c r="D27" s="40" t="str">
        <f>IF(A27="","",VLOOKUP(A27,'WS Hcap'!$B$4:$D$174,2))</f>
        <v>Brabazon, Anita</v>
      </c>
      <c r="E27" s="6">
        <v>0.024189814814814817</v>
      </c>
      <c r="F27" s="79">
        <f>IF(A27="","",VLOOKUP(A27,'WS Hcap'!$B$4:$N$174,11))</f>
        <v>0.009375</v>
      </c>
      <c r="G27" s="6">
        <f t="shared" si="0"/>
        <v>0.014814814814814817</v>
      </c>
      <c r="H27" s="7"/>
      <c r="I27" s="5">
        <v>23</v>
      </c>
      <c r="J27" s="7" t="s">
        <v>111</v>
      </c>
      <c r="K27" s="6">
        <v>0.024641203703703703</v>
      </c>
      <c r="L27" s="6">
        <v>0.011979166666666666</v>
      </c>
      <c r="M27" s="6">
        <v>0.012662037037037038</v>
      </c>
      <c r="R27" s="181"/>
    </row>
    <row r="28" spans="1:18" ht="15" customHeight="1">
      <c r="A28" s="147">
        <v>152</v>
      </c>
      <c r="B28" s="5">
        <f>IF(A28="","",VLOOKUP(A28,'WS Hcap'!$B$4:$D$174,3))</f>
        <v>0</v>
      </c>
      <c r="C28" s="5">
        <v>24</v>
      </c>
      <c r="D28" s="40" t="str">
        <f>IF(A28="","",VLOOKUP(A28,'WS Hcap'!$B$4:$D$174,2))</f>
        <v>Courtney, Nikki</v>
      </c>
      <c r="E28" s="6">
        <v>0.024201388888888887</v>
      </c>
      <c r="F28" s="79">
        <f>IF(A28="","",VLOOKUP(A28,'WS Hcap'!$B$4:$N$174,11))</f>
        <v>0.010937500000000001</v>
      </c>
      <c r="G28" s="6">
        <f t="shared" si="0"/>
        <v>0.013263888888888886</v>
      </c>
      <c r="H28" s="7"/>
      <c r="I28" s="5">
        <v>24</v>
      </c>
      <c r="J28" s="40" t="s">
        <v>199</v>
      </c>
      <c r="K28" s="6">
        <v>0.024861111111111108</v>
      </c>
      <c r="L28" s="6">
        <v>0.012152777777777778</v>
      </c>
      <c r="M28" s="6">
        <v>0.01270833333333333</v>
      </c>
      <c r="R28" s="182"/>
    </row>
    <row r="29" spans="1:13" ht="15" customHeight="1">
      <c r="A29" s="147">
        <v>89</v>
      </c>
      <c r="B29" s="5" t="str">
        <f>IF(A29="","",VLOOKUP(A29,'WS Hcap'!$B$4:$D$174,3))</f>
        <v>TCC</v>
      </c>
      <c r="C29" s="5">
        <v>25</v>
      </c>
      <c r="D29" s="40" t="str">
        <f>IF(A29="","",VLOOKUP(A29,'WS Hcap'!$B$4:$D$174,2))</f>
        <v>Oliver, Emma</v>
      </c>
      <c r="E29" s="6">
        <v>0.02423611111111111</v>
      </c>
      <c r="F29" s="79">
        <f>IF(A29="","",VLOOKUP(A29,'WS Hcap'!$B$4:$N$174,11))</f>
        <v>0.007986111111111112</v>
      </c>
      <c r="G29" s="6">
        <f t="shared" si="0"/>
        <v>0.01625</v>
      </c>
      <c r="H29" s="7"/>
      <c r="I29" s="5">
        <v>25</v>
      </c>
      <c r="J29" s="7" t="s">
        <v>212</v>
      </c>
      <c r="K29" s="6">
        <v>0.02417824074074074</v>
      </c>
      <c r="L29" s="86">
        <v>0.011458333333333334</v>
      </c>
      <c r="M29" s="6">
        <v>0.012719907407407405</v>
      </c>
    </row>
    <row r="30" spans="1:13" ht="15" customHeight="1">
      <c r="A30" s="147">
        <v>136</v>
      </c>
      <c r="B30" s="5" t="str">
        <f>IF(A30="","",VLOOKUP(A30,'WS Hcap'!$B$4:$D$174,3))</f>
        <v>FF</v>
      </c>
      <c r="C30" s="5">
        <v>26</v>
      </c>
      <c r="D30" s="40" t="str">
        <f>IF(A30="","",VLOOKUP(A30,'WS Hcap'!$B$4:$D$174,2))</f>
        <v>Turnbull, Paul</v>
      </c>
      <c r="E30" s="6">
        <v>0.02424768518518518</v>
      </c>
      <c r="F30" s="79">
        <f>IF(A30="","",VLOOKUP(A30,'WS Hcap'!$B$4:$N$174,11))</f>
        <v>0.011458333333333334</v>
      </c>
      <c r="G30" s="6">
        <f t="shared" si="0"/>
        <v>0.012789351851851847</v>
      </c>
      <c r="H30" s="7"/>
      <c r="I30" s="5">
        <v>26</v>
      </c>
      <c r="J30" s="40" t="s">
        <v>200</v>
      </c>
      <c r="K30" s="6">
        <v>0.02424768518518518</v>
      </c>
      <c r="L30" s="6">
        <v>0.011458333333333334</v>
      </c>
      <c r="M30" s="6">
        <v>0.012789351851851847</v>
      </c>
    </row>
    <row r="31" spans="1:13" ht="15" customHeight="1">
      <c r="A31" s="147">
        <v>131</v>
      </c>
      <c r="B31" s="5" t="str">
        <f>IF(A31="","",VLOOKUP(A31,'WS Hcap'!$B$4:$D$174,3))</f>
        <v>DMR</v>
      </c>
      <c r="C31" s="5">
        <v>27</v>
      </c>
      <c r="D31" s="40" t="str">
        <f>IF(A31="","",VLOOKUP(A31,'WS Hcap'!$B$4:$D$174,2))</f>
        <v>Temperley, Mark</v>
      </c>
      <c r="E31" s="6">
        <v>0.024259259259259258</v>
      </c>
      <c r="F31" s="79">
        <f>IF(A31="","",VLOOKUP(A31,'WS Hcap'!$B$4:$N$174,11))</f>
        <v>0.010937500000000001</v>
      </c>
      <c r="G31" s="6">
        <f t="shared" si="0"/>
        <v>0.013321759259259257</v>
      </c>
      <c r="H31" s="7"/>
      <c r="I31" s="5">
        <v>27</v>
      </c>
      <c r="J31" s="40" t="s">
        <v>53</v>
      </c>
      <c r="K31" s="6">
        <v>0.025057870370370373</v>
      </c>
      <c r="L31" s="6">
        <v>0.011979166666666666</v>
      </c>
      <c r="M31" s="6">
        <v>0.013078703703703707</v>
      </c>
    </row>
    <row r="32" spans="1:13" ht="15" customHeight="1">
      <c r="A32" s="147">
        <v>1</v>
      </c>
      <c r="B32" s="5" t="str">
        <f>IF(A32="","",VLOOKUP(A32,'WS Hcap'!$B$4:$D$174,3))</f>
        <v>JA</v>
      </c>
      <c r="C32" s="5">
        <v>28</v>
      </c>
      <c r="D32" s="40" t="str">
        <f>IF(A32="","",VLOOKUP(A32,'WS Hcap'!$B$4:$D$174,2))</f>
        <v>Adams, Niamh</v>
      </c>
      <c r="E32" s="6">
        <v>0.024270833333333335</v>
      </c>
      <c r="F32" s="79">
        <f>IF(A32="","",VLOOKUP(A32,'WS Hcap'!$B$4:$N$174,11))</f>
        <v>0.012499999999999999</v>
      </c>
      <c r="G32" s="6">
        <f t="shared" si="0"/>
        <v>0.011770833333333336</v>
      </c>
      <c r="H32" s="7"/>
      <c r="I32" s="5">
        <v>28</v>
      </c>
      <c r="J32" s="40" t="s">
        <v>29</v>
      </c>
      <c r="K32" s="6">
        <v>0.023865740740740743</v>
      </c>
      <c r="L32" s="6">
        <v>0.01076388888888889</v>
      </c>
      <c r="M32" s="6">
        <v>0.013101851851851852</v>
      </c>
    </row>
    <row r="33" spans="1:13" ht="15" customHeight="1">
      <c r="A33" s="147">
        <v>100</v>
      </c>
      <c r="B33" s="5" t="str">
        <f>IF(A33="","",VLOOKUP(A33,'WS Hcap'!$B$4:$D$174,3))</f>
        <v>SB</v>
      </c>
      <c r="C33" s="5">
        <v>29</v>
      </c>
      <c r="D33" s="40" t="str">
        <f>IF(A33="","",VLOOKUP(A33,'WS Hcap'!$B$4:$D$174,2))</f>
        <v>Slaughter, Paul</v>
      </c>
      <c r="E33" s="6">
        <v>0.024293981481481482</v>
      </c>
      <c r="F33" s="79">
        <f>IF(A33="","",VLOOKUP(A33,'WS Hcap'!$B$4:$N$174,11))</f>
        <v>0.012326388888888888</v>
      </c>
      <c r="G33" s="6">
        <f t="shared" si="0"/>
        <v>0.011967592592592594</v>
      </c>
      <c r="H33" s="7"/>
      <c r="I33" s="5">
        <v>29</v>
      </c>
      <c r="J33" s="7" t="s">
        <v>246</v>
      </c>
      <c r="K33" s="6">
        <v>0.024201388888888887</v>
      </c>
      <c r="L33" s="6">
        <v>0.010937500000000001</v>
      </c>
      <c r="M33" s="6">
        <v>0.013263888888888886</v>
      </c>
    </row>
    <row r="34" spans="1:13" ht="15" customHeight="1">
      <c r="A34" s="147">
        <v>34</v>
      </c>
      <c r="B34" s="5" t="str">
        <f>IF(A34="","",VLOOKUP(A34,'WS Hcap'!$B$4:$D$174,3))</f>
        <v>JBR</v>
      </c>
      <c r="C34" s="5">
        <v>30</v>
      </c>
      <c r="D34" s="40" t="str">
        <f>IF(A34="","",VLOOKUP(A34,'WS Hcap'!$B$4:$D$174,2))</f>
        <v>Davison, Ian</v>
      </c>
      <c r="E34" s="6">
        <v>0.024305555555555556</v>
      </c>
      <c r="F34" s="79">
        <f>IF(A34="","",VLOOKUP(A34,'WS Hcap'!$B$4:$N$174,11))</f>
        <v>0.013368055555555557</v>
      </c>
      <c r="G34" s="6">
        <f t="shared" si="0"/>
        <v>0.0109375</v>
      </c>
      <c r="H34" s="7"/>
      <c r="I34" s="5">
        <v>30</v>
      </c>
      <c r="J34" s="7" t="s">
        <v>44</v>
      </c>
      <c r="K34" s="6">
        <v>0.024583333333333332</v>
      </c>
      <c r="L34" s="6">
        <v>0.011284722222222222</v>
      </c>
      <c r="M34" s="6">
        <v>0.01329861111111111</v>
      </c>
    </row>
    <row r="35" spans="1:13" ht="15" customHeight="1">
      <c r="A35" s="147">
        <v>143</v>
      </c>
      <c r="B35" s="5" t="str">
        <f>IF(A35="","",VLOOKUP(A35,'WS Hcap'!$B$4:$D$174,3))</f>
        <v>HT</v>
      </c>
      <c r="C35" s="5">
        <v>31</v>
      </c>
      <c r="D35" s="40" t="str">
        <f>IF(A35="","",VLOOKUP(A35,'WS Hcap'!$B$4:$D$174,2))</f>
        <v>Watson, Sandra</v>
      </c>
      <c r="E35" s="6">
        <v>0.02431712962962963</v>
      </c>
      <c r="F35" s="79">
        <f>IF(A35="","",VLOOKUP(A35,'WS Hcap'!$B$4:$N$174,11))</f>
        <v>0.010937500000000001</v>
      </c>
      <c r="G35" s="6">
        <f t="shared" si="0"/>
        <v>0.013379629629629628</v>
      </c>
      <c r="H35" s="7"/>
      <c r="I35" s="5">
        <v>31</v>
      </c>
      <c r="J35" s="7" t="s">
        <v>198</v>
      </c>
      <c r="K35" s="6">
        <v>0.024259259259259258</v>
      </c>
      <c r="L35" s="6">
        <v>0.010937500000000001</v>
      </c>
      <c r="M35" s="6">
        <v>0.013321759259259257</v>
      </c>
    </row>
    <row r="36" spans="1:13" ht="15" customHeight="1">
      <c r="A36" s="147">
        <v>64</v>
      </c>
      <c r="B36" s="5" t="str">
        <f>IF(A36="","",VLOOKUP(A36,'WS Hcap'!$B$4:$D$174,3))</f>
        <v>IPD</v>
      </c>
      <c r="C36" s="5">
        <v>32</v>
      </c>
      <c r="D36" s="40" t="str">
        <f>IF(A36="","",VLOOKUP(A36,'WS Hcap'!$B$4:$D$174,2))</f>
        <v>Howe, Annabell</v>
      </c>
      <c r="E36" s="6">
        <v>0.024340277777777777</v>
      </c>
      <c r="F36" s="79">
        <f>IF(A36="","",VLOOKUP(A36,'WS Hcap'!$B$4:$N$174,11))</f>
        <v>0.009375</v>
      </c>
      <c r="G36" s="6">
        <f t="shared" si="0"/>
        <v>0.014965277777777777</v>
      </c>
      <c r="H36" s="7"/>
      <c r="I36" s="5">
        <v>32</v>
      </c>
      <c r="J36" s="40" t="s">
        <v>230</v>
      </c>
      <c r="K36" s="6">
        <v>0.023738425925925923</v>
      </c>
      <c r="L36" s="6">
        <v>0.010416666666666666</v>
      </c>
      <c r="M36" s="6">
        <v>0.013321759259259257</v>
      </c>
    </row>
    <row r="37" spans="1:13" ht="15" customHeight="1">
      <c r="A37" s="147">
        <v>15</v>
      </c>
      <c r="B37" s="5" t="str">
        <f>IF(A37="","",VLOOKUP(A37,'WS Hcap'!$B$4:$D$174,3))</f>
        <v>AA</v>
      </c>
      <c r="C37" s="5">
        <v>33</v>
      </c>
      <c r="D37" s="40" t="str">
        <f>IF(A37="","",VLOOKUP(A37,'WS Hcap'!$B$4:$D$174,2))</f>
        <v>Bolam, Jocelyn</v>
      </c>
      <c r="E37" s="6">
        <v>0.024351851851851857</v>
      </c>
      <c r="F37" s="79">
        <f>IF(A37="","",VLOOKUP(A37,'WS Hcap'!$B$4:$N$174,11))</f>
        <v>0.007986111111111112</v>
      </c>
      <c r="G37" s="6">
        <f t="shared" si="0"/>
        <v>0.016365740740740743</v>
      </c>
      <c r="H37" s="7"/>
      <c r="I37" s="5">
        <v>33</v>
      </c>
      <c r="J37" s="7" t="s">
        <v>173</v>
      </c>
      <c r="K37" s="6">
        <v>0.02431712962962963</v>
      </c>
      <c r="L37" s="86">
        <v>0.010937500000000001</v>
      </c>
      <c r="M37" s="6">
        <v>0.013379629629629628</v>
      </c>
    </row>
    <row r="38" spans="1:13" ht="15" customHeight="1">
      <c r="A38" s="191">
        <v>153</v>
      </c>
      <c r="B38" s="5">
        <f>IF(A38="","",VLOOKUP(A38,'WS Hcap'!$B$4:$D$174,3))</f>
        <v>0</v>
      </c>
      <c r="C38" s="5">
        <v>34</v>
      </c>
      <c r="D38" s="40" t="str">
        <f>IF(A38="","",VLOOKUP(A38,'WS Hcap'!$B$4:$D$174,2))</f>
        <v>Clough, Simon</v>
      </c>
      <c r="E38" s="6">
        <v>0.024351851851851857</v>
      </c>
      <c r="F38" s="79">
        <f>IF(A38="","",VLOOKUP(A38,'WS Hcap'!$B$4:$N$174,11))</f>
        <v>0.011805555555555555</v>
      </c>
      <c r="G38" s="6">
        <f t="shared" si="0"/>
        <v>0.012546296296296302</v>
      </c>
      <c r="H38" s="7"/>
      <c r="I38" s="5">
        <v>34</v>
      </c>
      <c r="J38" s="40" t="s">
        <v>65</v>
      </c>
      <c r="K38" s="6">
        <v>0.024502314814814814</v>
      </c>
      <c r="L38" s="6">
        <v>0.011111111111111112</v>
      </c>
      <c r="M38" s="6">
        <v>0.013391203703703702</v>
      </c>
    </row>
    <row r="39" spans="1:13" ht="15" customHeight="1">
      <c r="A39" s="147">
        <v>38</v>
      </c>
      <c r="B39" s="5" t="str">
        <f>IF(A39="","",VLOOKUP(A39,'WS Hcap'!$B$4:$D$174,3))</f>
        <v>JBR</v>
      </c>
      <c r="C39" s="5">
        <v>35</v>
      </c>
      <c r="D39" s="40" t="str">
        <f>IF(A39="","",VLOOKUP(A39,'WS Hcap'!$B$4:$D$174,2))</f>
        <v>Donaldson, Katie</v>
      </c>
      <c r="E39" s="6">
        <v>0.024363425925925927</v>
      </c>
      <c r="F39" s="79">
        <f>IF(A39="","",VLOOKUP(A39,'WS Hcap'!$B$4:$N$174,11))</f>
        <v>0.012152777777777778</v>
      </c>
      <c r="G39" s="6">
        <f t="shared" si="0"/>
        <v>0.01221064814814815</v>
      </c>
      <c r="H39" s="7"/>
      <c r="I39" s="5">
        <v>35</v>
      </c>
      <c r="J39" s="40" t="s">
        <v>38</v>
      </c>
      <c r="K39" s="6">
        <v>0.024027777777777776</v>
      </c>
      <c r="L39" s="6">
        <v>0.010590277777777777</v>
      </c>
      <c r="M39" s="6">
        <v>0.0134375</v>
      </c>
    </row>
    <row r="40" spans="1:13" ht="15" customHeight="1">
      <c r="A40" s="147">
        <v>97</v>
      </c>
      <c r="B40" s="5" t="str">
        <f>IF(A40="","",VLOOKUP(A40,'WS Hcap'!$B$4:$D$174,3))</f>
        <v>JBR</v>
      </c>
      <c r="C40" s="5">
        <v>36</v>
      </c>
      <c r="D40" s="40" t="str">
        <f>IF(A40="","",VLOOKUP(A40,'WS Hcap'!$B$4:$D$174,2))</f>
        <v>Shields, David</v>
      </c>
      <c r="E40" s="6">
        <v>0.024375000000000004</v>
      </c>
      <c r="F40" s="79">
        <f>IF(A40="","",VLOOKUP(A40,'WS Hcap'!$B$4:$N$174,11))</f>
        <v>0.013368055555555557</v>
      </c>
      <c r="G40" s="6">
        <f t="shared" si="0"/>
        <v>0.011006944444444448</v>
      </c>
      <c r="H40" s="7"/>
      <c r="I40" s="5">
        <v>36</v>
      </c>
      <c r="J40" s="40" t="s">
        <v>147</v>
      </c>
      <c r="K40" s="6">
        <v>0.024131944444444445</v>
      </c>
      <c r="L40" s="6">
        <v>0.010590277777777777</v>
      </c>
      <c r="M40" s="6">
        <v>0.013541666666666669</v>
      </c>
    </row>
    <row r="41" spans="1:13" ht="15" customHeight="1">
      <c r="A41" s="147">
        <v>68</v>
      </c>
      <c r="B41" s="5" t="str">
        <f>IF(A41="","",VLOOKUP(A41,'WS Hcap'!$B$4:$D$174,3))</f>
        <v>SB</v>
      </c>
      <c r="C41" s="5">
        <v>37</v>
      </c>
      <c r="D41" s="40" t="str">
        <f>IF(A41="","",VLOOKUP(A41,'WS Hcap'!$B$4:$D$174,2))</f>
        <v>Jones, Steven</v>
      </c>
      <c r="E41" s="6">
        <v>0.024386574074074074</v>
      </c>
      <c r="F41" s="79">
        <f>IF(A41="","",VLOOKUP(A41,'WS Hcap'!$B$4:$N$174,11))</f>
        <v>0.013541666666666667</v>
      </c>
      <c r="G41" s="6">
        <f t="shared" si="0"/>
        <v>0.010844907407407407</v>
      </c>
      <c r="H41" s="7"/>
      <c r="I41" s="5">
        <v>37</v>
      </c>
      <c r="J41" s="40" t="s">
        <v>90</v>
      </c>
      <c r="K41" s="6">
        <v>0.026099537037037036</v>
      </c>
      <c r="L41" s="6">
        <v>0.012499999999999999</v>
      </c>
      <c r="M41" s="6">
        <v>0.013599537037037037</v>
      </c>
    </row>
    <row r="42" spans="1:13" ht="15" customHeight="1">
      <c r="A42" s="147">
        <v>50</v>
      </c>
      <c r="B42" s="5" t="str">
        <f>IF(A42="","",VLOOKUP(A42,'WS Hcap'!$B$4:$D$174,3))</f>
        <v>FF</v>
      </c>
      <c r="C42" s="5">
        <v>38</v>
      </c>
      <c r="D42" s="40" t="str">
        <f>IF(A42="","",VLOOKUP(A42,'WS Hcap'!$B$4:$D$174,2))</f>
        <v>Forster, Stephen</v>
      </c>
      <c r="E42" s="6">
        <v>0.02440972222222222</v>
      </c>
      <c r="F42" s="79">
        <f>IF(A42="","",VLOOKUP(A42,'WS Hcap'!$B$4:$N$174,11))</f>
        <v>0.010416666666666666</v>
      </c>
      <c r="G42" s="6">
        <f t="shared" si="0"/>
        <v>0.013993055555555555</v>
      </c>
      <c r="H42" s="7"/>
      <c r="I42" s="5">
        <v>38</v>
      </c>
      <c r="J42" s="7" t="s">
        <v>113</v>
      </c>
      <c r="K42" s="6">
        <v>0.024039351851851853</v>
      </c>
      <c r="L42" s="6">
        <v>0.010416666666666666</v>
      </c>
      <c r="M42" s="6">
        <v>0.013622685185185187</v>
      </c>
    </row>
    <row r="43" spans="1:13" ht="15" customHeight="1">
      <c r="A43" s="147">
        <v>83</v>
      </c>
      <c r="B43" s="5" t="str">
        <f>IF(A43="","",VLOOKUP(A43,'WS Hcap'!$B$4:$D$174,3))</f>
        <v>TM</v>
      </c>
      <c r="C43" s="5">
        <v>39</v>
      </c>
      <c r="D43" s="40" t="str">
        <f>IF(A43="","",VLOOKUP(A43,'WS Hcap'!$B$4:$D$174,2))</f>
        <v>McNeil, Louise</v>
      </c>
      <c r="E43" s="6">
        <v>0.02442129629629629</v>
      </c>
      <c r="F43" s="79">
        <f>IF(A43="","",VLOOKUP(A43,'WS Hcap'!$B$4:$N$174,11))</f>
        <v>0.009895833333333333</v>
      </c>
      <c r="G43" s="6">
        <f t="shared" si="0"/>
        <v>0.014525462962962959</v>
      </c>
      <c r="H43" s="7"/>
      <c r="I43" s="5">
        <v>39</v>
      </c>
      <c r="J43" s="7" t="s">
        <v>27</v>
      </c>
      <c r="K43" s="6">
        <v>0.02476851851851852</v>
      </c>
      <c r="L43" s="6">
        <v>0.011111111111111112</v>
      </c>
      <c r="M43" s="6">
        <v>0.013657407407407408</v>
      </c>
    </row>
    <row r="44" spans="1:13" ht="15" customHeight="1">
      <c r="A44" s="147">
        <v>144</v>
      </c>
      <c r="B44" s="5" t="str">
        <f>IF(A44="","",VLOOKUP(A44,'WS Hcap'!$B$4:$D$174,3))</f>
        <v>FF</v>
      </c>
      <c r="C44" s="5">
        <v>40</v>
      </c>
      <c r="D44" s="40" t="str">
        <f>IF(A44="","",VLOOKUP(A44,'WS Hcap'!$B$4:$D$174,2))</f>
        <v>Weir, Gary</v>
      </c>
      <c r="E44" s="6">
        <v>0.024444444444444446</v>
      </c>
      <c r="F44" s="79">
        <f>IF(A44="","",VLOOKUP(A44,'WS Hcap'!$B$4:$N$174,11))</f>
        <v>0.013715277777777778</v>
      </c>
      <c r="G44" s="6">
        <f t="shared" si="0"/>
        <v>0.010729166666666668</v>
      </c>
      <c r="H44" s="7"/>
      <c r="I44" s="5">
        <v>40</v>
      </c>
      <c r="J44" s="7" t="s">
        <v>175</v>
      </c>
      <c r="K44" s="6">
        <v>0.02496527777777778</v>
      </c>
      <c r="L44" s="6">
        <v>0.011284722222222222</v>
      </c>
      <c r="M44" s="6">
        <v>0.013680555555555559</v>
      </c>
    </row>
    <row r="45" spans="1:13" ht="15" customHeight="1">
      <c r="A45" s="147">
        <v>112</v>
      </c>
      <c r="B45" s="5" t="str">
        <f>IF(A45="","",VLOOKUP(A45,'WS Hcap'!$B$4:$D$174,3))</f>
        <v>DMR</v>
      </c>
      <c r="C45" s="5">
        <v>41</v>
      </c>
      <c r="D45" s="40" t="str">
        <f>IF(A45="","",VLOOKUP(A45,'WS Hcap'!$B$4:$D$174,2))</f>
        <v>Stafford, Sharon</v>
      </c>
      <c r="E45" s="6">
        <v>0.02445601851851852</v>
      </c>
      <c r="F45" s="79">
        <f>IF(A45="","",VLOOKUP(A45,'WS Hcap'!$B$4:$N$174,11))</f>
        <v>0.008159722222222223</v>
      </c>
      <c r="G45" s="6">
        <f t="shared" si="0"/>
        <v>0.016296296296296295</v>
      </c>
      <c r="H45" s="7"/>
      <c r="I45" s="5">
        <v>41</v>
      </c>
      <c r="J45" s="7" t="s">
        <v>93</v>
      </c>
      <c r="K45" s="6">
        <v>0.022824074074074076</v>
      </c>
      <c r="L45" s="6">
        <v>0.009027777777777779</v>
      </c>
      <c r="M45" s="6">
        <v>0.013796296296296298</v>
      </c>
    </row>
    <row r="46" spans="1:13" ht="15" customHeight="1">
      <c r="A46" s="147">
        <v>30</v>
      </c>
      <c r="B46" s="5" t="str">
        <f>IF(A46="","",VLOOKUP(A46,'WS Hcap'!$B$4:$D$174,3))</f>
        <v>KM</v>
      </c>
      <c r="C46" s="5">
        <v>42</v>
      </c>
      <c r="D46" s="40" t="str">
        <f>IF(A46="","",VLOOKUP(A46,'WS Hcap'!$B$4:$D$174,2))</f>
        <v>Creaby, Lauren</v>
      </c>
      <c r="E46" s="6">
        <v>0.02449074074074074</v>
      </c>
      <c r="F46" s="79">
        <f>IF(A46="","",VLOOKUP(A46,'WS Hcap'!$B$4:$N$174,11))</f>
        <v>0.013194444444444444</v>
      </c>
      <c r="G46" s="6">
        <f t="shared" si="0"/>
        <v>0.011296296296296296</v>
      </c>
      <c r="H46" s="7"/>
      <c r="I46" s="5">
        <v>42</v>
      </c>
      <c r="J46" s="7" t="s">
        <v>151</v>
      </c>
      <c r="K46" s="6">
        <v>0.02440972222222222</v>
      </c>
      <c r="L46" s="6">
        <v>0.010416666666666666</v>
      </c>
      <c r="M46" s="6">
        <v>0.013993055555555555</v>
      </c>
    </row>
    <row r="47" spans="1:13" ht="15" customHeight="1">
      <c r="A47" s="147">
        <v>12</v>
      </c>
      <c r="B47" s="5" t="str">
        <f>IF(A47="","",VLOOKUP(A47,'WS Hcap'!$B$4:$D$174,3))</f>
        <v>SB</v>
      </c>
      <c r="C47" s="5">
        <v>43</v>
      </c>
      <c r="D47" s="40" t="str">
        <f>IF(A47="","",VLOOKUP(A47,'WS Hcap'!$B$4:$D$174,2))</f>
        <v>Bennett, David</v>
      </c>
      <c r="E47" s="6">
        <v>0.02449074074074074</v>
      </c>
      <c r="F47" s="79">
        <f>IF(A47="","",VLOOKUP(A47,'WS Hcap'!$B$4:$N$174,11))</f>
        <v>0.01423611111111111</v>
      </c>
      <c r="G47" s="6">
        <f t="shared" si="0"/>
        <v>0.01025462962962963</v>
      </c>
      <c r="H47" s="7"/>
      <c r="I47" s="5">
        <v>43</v>
      </c>
      <c r="J47" s="40" t="s">
        <v>23</v>
      </c>
      <c r="K47" s="6">
        <v>0.024166666666666666</v>
      </c>
      <c r="L47" s="86">
        <v>0.010069444444444445</v>
      </c>
      <c r="M47" s="6">
        <v>0.014097222222222221</v>
      </c>
    </row>
    <row r="48" spans="1:13" ht="15" customHeight="1">
      <c r="A48" s="147">
        <v>2</v>
      </c>
      <c r="B48" s="5" t="str">
        <f>IF(A48="","",VLOOKUP(A48,'WS Hcap'!$B$4:$D$174,3))</f>
        <v>SK</v>
      </c>
      <c r="C48" s="5">
        <v>44</v>
      </c>
      <c r="D48" s="40" t="str">
        <f>IF(A48="","",VLOOKUP(A48,'WS Hcap'!$B$4:$D$174,2))</f>
        <v>Anderson, Lee</v>
      </c>
      <c r="E48" s="6">
        <v>0.024502314814814814</v>
      </c>
      <c r="F48" s="79">
        <f>IF(A48="","",VLOOKUP(A48,'WS Hcap'!$B$4:$N$174,11))</f>
        <v>0.011111111111111112</v>
      </c>
      <c r="G48" s="6">
        <f t="shared" si="0"/>
        <v>0.013391203703703702</v>
      </c>
      <c r="H48" s="7"/>
      <c r="I48" s="5">
        <v>44</v>
      </c>
      <c r="J48" s="40" t="s">
        <v>51</v>
      </c>
      <c r="K48" s="6">
        <v>0.024571759259259262</v>
      </c>
      <c r="L48" s="6">
        <v>0.010416666666666666</v>
      </c>
      <c r="M48" s="6">
        <v>0.014155092592592596</v>
      </c>
    </row>
    <row r="49" spans="1:13" ht="15" customHeight="1">
      <c r="A49" s="147">
        <v>67</v>
      </c>
      <c r="B49" s="5" t="str">
        <f>IF(A49="","",VLOOKUP(A49,'WS Hcap'!$B$4:$D$174,3))</f>
        <v>GAL</v>
      </c>
      <c r="C49" s="5">
        <v>45</v>
      </c>
      <c r="D49" s="40" t="str">
        <f>IF(A49="","",VLOOKUP(A49,'WS Hcap'!$B$4:$D$174,2))</f>
        <v>Johnson, Ewa</v>
      </c>
      <c r="E49" s="6">
        <v>0.024513888888888887</v>
      </c>
      <c r="F49" s="79">
        <f>IF(A49="","",VLOOKUP(A49,'WS Hcap'!$B$4:$N$174,11))</f>
        <v>0.008159722222222223</v>
      </c>
      <c r="G49" s="6">
        <f t="shared" si="0"/>
        <v>0.016354166666666663</v>
      </c>
      <c r="H49" s="7"/>
      <c r="I49" s="5">
        <v>45</v>
      </c>
      <c r="J49" s="40" t="s">
        <v>143</v>
      </c>
      <c r="K49" s="6">
        <v>0.02460648148148148</v>
      </c>
      <c r="L49" s="6">
        <v>0.010416666666666666</v>
      </c>
      <c r="M49" s="6">
        <v>0.014189814814814813</v>
      </c>
    </row>
    <row r="50" spans="1:13" ht="15" customHeight="1">
      <c r="A50" s="147">
        <v>87</v>
      </c>
      <c r="B50" s="5" t="str">
        <f>IF(A50="","",VLOOKUP(A50,'WS Hcap'!$B$4:$D$174,3))</f>
        <v>SC</v>
      </c>
      <c r="C50" s="5">
        <v>46</v>
      </c>
      <c r="D50" s="40" t="str">
        <f>IF(A50="","",VLOOKUP(A50,'WS Hcap'!$B$4:$D$174,2))</f>
        <v>Noble, Paul</v>
      </c>
      <c r="E50" s="6">
        <v>0.024513888888888887</v>
      </c>
      <c r="F50" s="79">
        <f>IF(A50="","",VLOOKUP(A50,'WS Hcap'!$B$4:$N$174,11))</f>
        <v>0.013541666666666667</v>
      </c>
      <c r="G50" s="6">
        <f t="shared" si="0"/>
        <v>0.01097222222222222</v>
      </c>
      <c r="H50" s="7"/>
      <c r="I50" s="5">
        <v>46</v>
      </c>
      <c r="J50" s="40" t="s">
        <v>179</v>
      </c>
      <c r="K50" s="6">
        <v>0.023796296296296298</v>
      </c>
      <c r="L50" s="6">
        <v>0.009375</v>
      </c>
      <c r="M50" s="6">
        <v>0.014421296296296298</v>
      </c>
    </row>
    <row r="51" spans="1:13" ht="15" customHeight="1">
      <c r="A51" s="147">
        <v>49</v>
      </c>
      <c r="B51" s="5" t="str">
        <f>IF(A51="","",VLOOKUP(A51,'WS Hcap'!$B$4:$D$174,3))</f>
        <v>DMR</v>
      </c>
      <c r="C51" s="5">
        <v>47</v>
      </c>
      <c r="D51" s="40" t="str">
        <f>IF(A51="","",VLOOKUP(A51,'WS Hcap'!$B$4:$D$174,2))</f>
        <v>Forster, Ron</v>
      </c>
      <c r="E51" s="6">
        <v>0.024537037037037038</v>
      </c>
      <c r="F51" s="79">
        <f>IF(A51="","",VLOOKUP(A51,'WS Hcap'!$B$4:$N$174,11))</f>
        <v>0.009895833333333333</v>
      </c>
      <c r="G51" s="6">
        <f t="shared" si="0"/>
        <v>0.014641203703703705</v>
      </c>
      <c r="H51" s="7"/>
      <c r="I51" s="5">
        <v>47</v>
      </c>
      <c r="J51" s="7" t="s">
        <v>116</v>
      </c>
      <c r="K51" s="6">
        <v>0.025277777777777777</v>
      </c>
      <c r="L51" s="6">
        <v>0.01076388888888889</v>
      </c>
      <c r="M51" s="6">
        <v>0.014513888888888887</v>
      </c>
    </row>
    <row r="52" spans="1:13" ht="15" customHeight="1">
      <c r="A52" s="147">
        <v>23</v>
      </c>
      <c r="B52" s="5" t="str">
        <f>IF(A52="","",VLOOKUP(A52,'WS Hcap'!$B$4:$D$174,3))</f>
        <v>AA</v>
      </c>
      <c r="C52" s="5">
        <v>48</v>
      </c>
      <c r="D52" s="40" t="str">
        <f>IF(A52="","",VLOOKUP(A52,'WS Hcap'!$B$4:$D$174,2))</f>
        <v>Carmody, Ray</v>
      </c>
      <c r="E52" s="6">
        <v>0.024571759259259262</v>
      </c>
      <c r="F52" s="79">
        <f>IF(A52="","",VLOOKUP(A52,'WS Hcap'!$B$4:$N$174,11))</f>
        <v>0.010416666666666666</v>
      </c>
      <c r="G52" s="6">
        <f t="shared" si="0"/>
        <v>0.014155092592592596</v>
      </c>
      <c r="I52" s="5">
        <v>48</v>
      </c>
      <c r="J52" s="40" t="s">
        <v>238</v>
      </c>
      <c r="K52" s="6">
        <v>0.02442129629629629</v>
      </c>
      <c r="L52" s="86">
        <v>0.009895833333333333</v>
      </c>
      <c r="M52" s="6">
        <v>0.014525462962962959</v>
      </c>
    </row>
    <row r="53" spans="1:13" ht="15" customHeight="1">
      <c r="A53" s="147">
        <v>4</v>
      </c>
      <c r="B53" s="5" t="str">
        <f>IF(A53="","",VLOOKUP(A53,'WS Hcap'!$B$4:$D$174,3))</f>
        <v>AUMD</v>
      </c>
      <c r="C53" s="5">
        <v>49</v>
      </c>
      <c r="D53" s="40" t="str">
        <f>IF(A53="","",VLOOKUP(A53,'WS Hcap'!$B$4:$D$174,2))</f>
        <v>Ashby, Michael</v>
      </c>
      <c r="E53" s="6">
        <v>0.024583333333333332</v>
      </c>
      <c r="F53" s="79">
        <f>IF(A53="","",VLOOKUP(A53,'WS Hcap'!$B$4:$N$174,11))</f>
        <v>0.011284722222222222</v>
      </c>
      <c r="G53" s="6">
        <f t="shared" si="0"/>
        <v>0.01329861111111111</v>
      </c>
      <c r="I53" s="5">
        <v>49</v>
      </c>
      <c r="J53" s="7" t="s">
        <v>34</v>
      </c>
      <c r="K53" s="6">
        <v>0.02479166666666667</v>
      </c>
      <c r="L53" s="6">
        <v>0.010243055555555556</v>
      </c>
      <c r="M53" s="6">
        <v>0.014548611111111115</v>
      </c>
    </row>
    <row r="54" spans="1:13" ht="15" customHeight="1">
      <c r="A54" s="147">
        <v>79</v>
      </c>
      <c r="B54" s="5" t="str">
        <f>IF(A54="","",VLOOKUP(A54,'WS Hcap'!$B$4:$D$174,3))</f>
        <v>TSC</v>
      </c>
      <c r="C54" s="5">
        <v>50</v>
      </c>
      <c r="D54" s="40" t="str">
        <f>IF(A54="","",VLOOKUP(A54,'WS Hcap'!$B$4:$D$174,2))</f>
        <v>McCloud, Karyn</v>
      </c>
      <c r="E54" s="6">
        <v>0.02460648148148148</v>
      </c>
      <c r="F54" s="79">
        <f>IF(A54="","",VLOOKUP(A54,'WS Hcap'!$B$4:$N$174,11))</f>
        <v>0.010416666666666666</v>
      </c>
      <c r="G54" s="6">
        <f t="shared" si="0"/>
        <v>0.014189814814814813</v>
      </c>
      <c r="I54" s="5">
        <v>50</v>
      </c>
      <c r="J54" s="7" t="s">
        <v>66</v>
      </c>
      <c r="K54" s="6">
        <v>0.024537037037037038</v>
      </c>
      <c r="L54" s="86">
        <v>0.009895833333333333</v>
      </c>
      <c r="M54" s="6">
        <v>0.014641203703703705</v>
      </c>
    </row>
    <row r="55" spans="1:13" ht="15" customHeight="1">
      <c r="A55" s="147">
        <v>6</v>
      </c>
      <c r="B55" s="5" t="str">
        <f>IF(A55="","",VLOOKUP(A55,'WS Hcap'!$B$4:$D$174,3))</f>
        <v>SK</v>
      </c>
      <c r="C55" s="5">
        <v>51</v>
      </c>
      <c r="D55" s="40" t="str">
        <f>IF(A55="","",VLOOKUP(A55,'WS Hcap'!$B$4:$D$174,2))</f>
        <v>Barkley, Robby</v>
      </c>
      <c r="E55" s="6">
        <v>0.02461805555555556</v>
      </c>
      <c r="F55" s="79">
        <f>IF(A55="","",VLOOKUP(A55,'WS Hcap'!$B$4:$N$174,11))</f>
        <v>0.013368055555555557</v>
      </c>
      <c r="G55" s="6">
        <f t="shared" si="0"/>
        <v>0.011250000000000003</v>
      </c>
      <c r="I55" s="5">
        <v>51</v>
      </c>
      <c r="J55" s="7" t="s">
        <v>157</v>
      </c>
      <c r="K55" s="6">
        <v>0.02417824074074074</v>
      </c>
      <c r="L55" s="6">
        <v>0.009375</v>
      </c>
      <c r="M55" s="6">
        <v>0.01480324074074074</v>
      </c>
    </row>
    <row r="56" spans="1:13" ht="15" customHeight="1">
      <c r="A56" s="147">
        <v>41</v>
      </c>
      <c r="B56" s="5" t="str">
        <f>IF(A56="","",VLOOKUP(A56,'WS Hcap'!$B$4:$D$174,3))</f>
        <v>JBR</v>
      </c>
      <c r="C56" s="5">
        <v>52</v>
      </c>
      <c r="D56" s="40" t="str">
        <f>IF(A56="","",VLOOKUP(A56,'WS Hcap'!$B$4:$D$174,2))</f>
        <v>Ellis, Carly</v>
      </c>
      <c r="E56" s="6">
        <v>0.024641203703703703</v>
      </c>
      <c r="F56" s="79">
        <f>IF(A56="","",VLOOKUP(A56,'WS Hcap'!$B$4:$N$174,11))</f>
        <v>0.011979166666666666</v>
      </c>
      <c r="G56" s="6">
        <f t="shared" si="0"/>
        <v>0.012662037037037038</v>
      </c>
      <c r="I56" s="5">
        <v>52</v>
      </c>
      <c r="J56" s="7" t="s">
        <v>39</v>
      </c>
      <c r="K56" s="6">
        <v>0.024189814814814817</v>
      </c>
      <c r="L56" s="6">
        <v>0.009375</v>
      </c>
      <c r="M56" s="6">
        <v>0.014814814814814817</v>
      </c>
    </row>
    <row r="57" spans="1:13" ht="15" customHeight="1">
      <c r="A57" s="147">
        <v>9</v>
      </c>
      <c r="B57" s="5" t="str">
        <f>IF(A57="","",VLOOKUP(A57,'WS Hcap'!$B$4:$D$174,3))</f>
        <v>SK</v>
      </c>
      <c r="C57" s="5">
        <v>53</v>
      </c>
      <c r="D57" s="40" t="str">
        <f>IF(A57="","",VLOOKUP(A57,'WS Hcap'!$B$4:$D$174,2))</f>
        <v>Baston, Paul</v>
      </c>
      <c r="E57" s="6">
        <v>0.024641203703703703</v>
      </c>
      <c r="F57" s="79">
        <f>IF(A57="","",VLOOKUP(A57,'WS Hcap'!$B$4:$N$174,11))</f>
        <v>0.012847222222222223</v>
      </c>
      <c r="G57" s="6">
        <f t="shared" si="0"/>
        <v>0.01179398148148148</v>
      </c>
      <c r="I57" s="5">
        <v>53</v>
      </c>
      <c r="J57" s="7" t="s">
        <v>242</v>
      </c>
      <c r="K57" s="6">
        <v>0.025092592592592593</v>
      </c>
      <c r="L57" s="6">
        <v>0.010243055555555556</v>
      </c>
      <c r="M57" s="6">
        <v>0.014849537037037038</v>
      </c>
    </row>
    <row r="58" spans="1:13" ht="15" customHeight="1">
      <c r="A58" s="147">
        <v>24</v>
      </c>
      <c r="B58" s="5" t="str">
        <f>IF(A58="","",VLOOKUP(A58,'WS Hcap'!$B$4:$D$174,3))</f>
        <v>TSC</v>
      </c>
      <c r="C58" s="5">
        <v>54</v>
      </c>
      <c r="D58" s="40" t="str">
        <f>IF(A58="","",VLOOKUP(A58,'WS Hcap'!$B$4:$D$174,2))</f>
        <v>Castro, Michelle</v>
      </c>
      <c r="E58" s="6">
        <v>0.02466435185185185</v>
      </c>
      <c r="F58" s="79">
        <f>IF(A58="","",VLOOKUP(A58,'WS Hcap'!$B$4:$N$174,11))</f>
        <v>0.007986111111111112</v>
      </c>
      <c r="G58" s="6">
        <f t="shared" si="0"/>
        <v>0.016678240740740737</v>
      </c>
      <c r="I58" s="5">
        <v>54</v>
      </c>
      <c r="J58" s="7" t="s">
        <v>68</v>
      </c>
      <c r="K58" s="6">
        <v>0.024675925925925924</v>
      </c>
      <c r="L58" s="6">
        <v>0.009722222222222222</v>
      </c>
      <c r="M58" s="6">
        <v>0.014953703703703702</v>
      </c>
    </row>
    <row r="59" spans="1:17" ht="15" customHeight="1">
      <c r="A59" s="147">
        <v>132</v>
      </c>
      <c r="B59" s="5" t="str">
        <f>IF(A59="","",VLOOKUP(A59,'WS Hcap'!$B$4:$D$174,3))</f>
        <v>TM</v>
      </c>
      <c r="C59" s="5">
        <v>55</v>
      </c>
      <c r="D59" s="40" t="str">
        <f>IF(A59="","",VLOOKUP(A59,'WS Hcap'!$B$4:$D$174,2))</f>
        <v>Todd, Gary</v>
      </c>
      <c r="E59" s="6">
        <v>0.024675925925925924</v>
      </c>
      <c r="F59" s="79">
        <f>IF(A59="","",VLOOKUP(A59,'WS Hcap'!$B$4:$N$174,11))</f>
        <v>0.009722222222222222</v>
      </c>
      <c r="G59" s="6">
        <f t="shared" si="0"/>
        <v>0.014953703703703702</v>
      </c>
      <c r="I59" s="5">
        <v>55</v>
      </c>
      <c r="J59" s="40" t="s">
        <v>196</v>
      </c>
      <c r="K59" s="6">
        <v>0.024340277777777777</v>
      </c>
      <c r="L59" s="6">
        <v>0.009375</v>
      </c>
      <c r="M59" s="6">
        <v>0.014965277777777777</v>
      </c>
      <c r="Q59" s="84"/>
    </row>
    <row r="60" spans="1:17" ht="15">
      <c r="A60" s="147">
        <v>26</v>
      </c>
      <c r="B60" s="5" t="str">
        <f>IF(A60="","",VLOOKUP(A60,'WS Hcap'!$B$4:$D$174,3))</f>
        <v>RnR</v>
      </c>
      <c r="C60" s="5">
        <v>56</v>
      </c>
      <c r="D60" s="40" t="str">
        <f>IF(A60="","",VLOOKUP(A60,'WS Hcap'!$B$4:$D$174,2))</f>
        <v>Claassen, Chris</v>
      </c>
      <c r="E60" s="6">
        <v>0.024699074074074078</v>
      </c>
      <c r="F60" s="79">
        <f>IF(A60="","",VLOOKUP(A60,'WS Hcap'!$B$4:$N$174,11))</f>
        <v>0.009722222222222222</v>
      </c>
      <c r="G60" s="6">
        <f t="shared" si="0"/>
        <v>0.014976851851851856</v>
      </c>
      <c r="I60" s="5">
        <v>56</v>
      </c>
      <c r="J60" s="7" t="s">
        <v>148</v>
      </c>
      <c r="K60" s="6">
        <v>0.024699074074074078</v>
      </c>
      <c r="L60" s="6">
        <v>0.009722222222222222</v>
      </c>
      <c r="M60" s="6">
        <v>0.014976851851851856</v>
      </c>
      <c r="Q60" s="84"/>
    </row>
    <row r="61" spans="1:17" ht="15">
      <c r="A61" s="147">
        <v>80</v>
      </c>
      <c r="B61" s="5" t="str">
        <f>IF(A61="","",VLOOKUP(A61,'WS Hcap'!$B$4:$D$174,3))</f>
        <v>DMR</v>
      </c>
      <c r="C61" s="5">
        <v>57</v>
      </c>
      <c r="D61" s="40" t="str">
        <f>IF(A61="","",VLOOKUP(A61,'WS Hcap'!$B$4:$D$174,2))</f>
        <v>McGarry, David</v>
      </c>
      <c r="E61" s="6">
        <v>0.024710648148148148</v>
      </c>
      <c r="F61" s="79">
        <f>IF(A61="","",VLOOKUP(A61,'WS Hcap'!$B$4:$N$174,11))</f>
        <v>0.009375</v>
      </c>
      <c r="G61" s="6">
        <f t="shared" si="0"/>
        <v>0.015335648148148149</v>
      </c>
      <c r="I61" s="5">
        <v>57</v>
      </c>
      <c r="J61" s="7" t="s">
        <v>54</v>
      </c>
      <c r="K61" s="6">
        <v>0.024710648148148148</v>
      </c>
      <c r="L61" s="6">
        <v>0.009375</v>
      </c>
      <c r="M61" s="6">
        <v>0.015335648148148149</v>
      </c>
      <c r="Q61" s="84"/>
    </row>
    <row r="62" spans="1:17" ht="15">
      <c r="A62" s="147">
        <v>139</v>
      </c>
      <c r="B62" s="5" t="str">
        <f>IF(A62="","",VLOOKUP(A62,'WS Hcap'!$B$4:$D$174,3))</f>
        <v>GAL</v>
      </c>
      <c r="C62" s="5">
        <v>58</v>
      </c>
      <c r="D62" s="40" t="str">
        <f>IF(A62="","",VLOOKUP(A62,'WS Hcap'!$B$4:$D$174,2))</f>
        <v>Warnes, Alison</v>
      </c>
      <c r="E62" s="6">
        <v>0.024745370370370372</v>
      </c>
      <c r="F62" s="79">
        <f>IF(A62="","",VLOOKUP(A62,'WS Hcap'!$B$4:$N$174,11))</f>
        <v>0.005208333333333333</v>
      </c>
      <c r="G62" s="6">
        <f t="shared" si="0"/>
        <v>0.01953703703703704</v>
      </c>
      <c r="I62" s="5">
        <v>58</v>
      </c>
      <c r="J62" s="7" t="s">
        <v>45</v>
      </c>
      <c r="K62" s="6">
        <v>0.025196759259259256</v>
      </c>
      <c r="L62" s="86">
        <v>0.009722222222222222</v>
      </c>
      <c r="M62" s="6">
        <v>0.015474537037037033</v>
      </c>
      <c r="Q62" s="85"/>
    </row>
    <row r="63" spans="1:13" ht="15">
      <c r="A63" s="147">
        <v>73</v>
      </c>
      <c r="B63" s="5" t="str">
        <f>IF(A63="","",VLOOKUP(A63,'WS Hcap'!$B$4:$D$174,3))</f>
        <v>GAL</v>
      </c>
      <c r="C63" s="5">
        <v>59</v>
      </c>
      <c r="D63" s="40" t="str">
        <f>IF(A63="","",VLOOKUP(A63,'WS Hcap'!$B$4:$D$174,2))</f>
        <v>Lemin, Julie</v>
      </c>
      <c r="E63" s="6">
        <v>0.02476851851851852</v>
      </c>
      <c r="F63" s="79">
        <f>IF(A63="","",VLOOKUP(A63,'WS Hcap'!$B$4:$N$174,11))</f>
        <v>0.011111111111111112</v>
      </c>
      <c r="G63" s="6">
        <f t="shared" si="0"/>
        <v>0.013657407407407408</v>
      </c>
      <c r="I63" s="5">
        <v>59</v>
      </c>
      <c r="J63" s="40" t="s">
        <v>71</v>
      </c>
      <c r="K63" s="6">
        <v>0.02513888888888889</v>
      </c>
      <c r="L63" s="6">
        <v>0.00954861111111111</v>
      </c>
      <c r="M63" s="6">
        <v>0.015590277777777781</v>
      </c>
    </row>
    <row r="64" spans="1:13" ht="15">
      <c r="A64" s="147">
        <v>77</v>
      </c>
      <c r="B64" s="5" t="str">
        <f>IF(A64="","",VLOOKUP(A64,'WS Hcap'!$B$4:$D$174,3))</f>
        <v>GAL</v>
      </c>
      <c r="C64" s="5">
        <v>60</v>
      </c>
      <c r="D64" s="40" t="str">
        <f>IF(A64="","",VLOOKUP(A64,'WS Hcap'!$B$4:$D$174,2))</f>
        <v>Mason, Claire</v>
      </c>
      <c r="E64" s="6">
        <v>0.02479166666666667</v>
      </c>
      <c r="F64" s="79">
        <f>IF(A64="","",VLOOKUP(A64,'WS Hcap'!$B$4:$N$174,11))</f>
        <v>0.010243055555555556</v>
      </c>
      <c r="G64" s="6">
        <f t="shared" si="0"/>
        <v>0.014548611111111115</v>
      </c>
      <c r="I64" s="5">
        <v>60</v>
      </c>
      <c r="J64" s="40" t="s">
        <v>86</v>
      </c>
      <c r="K64" s="6">
        <v>0.0241087962962963</v>
      </c>
      <c r="L64" s="6">
        <v>0.007986111111111112</v>
      </c>
      <c r="M64" s="6">
        <v>0.016122685185185184</v>
      </c>
    </row>
    <row r="65" spans="1:13" ht="15">
      <c r="A65" s="147">
        <v>135</v>
      </c>
      <c r="B65" s="5" t="str">
        <f>IF(A65="","",VLOOKUP(A65,'WS Hcap'!$B$4:$D$174,3))</f>
        <v>FF</v>
      </c>
      <c r="C65" s="5">
        <v>61</v>
      </c>
      <c r="D65" s="40" t="str">
        <f>IF(A65="","",VLOOKUP(A65,'WS Hcap'!$B$4:$D$174,2))</f>
        <v>Turnbull, Gemma</v>
      </c>
      <c r="E65" s="6">
        <v>0.024861111111111108</v>
      </c>
      <c r="F65" s="79">
        <f>IF(A65="","",VLOOKUP(A65,'WS Hcap'!$B$4:$N$174,11))</f>
        <v>0.012152777777777778</v>
      </c>
      <c r="G65" s="6">
        <f t="shared" si="0"/>
        <v>0.01270833333333333</v>
      </c>
      <c r="I65" s="5">
        <v>61</v>
      </c>
      <c r="J65" s="40" t="s">
        <v>222</v>
      </c>
      <c r="K65" s="6">
        <v>0.02423611111111111</v>
      </c>
      <c r="L65" s="6">
        <v>0.007986111111111112</v>
      </c>
      <c r="M65" s="6">
        <v>0.01625</v>
      </c>
    </row>
    <row r="66" spans="1:13" ht="15">
      <c r="A66" s="147">
        <v>17</v>
      </c>
      <c r="B66" s="5" t="str">
        <f>IF(A66="","",VLOOKUP(A66,'WS Hcap'!$B$4:$D$174,3))</f>
        <v>AUMD</v>
      </c>
      <c r="C66" s="5">
        <v>62</v>
      </c>
      <c r="D66" s="40" t="str">
        <f>IF(A66="","",VLOOKUP(A66,'WS Hcap'!$B$4:$D$174,2))</f>
        <v>Bradley, Dave</v>
      </c>
      <c r="E66" s="6">
        <v>0.02496527777777778</v>
      </c>
      <c r="F66" s="79">
        <f>IF(A66="","",VLOOKUP(A66,'WS Hcap'!$B$4:$N$174,11))</f>
        <v>0.011284722222222222</v>
      </c>
      <c r="G66" s="6">
        <f t="shared" si="0"/>
        <v>0.013680555555555559</v>
      </c>
      <c r="I66" s="5">
        <v>62</v>
      </c>
      <c r="J66" s="40" t="s">
        <v>176</v>
      </c>
      <c r="K66" s="6">
        <v>0.02445601851851852</v>
      </c>
      <c r="L66" s="6">
        <v>0.008159722222222223</v>
      </c>
      <c r="M66" s="6">
        <v>0.016296296296296295</v>
      </c>
    </row>
    <row r="67" spans="1:13" ht="15">
      <c r="A67" s="147">
        <v>137</v>
      </c>
      <c r="B67" s="5" t="str">
        <f>IF(A67="","",VLOOKUP(A67,'WS Hcap'!$B$4:$D$174,3))</f>
        <v>SK</v>
      </c>
      <c r="C67" s="5">
        <v>63</v>
      </c>
      <c r="D67" s="40" t="str">
        <f>IF(A67="","",VLOOKUP(A67,'WS Hcap'!$B$4:$D$174,2))</f>
        <v>Walbank, Mark</v>
      </c>
      <c r="E67" s="6">
        <v>0.025057870370370373</v>
      </c>
      <c r="F67" s="79">
        <f>IF(A67="","",VLOOKUP(A67,'WS Hcap'!$B$4:$N$174,11))</f>
        <v>0.011979166666666666</v>
      </c>
      <c r="G67" s="6">
        <f t="shared" si="0"/>
        <v>0.013078703703703707</v>
      </c>
      <c r="I67" s="5">
        <v>63</v>
      </c>
      <c r="J67" s="7" t="s">
        <v>26</v>
      </c>
      <c r="K67" s="6">
        <v>0.024513888888888887</v>
      </c>
      <c r="L67" s="86">
        <v>0.008159722222222223</v>
      </c>
      <c r="M67" s="6">
        <v>0.016354166666666663</v>
      </c>
    </row>
    <row r="68" spans="1:13" ht="15">
      <c r="A68" s="147">
        <v>130</v>
      </c>
      <c r="B68" s="5" t="str">
        <f>IF(A68="","",VLOOKUP(A68,'WS Hcap'!$B$4:$D$174,3))</f>
        <v>AA</v>
      </c>
      <c r="C68" s="5">
        <v>64</v>
      </c>
      <c r="D68" s="40" t="str">
        <f>IF(A68="","",VLOOKUP(A68,'WS Hcap'!$B$4:$D$174,2))</f>
        <v>Sultman, Sonia</v>
      </c>
      <c r="E68" s="6">
        <v>0.025057870370370373</v>
      </c>
      <c r="F68" s="79">
        <f>IF(A68="","",VLOOKUP(A68,'WS Hcap'!$B$4:$N$174,11))</f>
        <v>0.008506944444444444</v>
      </c>
      <c r="G68" s="6">
        <f t="shared" si="0"/>
        <v>0.016550925925925927</v>
      </c>
      <c r="I68" s="5">
        <v>64</v>
      </c>
      <c r="J68" s="40" t="s">
        <v>136</v>
      </c>
      <c r="K68" s="6">
        <v>0.024351851851851857</v>
      </c>
      <c r="L68" s="6">
        <v>0.007986111111111112</v>
      </c>
      <c r="M68" s="6">
        <v>0.016365740740740743</v>
      </c>
    </row>
    <row r="69" spans="1:13" ht="15">
      <c r="A69" s="147">
        <v>125</v>
      </c>
      <c r="B69" s="5" t="str">
        <f>IF(A69="","",VLOOKUP(A69,'WS Hcap'!$B$4:$D$174,3))</f>
        <v>GAL</v>
      </c>
      <c r="C69" s="5">
        <v>65</v>
      </c>
      <c r="D69" s="40" t="str">
        <f>IF(A69="","",VLOOKUP(A69,'WS Hcap'!$B$4:$D$174,2))</f>
        <v>Stobbart, Joanne</v>
      </c>
      <c r="E69" s="6">
        <v>0.025092592592592593</v>
      </c>
      <c r="F69" s="79">
        <f>IF(A69="","",VLOOKUP(A69,'WS Hcap'!$B$4:$N$174,11))</f>
        <v>0.007118055555555555</v>
      </c>
      <c r="G69" s="6">
        <f t="shared" si="0"/>
        <v>0.01797453703703704</v>
      </c>
      <c r="I69" s="5">
        <v>65</v>
      </c>
      <c r="J69" s="7" t="s">
        <v>57</v>
      </c>
      <c r="K69" s="6">
        <v>0.02560185185185185</v>
      </c>
      <c r="L69" s="6">
        <v>0.00920138888888889</v>
      </c>
      <c r="M69" s="6">
        <v>0.016400462962962964</v>
      </c>
    </row>
    <row r="70" spans="1:13" ht="15">
      <c r="A70" s="147">
        <v>150</v>
      </c>
      <c r="B70" s="5" t="str">
        <f>IF(A70="","",VLOOKUP(A70,'WS Hcap'!$B$4:$D$174,3))</f>
        <v>RnR</v>
      </c>
      <c r="C70" s="5">
        <v>66</v>
      </c>
      <c r="D70" s="40" t="str">
        <f>IF(A70="","",VLOOKUP(A70,'WS Hcap'!$B$4:$D$174,2))</f>
        <v>Giles, Rodney</v>
      </c>
      <c r="E70" s="6">
        <v>0.025092592592592593</v>
      </c>
      <c r="F70" s="79">
        <f>IF(A70="","",VLOOKUP(A70,'WS Hcap'!$B$4:$N$174,11))</f>
        <v>0.010243055555555556</v>
      </c>
      <c r="G70" s="6">
        <f t="shared" si="0"/>
        <v>0.014849537037037038</v>
      </c>
      <c r="I70" s="5">
        <v>66</v>
      </c>
      <c r="J70" s="40" t="s">
        <v>233</v>
      </c>
      <c r="K70" s="6">
        <v>0.025057870370370373</v>
      </c>
      <c r="L70" s="6">
        <v>0.008506944444444444</v>
      </c>
      <c r="M70" s="6">
        <v>0.016550925925925927</v>
      </c>
    </row>
    <row r="71" spans="1:13" ht="15">
      <c r="A71" s="147">
        <v>55</v>
      </c>
      <c r="B71" s="5" t="str">
        <f>IF(A71="","",VLOOKUP(A71,'WS Hcap'!$B$4:$D$174,3))</f>
        <v>JA</v>
      </c>
      <c r="C71" s="5">
        <v>67</v>
      </c>
      <c r="D71" s="40" t="str">
        <f>IF(A71="","",VLOOKUP(A71,'WS Hcap'!$B$4:$D$174,2))</f>
        <v>French, Alison</v>
      </c>
      <c r="E71" s="6">
        <v>0.02513888888888889</v>
      </c>
      <c r="F71" s="79">
        <f>IF(A71="","",VLOOKUP(A71,'WS Hcap'!$B$4:$N$174,11))</f>
        <v>0.00954861111111111</v>
      </c>
      <c r="G71" s="6">
        <f t="shared" si="0"/>
        <v>0.015590277777777781</v>
      </c>
      <c r="I71" s="5">
        <v>67</v>
      </c>
      <c r="J71" s="7" t="s">
        <v>37</v>
      </c>
      <c r="K71" s="6">
        <v>0.02549768518518519</v>
      </c>
      <c r="L71" s="6">
        <v>0.008854166666666666</v>
      </c>
      <c r="M71" s="6">
        <v>0.016643518518518523</v>
      </c>
    </row>
    <row r="72" spans="1:13" ht="15">
      <c r="A72" s="147">
        <v>18</v>
      </c>
      <c r="B72" s="5" t="str">
        <f>IF(A72="","",VLOOKUP(A72,'WS Hcap'!$B$4:$D$174,3))</f>
        <v>CC</v>
      </c>
      <c r="C72" s="5">
        <v>68</v>
      </c>
      <c r="D72" s="40" t="str">
        <f>IF(A72="","",VLOOKUP(A72,'WS Hcap'!$B$4:$D$174,2))</f>
        <v>Brown, Colin</v>
      </c>
      <c r="E72" s="6">
        <v>0.025196759259259256</v>
      </c>
      <c r="F72" s="79">
        <f>IF(A72="","",VLOOKUP(A72,'WS Hcap'!$B$4:$N$174,11))</f>
        <v>0.009722222222222222</v>
      </c>
      <c r="G72" s="6">
        <f t="shared" si="0"/>
        <v>0.015474537037037033</v>
      </c>
      <c r="I72" s="5">
        <v>68</v>
      </c>
      <c r="J72" s="7" t="s">
        <v>79</v>
      </c>
      <c r="K72" s="6">
        <v>0.02466435185185185</v>
      </c>
      <c r="L72" s="6">
        <v>0.007986111111111112</v>
      </c>
      <c r="M72" s="6">
        <v>0.016678240740740737</v>
      </c>
    </row>
    <row r="73" spans="1:13" ht="15">
      <c r="A73" s="147">
        <v>14</v>
      </c>
      <c r="B73" s="5" t="str">
        <f>IF(A73="","",VLOOKUP(A73,'WS Hcap'!$B$4:$D$174,3))</f>
        <v>BB</v>
      </c>
      <c r="C73" s="5">
        <v>69</v>
      </c>
      <c r="D73" s="40" t="str">
        <f>IF(A73="","",VLOOKUP(A73,'WS Hcap'!$B$4:$D$174,2))</f>
        <v>Bickerton, Richard</v>
      </c>
      <c r="E73" s="6">
        <v>0.025277777777777777</v>
      </c>
      <c r="F73" s="79">
        <f>IF(A73="","",VLOOKUP(A73,'WS Hcap'!$B$4:$N$174,11))</f>
        <v>0.01076388888888889</v>
      </c>
      <c r="G73" s="6">
        <f t="shared" si="0"/>
        <v>0.014513888888888887</v>
      </c>
      <c r="I73" s="5">
        <v>69</v>
      </c>
      <c r="J73" s="40" t="s">
        <v>172</v>
      </c>
      <c r="K73" s="6">
        <v>0.02372685185185185</v>
      </c>
      <c r="L73" s="6">
        <v>0.006944444444444444</v>
      </c>
      <c r="M73" s="6">
        <v>0.016782407407407406</v>
      </c>
    </row>
    <row r="74" spans="1:13" ht="15">
      <c r="A74" s="147">
        <v>78</v>
      </c>
      <c r="B74" s="5" t="str">
        <f>IF(A74="","",VLOOKUP(A74,'WS Hcap'!$B$4:$D$174,3))</f>
        <v>TSC</v>
      </c>
      <c r="C74" s="5">
        <v>70</v>
      </c>
      <c r="D74" s="40" t="str">
        <f>IF(A74="","",VLOOKUP(A74,'WS Hcap'!$B$4:$D$174,2))</f>
        <v>Maxwell, Glen</v>
      </c>
      <c r="E74" s="6">
        <v>0.0253125</v>
      </c>
      <c r="F74" s="79">
        <f>IF(A74="","",VLOOKUP(A74,'WS Hcap'!$B$4:$N$174,11))</f>
        <v>0.007638888888888889</v>
      </c>
      <c r="G74" s="6">
        <f t="shared" si="0"/>
        <v>0.017673611111111112</v>
      </c>
      <c r="I74" s="5">
        <v>70</v>
      </c>
      <c r="J74" s="7" t="s">
        <v>224</v>
      </c>
      <c r="K74" s="6">
        <v>0.025613425925925925</v>
      </c>
      <c r="L74" s="6">
        <v>0.008506944444444444</v>
      </c>
      <c r="M74" s="6">
        <v>0.01710648148148148</v>
      </c>
    </row>
    <row r="75" spans="1:13" ht="15">
      <c r="A75" s="147">
        <v>85</v>
      </c>
      <c r="B75" s="5" t="str">
        <f>IF(A75="","",VLOOKUP(A75,'WS Hcap'!$B$4:$D$174,3))</f>
        <v>JA</v>
      </c>
      <c r="C75" s="5">
        <v>71</v>
      </c>
      <c r="D75" s="40" t="str">
        <f>IF(A75="","",VLOOKUP(A75,'WS Hcap'!$B$4:$D$174,2))</f>
        <v>Morris, Rob</v>
      </c>
      <c r="E75" s="6">
        <v>0.025405092592592594</v>
      </c>
      <c r="F75" s="79">
        <f>IF(A75="","",VLOOKUP(A75,'WS Hcap'!$B$4:$N$174,11))</f>
        <v>0.013541666666666667</v>
      </c>
      <c r="G75" s="6">
        <f t="shared" si="0"/>
        <v>0.011863425925925927</v>
      </c>
      <c r="I75" s="5">
        <v>71</v>
      </c>
      <c r="J75" s="40" t="s">
        <v>80</v>
      </c>
      <c r="K75" s="6">
        <v>0.02560185185185185</v>
      </c>
      <c r="L75" s="86">
        <v>0.008333333333333333</v>
      </c>
      <c r="M75" s="6">
        <v>0.017268518518518516</v>
      </c>
    </row>
    <row r="76" spans="1:13" ht="15">
      <c r="A76" s="147">
        <v>140</v>
      </c>
      <c r="B76" s="5" t="str">
        <f>IF(A76="","",VLOOKUP(A76,'WS Hcap'!$B$4:$D$174,3))</f>
        <v>TR</v>
      </c>
      <c r="C76" s="5">
        <v>72</v>
      </c>
      <c r="D76" s="40" t="str">
        <f>IF(A76="","",VLOOKUP(A76,'WS Hcap'!$B$4:$D$174,2))</f>
        <v>Warren, Lindsay</v>
      </c>
      <c r="E76" s="6">
        <v>0.02542824074074074</v>
      </c>
      <c r="F76" s="79">
        <f>IF(A76="","",VLOOKUP(A76,'WS Hcap'!$B$4:$N$174,11))</f>
        <v>0.007986111111111112</v>
      </c>
      <c r="G76" s="6">
        <f t="shared" si="0"/>
        <v>0.017442129629629627</v>
      </c>
      <c r="I76" s="5">
        <v>72</v>
      </c>
      <c r="J76" s="7" t="s">
        <v>91</v>
      </c>
      <c r="K76" s="6">
        <v>0.02542824074074074</v>
      </c>
      <c r="L76" s="6">
        <v>0.007986111111111112</v>
      </c>
      <c r="M76" s="6">
        <v>0.017442129629629627</v>
      </c>
    </row>
    <row r="77" spans="1:13" ht="15">
      <c r="A77" s="147">
        <v>147</v>
      </c>
      <c r="B77" s="5" t="str">
        <f>IF(A77="","",VLOOKUP(A77,'WS Hcap'!$B$4:$D$174,3))</f>
        <v>CM</v>
      </c>
      <c r="C77" s="5">
        <v>73</v>
      </c>
      <c r="D77" s="40" t="str">
        <f>IF(A77="","",VLOOKUP(A77,'WS Hcap'!$B$4:$D$174,2))</f>
        <v>Wilson, Andrea</v>
      </c>
      <c r="E77" s="6">
        <v>0.02549768518518519</v>
      </c>
      <c r="F77" s="79">
        <f>IF(A77="","",VLOOKUP(A77,'WS Hcap'!$B$4:$N$174,11))</f>
        <v>0.008854166666666666</v>
      </c>
      <c r="G77" s="6">
        <f t="shared" si="0"/>
        <v>0.016643518518518523</v>
      </c>
      <c r="I77" s="5">
        <v>73</v>
      </c>
      <c r="J77" s="7" t="s">
        <v>227</v>
      </c>
      <c r="K77" s="6">
        <v>0.025706018518518517</v>
      </c>
      <c r="L77" s="6">
        <v>0.008159722222222223</v>
      </c>
      <c r="M77" s="6">
        <v>0.017546296296296296</v>
      </c>
    </row>
    <row r="78" spans="1:13" ht="15">
      <c r="A78" s="147">
        <v>25</v>
      </c>
      <c r="B78" s="5" t="str">
        <f>IF(A78="","",VLOOKUP(A78,'WS Hcap'!$B$4:$D$174,3))</f>
        <v>SSG</v>
      </c>
      <c r="C78" s="5">
        <v>74</v>
      </c>
      <c r="D78" s="40" t="str">
        <f>IF(A78="","",VLOOKUP(A78,'WS Hcap'!$B$4:$D$174,2))</f>
        <v>Catchpole, John</v>
      </c>
      <c r="E78" s="6">
        <v>0.02560185185185185</v>
      </c>
      <c r="F78" s="79">
        <f>IF(A78="","",VLOOKUP(A78,'WS Hcap'!$B$4:$N$174,11))</f>
        <v>0.008333333333333333</v>
      </c>
      <c r="G78" s="6">
        <f t="shared" si="0"/>
        <v>0.017268518518518516</v>
      </c>
      <c r="I78" s="5">
        <v>74</v>
      </c>
      <c r="J78" s="7" t="s">
        <v>67</v>
      </c>
      <c r="K78" s="6">
        <v>0.0253125</v>
      </c>
      <c r="L78" s="86">
        <v>0.007638888888888889</v>
      </c>
      <c r="M78" s="6">
        <v>0.017673611111111112</v>
      </c>
    </row>
    <row r="79" spans="1:13" ht="15">
      <c r="A79" s="147">
        <v>60</v>
      </c>
      <c r="B79" s="5" t="str">
        <f>IF(A79="","",VLOOKUP(A79,'WS Hcap'!$B$4:$D$174,3))</f>
        <v>CC</v>
      </c>
      <c r="C79" s="5">
        <v>75</v>
      </c>
      <c r="D79" s="40" t="str">
        <f>IF(A79="","",VLOOKUP(A79,'WS Hcap'!$B$4:$D$174,2))</f>
        <v>Gillie, Kathryn</v>
      </c>
      <c r="E79" s="6">
        <v>0.02560185185185185</v>
      </c>
      <c r="F79" s="79">
        <f>IF(A79="","",VLOOKUP(A79,'WS Hcap'!$B$4:$N$174,11))</f>
        <v>0.00920138888888889</v>
      </c>
      <c r="G79" s="6">
        <f t="shared" si="0"/>
        <v>0.016400462962962964</v>
      </c>
      <c r="I79" s="5">
        <v>75</v>
      </c>
      <c r="J79" s="7" t="s">
        <v>84</v>
      </c>
      <c r="K79" s="6">
        <v>0.02400462962962963</v>
      </c>
      <c r="L79" s="6">
        <v>0.006076388888888889</v>
      </c>
      <c r="M79" s="6">
        <v>0.01792824074074074</v>
      </c>
    </row>
    <row r="80" spans="1:13" ht="15">
      <c r="A80" s="147">
        <v>145</v>
      </c>
      <c r="B80" s="5" t="str">
        <f>IF(A80="","",VLOOKUP(A80,'WS Hcap'!$B$4:$D$174,3))</f>
        <v>TCC</v>
      </c>
      <c r="C80" s="5">
        <v>76</v>
      </c>
      <c r="D80" s="40" t="str">
        <f>IF(A80="","",VLOOKUP(A80,'WS Hcap'!$B$4:$D$174,2))</f>
        <v>White, Dawn</v>
      </c>
      <c r="E80" s="6">
        <v>0.025613425925925925</v>
      </c>
      <c r="F80" s="79">
        <f>IF(A80="","",VLOOKUP(A80,'WS Hcap'!$B$4:$N$174,11))</f>
        <v>0.008506944444444444</v>
      </c>
      <c r="G80" s="6">
        <f t="shared" si="0"/>
        <v>0.01710648148148148</v>
      </c>
      <c r="I80" s="5">
        <v>76</v>
      </c>
      <c r="J80" s="40" t="s">
        <v>42</v>
      </c>
      <c r="K80" s="6">
        <v>0.025092592592592593</v>
      </c>
      <c r="L80" s="6">
        <v>0.007118055555555555</v>
      </c>
      <c r="M80" s="6">
        <v>0.01797453703703704</v>
      </c>
    </row>
    <row r="81" spans="1:13" ht="15">
      <c r="A81" s="147">
        <v>13</v>
      </c>
      <c r="B81" s="5" t="str">
        <f>IF(A81="","",VLOOKUP(A81,'WS Hcap'!$B$4:$D$174,3))</f>
        <v>TCC</v>
      </c>
      <c r="C81" s="5">
        <v>77</v>
      </c>
      <c r="D81" s="40" t="str">
        <f>IF(A81="","",VLOOKUP(A81,'WS Hcap'!$B$4:$D$174,2))</f>
        <v>Bennett, Emma</v>
      </c>
      <c r="E81" s="6">
        <v>0.025706018518518517</v>
      </c>
      <c r="F81" s="79">
        <f>IF(A81="","",VLOOKUP(A81,'WS Hcap'!$B$4:$N$174,11))</f>
        <v>0.008159722222222223</v>
      </c>
      <c r="G81" s="6">
        <f t="shared" si="0"/>
        <v>0.017546296296296296</v>
      </c>
      <c r="I81" s="5">
        <v>77</v>
      </c>
      <c r="J81" s="7" t="s">
        <v>156</v>
      </c>
      <c r="K81" s="6">
        <v>0.026261574074074076</v>
      </c>
      <c r="L81" s="86">
        <v>0.007638888888888889</v>
      </c>
      <c r="M81" s="6">
        <v>0.018622685185185187</v>
      </c>
    </row>
    <row r="82" spans="1:13" ht="15">
      <c r="A82" s="147">
        <v>116</v>
      </c>
      <c r="B82" s="5" t="str">
        <f>IF(A82="","",VLOOKUP(A82,'WS Hcap'!$B$4:$D$174,3))</f>
        <v>TR</v>
      </c>
      <c r="C82" s="5">
        <v>78</v>
      </c>
      <c r="D82" s="40" t="str">
        <f>IF(A82="","",VLOOKUP(A82,'WS Hcap'!$B$4:$D$174,2))</f>
        <v>Stewart, Alan</v>
      </c>
      <c r="E82" s="6">
        <v>0.026099537037037036</v>
      </c>
      <c r="F82" s="79">
        <f>IF(A82="","",VLOOKUP(A82,'WS Hcap'!$B$4:$N$174,11))</f>
        <v>0.012499999999999999</v>
      </c>
      <c r="G82" s="6">
        <f t="shared" si="0"/>
        <v>0.013599537037037037</v>
      </c>
      <c r="I82" s="5">
        <v>78</v>
      </c>
      <c r="J82" s="7" t="s">
        <v>70</v>
      </c>
      <c r="K82" s="6">
        <v>0.02774305555555556</v>
      </c>
      <c r="L82" s="6">
        <v>0.008333333333333333</v>
      </c>
      <c r="M82" s="6">
        <v>0.019409722222222224</v>
      </c>
    </row>
    <row r="83" spans="1:13" ht="15">
      <c r="A83" s="147">
        <v>32</v>
      </c>
      <c r="B83" s="5" t="str">
        <f>IF(A83="","",VLOOKUP(A83,'WS Hcap'!$B$4:$D$174,3))</f>
        <v>RnR</v>
      </c>
      <c r="C83" s="5">
        <v>79</v>
      </c>
      <c r="D83" s="40" t="str">
        <f>IF(A83="","",VLOOKUP(A83,'WS Hcap'!$B$4:$D$174,2))</f>
        <v>Dabbs, Paul</v>
      </c>
      <c r="E83" s="6">
        <v>0.026261574074074076</v>
      </c>
      <c r="F83" s="79">
        <f>IF(A83="","",VLOOKUP(A83,'WS Hcap'!$B$4:$N$174,11))</f>
        <v>0.007638888888888889</v>
      </c>
      <c r="G83" s="6">
        <f t="shared" si="0"/>
        <v>0.018622685185185187</v>
      </c>
      <c r="I83" s="5">
        <v>79</v>
      </c>
      <c r="J83" s="7" t="s">
        <v>41</v>
      </c>
      <c r="K83" s="6">
        <v>0.024745370370370372</v>
      </c>
      <c r="L83" s="6">
        <v>0.005208333333333333</v>
      </c>
      <c r="M83" s="6">
        <v>0.01953703703703704</v>
      </c>
    </row>
    <row r="84" spans="1:13" ht="15">
      <c r="A84" s="147">
        <v>91</v>
      </c>
      <c r="B84" s="5" t="str">
        <f>IF(A84="","",VLOOKUP(A84,'WS Hcap'!$B$4:$D$174,3))</f>
        <v>KM</v>
      </c>
      <c r="C84" s="5">
        <v>80</v>
      </c>
      <c r="D84" s="40" t="str">
        <f>IF(A84="","",VLOOKUP(A84,'WS Hcap'!$B$4:$D$174,2))</f>
        <v>Ridley, Paul</v>
      </c>
      <c r="E84" s="6">
        <v>0.02774305555555556</v>
      </c>
      <c r="F84" s="79">
        <f>IF(A84="","",VLOOKUP(A84,'WS Hcap'!$B$4:$N$174,11))</f>
        <v>0.008333333333333333</v>
      </c>
      <c r="G84" s="6">
        <f t="shared" si="0"/>
        <v>0.019409722222222224</v>
      </c>
      <c r="I84" s="5">
        <v>80</v>
      </c>
      <c r="J84" s="7" t="s">
        <v>240</v>
      </c>
      <c r="K84" s="6">
        <v>0.023564814814814813</v>
      </c>
      <c r="L84" s="6">
        <v>0.003645833333333333</v>
      </c>
      <c r="M84" s="6">
        <v>0.01991898148148148</v>
      </c>
    </row>
    <row r="85" spans="1:13" ht="15">
      <c r="A85" s="147">
        <v>148</v>
      </c>
      <c r="B85" s="5" t="str">
        <f>IF(A85="","",VLOOKUP(A85,'WS Hcap'!$B$4:$D$174,3))</f>
        <v>SC</v>
      </c>
      <c r="C85" s="5">
        <v>81</v>
      </c>
      <c r="D85" s="40" t="str">
        <f>IF(A85="","",VLOOKUP(A85,'WS Hcap'!$B$4:$D$174,2))</f>
        <v>Windsor, Ian</v>
      </c>
      <c r="E85" s="6">
        <v>0.028240740740740736</v>
      </c>
      <c r="F85" s="79">
        <f>IF(A85="","",VLOOKUP(A85,'WS Hcap'!$B$4:$N$174,11))</f>
        <v>0.007986111111111112</v>
      </c>
      <c r="G85" s="6">
        <f t="shared" si="0"/>
        <v>0.020254629629629622</v>
      </c>
      <c r="I85" s="5">
        <v>81</v>
      </c>
      <c r="J85" s="7" t="s">
        <v>108</v>
      </c>
      <c r="K85" s="6">
        <v>0.028240740740740736</v>
      </c>
      <c r="L85" s="86">
        <v>0.007986111111111112</v>
      </c>
      <c r="M85" s="6">
        <v>0.020254629629629622</v>
      </c>
    </row>
    <row r="86" spans="1:13" ht="15">
      <c r="A86" s="5"/>
      <c r="B86" s="5">
        <f>IF(A86="","",VLOOKUP(A86,'WS Hcap'!$B$4:$D$174,3))</f>
      </c>
      <c r="C86" s="5">
        <v>82</v>
      </c>
      <c r="D86" s="40">
        <f>IF(A86="","",VLOOKUP(A86,'WS Hcap'!$B$4:$D$174,2))</f>
      </c>
      <c r="E86" s="6"/>
      <c r="F86" s="79">
        <f>IF(A86="","",VLOOKUP(A86,'WS Hcap'!$B$4:$N$174,11))</f>
      </c>
      <c r="G86" s="6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5"/>
      <c r="B87" s="5">
        <f>IF(A87="","",VLOOKUP(A87,'WS Hcap'!$B$4:$D$174,3))</f>
      </c>
      <c r="C87" s="5">
        <v>83</v>
      </c>
      <c r="D87" s="40">
        <f>IF(A87="","",VLOOKUP(A87,'WS Hcap'!$B$4:$D$174,2))</f>
      </c>
      <c r="E87" s="6"/>
      <c r="F87" s="79">
        <f>IF(A87="","",VLOOKUP(A87,'WS Hcap'!$B$4:$N$174,11))</f>
      </c>
      <c r="G87" s="6"/>
      <c r="I87" s="5">
        <v>83</v>
      </c>
      <c r="J87" s="7" t="s">
        <v>8</v>
      </c>
      <c r="K87" s="6"/>
      <c r="L87" s="6" t="s">
        <v>8</v>
      </c>
      <c r="M87" s="6"/>
    </row>
    <row r="88" spans="1:13" ht="15">
      <c r="A88" s="5"/>
      <c r="B88" s="5">
        <f>IF(A88="","",VLOOKUP(A88,'WS Hcap'!$B$4:$D$174,3))</f>
      </c>
      <c r="C88" s="5">
        <v>84</v>
      </c>
      <c r="D88" s="40">
        <f>IF(A88="","",VLOOKUP(A88,'WS Hcap'!$B$4:$D$174,2))</f>
      </c>
      <c r="E88" s="6"/>
      <c r="F88" s="79">
        <f>IF(A88="","",VLOOKUP(A88,'WS Hcap'!$B$4:$N$174,11))</f>
      </c>
      <c r="G88" s="6"/>
      <c r="I88" s="5">
        <v>84</v>
      </c>
      <c r="J88" s="7" t="s">
        <v>8</v>
      </c>
      <c r="K88" s="6"/>
      <c r="L88" s="83" t="s">
        <v>8</v>
      </c>
      <c r="M88" s="6"/>
    </row>
    <row r="89" spans="1:13" ht="15">
      <c r="A89" s="5"/>
      <c r="B89" s="5">
        <f>IF(A89="","",VLOOKUP(A89,'WS Hcap'!$B$4:$D$174,3))</f>
      </c>
      <c r="C89" s="5">
        <v>85</v>
      </c>
      <c r="D89" s="40">
        <f>IF(A89="","",VLOOKUP(A89,'WS Hcap'!$B$4:$D$174,2))</f>
      </c>
      <c r="E89" s="6"/>
      <c r="F89" s="79">
        <f>IF(A89="","",VLOOKUP(A89,'WS Hcap'!$B$4:$N$174,11))</f>
      </c>
      <c r="G89" s="6"/>
      <c r="I89" s="5">
        <v>85</v>
      </c>
      <c r="J89" s="40" t="s">
        <v>8</v>
      </c>
      <c r="K89" s="6"/>
      <c r="L89" s="6" t="s">
        <v>8</v>
      </c>
      <c r="M89" s="6"/>
    </row>
    <row r="90" spans="1:13" ht="15">
      <c r="A90" s="5"/>
      <c r="B90" s="5">
        <f>IF(A90="","",VLOOKUP(A90,'WS Hcap'!$B$4:$D$174,3))</f>
      </c>
      <c r="C90" s="5">
        <v>86</v>
      </c>
      <c r="D90" s="40">
        <f>IF(A90="","",VLOOKUP(A90,'WS Hcap'!$B$4:$D$174,2))</f>
      </c>
      <c r="E90" s="6"/>
      <c r="F90" s="79">
        <f>IF(A90="","",VLOOKUP(A90,'WS Hcap'!$B$4:$N$174,11))</f>
      </c>
      <c r="G90" s="6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IF(A91="","",VLOOKUP(A91,'WS Hcap'!$B$4:$D$174,3))</f>
      </c>
      <c r="C91" s="5">
        <v>87</v>
      </c>
      <c r="D91" s="40">
        <f>IF(A91="","",VLOOKUP(A91,'WS Hcap'!$B$4:$D$174,2))</f>
      </c>
      <c r="E91" s="6"/>
      <c r="F91" s="79">
        <f>IF(A91="","",VLOOKUP(A91,'WS Hcap'!$B$4:$N$174,11))</f>
      </c>
      <c r="G91" s="6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IF(A92="","",VLOOKUP(A92,'WS Hcap'!$B$4:$D$174,3))</f>
      </c>
      <c r="C92" s="5">
        <v>88</v>
      </c>
      <c r="D92" s="40">
        <f>IF(A92="","",VLOOKUP(A92,'WS Hcap'!$B$4:$D$174,2))</f>
      </c>
      <c r="E92" s="6"/>
      <c r="F92" s="79">
        <f>IF(A92="","",VLOOKUP(A92,'WS Hcap'!$B$4:$N$174,11))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IF(A93="","",VLOOKUP(A93,'WS Hcap'!$B$4:$D$174,3))</f>
      </c>
      <c r="C93" s="5">
        <v>89</v>
      </c>
      <c r="D93" s="40">
        <f>IF(A93="","",VLOOKUP(A93,'WS Hcap'!$B$4:$D$174,2))</f>
      </c>
      <c r="E93" s="6"/>
      <c r="F93" s="79">
        <f>IF(A93="","",VLOOKUP(A93,'WS Hcap'!$B$4:$N$174,11))</f>
      </c>
      <c r="G93" s="6"/>
      <c r="I93" s="5">
        <v>89</v>
      </c>
      <c r="J93" s="40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IF(A94="","",VLOOKUP(A94,'WS Hcap'!$B$4:$D$174,3))</f>
      </c>
      <c r="C94" s="5">
        <v>90</v>
      </c>
      <c r="D94" s="40">
        <f>IF(A94="","",VLOOKUP(A94,'WS Hcap'!$B$4:$D$174,2))</f>
      </c>
      <c r="E94" s="6"/>
      <c r="F94" s="79">
        <f>IF(A94="","",VLOOKUP(A94,'WS Hcap'!$B$4:$N$174,11))</f>
      </c>
      <c r="G94" s="6"/>
      <c r="I94" s="5">
        <v>90</v>
      </c>
      <c r="J94" s="40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IF(A95="","",VLOOKUP(A95,'WS Hcap'!$B$4:$D$174,3))</f>
      </c>
      <c r="C95" s="5">
        <v>91</v>
      </c>
      <c r="D95" s="40">
        <f>IF(A95="","",VLOOKUP(A95,'WS Hcap'!$B$4:$D$174,2))</f>
      </c>
      <c r="E95" s="6"/>
      <c r="F95" s="79">
        <f>IF(A95="","",VLOOKUP(A95,'WS Hcap'!$B$4:$N$174,11))</f>
      </c>
      <c r="G95" s="6"/>
      <c r="I95" s="5">
        <v>91</v>
      </c>
      <c r="J95" s="40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IF(A96="","",VLOOKUP(A96,'WS Hcap'!$B$4:$D$174,3))</f>
      </c>
      <c r="C96" s="5">
        <v>92</v>
      </c>
      <c r="D96" s="40">
        <f>IF(A96="","",VLOOKUP(A96,'WS Hcap'!$B$4:$D$174,2))</f>
      </c>
      <c r="E96" s="6"/>
      <c r="F96" s="79">
        <f>IF(A96="","",VLOOKUP(A96,'WS Hcap'!$B$4:$N$174,11))</f>
      </c>
      <c r="G96" s="6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IF(A97="","",VLOOKUP(A97,'WS Hcap'!$B$4:$D$174,3))</f>
      </c>
      <c r="C97" s="5">
        <v>93</v>
      </c>
      <c r="D97" s="40">
        <f>IF(A97="","",VLOOKUP(A97,'WS Hcap'!$B$4:$D$174,2))</f>
      </c>
      <c r="E97" s="6"/>
      <c r="F97" s="79">
        <f>IF(A97="","",VLOOKUP(A97,'WS Hcap'!$B$4:$N$174,11))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IF(A98="","",VLOOKUP(A98,'WS Hcap'!$B$4:$D$174,3))</f>
      </c>
      <c r="C98" s="5">
        <v>94</v>
      </c>
      <c r="D98" s="40">
        <f>IF(A98="","",VLOOKUP(A98,'WS Hcap'!$B$4:$D$174,2))</f>
      </c>
      <c r="E98" s="6"/>
      <c r="F98" s="79">
        <f>IF(A98="","",VLOOKUP(A98,'WS Hcap'!$B$4:$N$174,11))</f>
      </c>
      <c r="G98" s="6"/>
      <c r="I98" s="5">
        <v>94</v>
      </c>
      <c r="J98" s="40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IF(A99="","",VLOOKUP(A99,'WS Hcap'!$B$4:$D$174,3))</f>
      </c>
      <c r="C99" s="5">
        <v>95</v>
      </c>
      <c r="D99" s="40">
        <f>IF(A99="","",VLOOKUP(A99,'WS Hcap'!$B$4:$D$174,2))</f>
      </c>
      <c r="E99" s="6"/>
      <c r="F99" s="79">
        <f>IF(A99="","",VLOOKUP(A99,'WS Hcap'!$B$4:$N$174,11))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IF(A100="","",VLOOKUP(A100,'WS Hcap'!$B$4:$D$174,3))</f>
      </c>
      <c r="C100" s="5">
        <v>96</v>
      </c>
      <c r="D100" s="40">
        <f>IF(A100="","",VLOOKUP(A100,'WS Hcap'!$B$4:$D$174,2))</f>
      </c>
      <c r="E100" s="6"/>
      <c r="F100" s="79">
        <f>IF(A100="","",VLOOKUP(A100,'WS Hcap'!$B$4:$N$174,11))</f>
      </c>
      <c r="G100" s="6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IF(A101="","",VLOOKUP(A101,'WS Hcap'!$B$4:$D$174,3))</f>
      </c>
      <c r="C101" s="5">
        <v>97</v>
      </c>
      <c r="D101" s="40">
        <f>IF(A101="","",VLOOKUP(A101,'WS Hcap'!$B$4:$D$174,2))</f>
      </c>
      <c r="E101" s="6"/>
      <c r="F101" s="79">
        <f>IF(A101="","",VLOOKUP(A101,'WS Hcap'!$B$4:$N$174,11))</f>
      </c>
      <c r="G101" s="6"/>
      <c r="I101" s="5">
        <v>97</v>
      </c>
      <c r="J101" s="40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IF(A102="","",VLOOKUP(A102,'WS Hcap'!$B$4:$D$174,3))</f>
      </c>
      <c r="C102" s="5">
        <v>98</v>
      </c>
      <c r="D102" s="40">
        <f>IF(A102="","",VLOOKUP(A102,'WS Hcap'!$B$4:$D$174,2))</f>
      </c>
      <c r="E102" s="6"/>
      <c r="F102" s="79">
        <f>IF(A102="","",VLOOKUP(A102,'WS Hcap'!$B$4:$N$174,11))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IF(A103="","",VLOOKUP(A103,'WS Hcap'!$B$4:$D$174,3))</f>
      </c>
      <c r="C103" s="5">
        <v>99</v>
      </c>
      <c r="D103" s="40">
        <f>IF(A103="","",VLOOKUP(A103,'WS Hcap'!$B$4:$D$174,2))</f>
      </c>
      <c r="E103" s="6"/>
      <c r="F103" s="79">
        <f>IF(A103="","",VLOOKUP(A103,'WS Hcap'!$B$4:$N$174,11))</f>
      </c>
      <c r="G103" s="6"/>
      <c r="I103" s="5">
        <v>99</v>
      </c>
      <c r="J103" s="40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IF(A104="","",VLOOKUP(A104,'WS Hcap'!$B$4:$D$174,3))</f>
      </c>
      <c r="C104" s="5">
        <v>100</v>
      </c>
      <c r="D104" s="40">
        <f>IF(A104="","",VLOOKUP(A104,'WS Hcap'!$B$4:$D$174,2))</f>
      </c>
      <c r="E104" s="6"/>
      <c r="F104" s="79">
        <f>IF(A104="","",VLOOKUP(A104,'WS Hcap'!$B$4:$N$174,11))</f>
      </c>
      <c r="G104" s="6"/>
      <c r="I104" s="5">
        <v>100</v>
      </c>
      <c r="J104" s="40" t="s">
        <v>8</v>
      </c>
      <c r="K104" s="6"/>
      <c r="L104" s="6" t="s">
        <v>8</v>
      </c>
      <c r="M104" s="6"/>
    </row>
    <row r="105" spans="1:13" ht="15">
      <c r="A105" s="5"/>
      <c r="B105" s="5">
        <f>IF(A105="","",VLOOKUP(A105,'WS Hcap'!$B$4:$D$174,3))</f>
      </c>
      <c r="C105" s="5"/>
      <c r="D105" s="40">
        <f>IF(A105="","",VLOOKUP(A105,'WS Hcap'!$B$4:$D$174,2))</f>
      </c>
      <c r="E105" s="6"/>
      <c r="F105" s="79">
        <f>IF(A105="","",VLOOKUP(A105,'WS Hcap'!$B$4:$N$174,10))</f>
      </c>
      <c r="G105" s="6"/>
      <c r="I105" s="5"/>
      <c r="J105" s="40" t="s">
        <v>8</v>
      </c>
      <c r="K105" s="6"/>
      <c r="L105" s="6" t="s">
        <v>8</v>
      </c>
      <c r="M105" s="6"/>
    </row>
    <row r="106" spans="1:13" ht="15">
      <c r="A106" s="5"/>
      <c r="B106" s="5">
        <f>IF(A106="","",VLOOKUP(A106,'WS Hcap'!$B$4:$D$174,3))</f>
      </c>
      <c r="C106" s="5"/>
      <c r="D106" s="40">
        <f>IF(A106="","",VLOOKUP(A106,'WS Hcap'!$B$4:$D$174,2))</f>
      </c>
      <c r="E106" s="6"/>
      <c r="F106" s="79">
        <f>IF(A106="","",VLOOKUP(A106,'WS Hcap'!$B$4:$N$174,10))</f>
      </c>
      <c r="G106" s="6"/>
      <c r="I106" s="5"/>
      <c r="J106" s="40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IF(A107="","",VLOOKUP(A107,'WS Hcap'!$B$4:$D$174,3))</f>
      </c>
      <c r="C107" s="5"/>
      <c r="D107" s="40">
        <f>IF(A107="","",VLOOKUP(A107,'WS Hcap'!$B$4:$D$174,2))</f>
      </c>
      <c r="E107" s="6"/>
      <c r="F107" s="79">
        <f>IF(A107="","",VLOOKUP(A107,'WS Hcap'!$B$4:$N$174,10))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>
      <c r="A108" s="5"/>
      <c r="B108" s="5">
        <f>IF(A108="","",VLOOKUP(A108,'WS Hcap'!$B$4:$D$174,3))</f>
      </c>
      <c r="C108" s="5"/>
      <c r="D108" s="40">
        <f>IF(A108="","",VLOOKUP(A108,'WS Hcap'!$B$4:$D$174,2))</f>
      </c>
      <c r="E108" s="6"/>
      <c r="F108" s="79">
        <f>IF(A108="","",VLOOKUP(A108,'WS Hcap'!$B$4:$N$174,10))</f>
      </c>
      <c r="G108" s="6"/>
      <c r="I108" s="5"/>
      <c r="J108" s="40" t="s">
        <v>8</v>
      </c>
      <c r="K108" s="6"/>
      <c r="L108" s="6" t="s">
        <v>8</v>
      </c>
      <c r="M108" s="6"/>
    </row>
    <row r="109" spans="1:13" ht="15">
      <c r="A109" s="5"/>
      <c r="B109" s="5">
        <f>IF(A109="","",VLOOKUP(A109,'WS Hcap'!$B$4:$D$174,3))</f>
      </c>
      <c r="C109" s="5"/>
      <c r="D109" s="40">
        <f>IF(A109="","",VLOOKUP(A109,'WS Hcap'!$B$4:$D$174,2))</f>
      </c>
      <c r="E109" s="6"/>
      <c r="F109" s="79">
        <f>IF(A109="","",VLOOKUP(A109,'WS Hcap'!$B$4:$N$174,10))</f>
      </c>
      <c r="G109" s="6"/>
      <c r="I109" s="5"/>
      <c r="J109" s="40" t="s">
        <v>8</v>
      </c>
      <c r="K109" s="6"/>
      <c r="L109" s="6" t="s">
        <v>8</v>
      </c>
      <c r="M109" s="6"/>
    </row>
    <row r="110" spans="1:13" ht="15">
      <c r="A110" s="5"/>
      <c r="B110" s="5">
        <f>IF(A110="","",VLOOKUP(A110,'WS Hcap'!$B$4:$D$174,3))</f>
      </c>
      <c r="C110" s="5"/>
      <c r="D110" s="40">
        <f>IF(A110="","",VLOOKUP(A110,'WS Hcap'!$B$4:$D$174,2))</f>
      </c>
      <c r="E110" s="6"/>
      <c r="F110" s="79">
        <f>IF(A110="","",VLOOKUP(A110,'WS Hcap'!$B$4:$N$174,10))</f>
      </c>
      <c r="G110" s="6"/>
      <c r="I110" s="5"/>
      <c r="J110" s="40" t="s">
        <v>8</v>
      </c>
      <c r="K110" s="6"/>
      <c r="L110" s="6" t="s">
        <v>8</v>
      </c>
      <c r="M110" s="6"/>
    </row>
    <row r="111" spans="1:13" ht="15">
      <c r="A111" s="5"/>
      <c r="B111" s="5">
        <f>IF(A111="","",VLOOKUP(A111,'WS Hcap'!$B$4:$D$174,3))</f>
      </c>
      <c r="C111" s="5"/>
      <c r="D111" s="40">
        <f>IF(A111="","",VLOOKUP(A111,'WS Hcap'!$B$4:$D$174,2))</f>
      </c>
      <c r="E111" s="6"/>
      <c r="F111" s="79">
        <f>IF(A111="","",VLOOKUP(A111,'WS Hcap'!$B$4:$N$174,10))</f>
      </c>
      <c r="G111" s="6"/>
      <c r="I111" s="5"/>
      <c r="J111" s="40" t="s">
        <v>8</v>
      </c>
      <c r="K111" s="6"/>
      <c r="L111" s="6" t="s">
        <v>8</v>
      </c>
      <c r="M111" s="6"/>
    </row>
    <row r="112" spans="1:13" ht="15">
      <c r="A112" s="5"/>
      <c r="B112" s="5">
        <f>IF(A112="","",VLOOKUP(A112,'WS Hcap'!$B$4:$D$174,3))</f>
      </c>
      <c r="C112" s="5"/>
      <c r="D112" s="40">
        <f>IF(A112="","",VLOOKUP(A112,'WS Hcap'!$B$4:$D$174,2))</f>
      </c>
      <c r="E112" s="6"/>
      <c r="F112" s="79">
        <f>IF(A112="","",VLOOKUP(A112,'WS Hcap'!$B$4:$N$174,10))</f>
      </c>
      <c r="G112" s="6"/>
      <c r="I112" s="5"/>
      <c r="J112" s="40" t="s">
        <v>8</v>
      </c>
      <c r="K112" s="6"/>
      <c r="L112" s="6" t="s">
        <v>8</v>
      </c>
      <c r="M112" s="6"/>
    </row>
    <row r="113" spans="1:13" ht="15">
      <c r="A113" s="5"/>
      <c r="B113" s="5">
        <f>IF(A113="","",VLOOKUP(A113,'WS Hcap'!$B$4:$D$158,3))</f>
      </c>
      <c r="C113" s="5"/>
      <c r="D113" s="40">
        <f>IF(A113="","",VLOOKUP(A113,'WS Hcap'!$B$4:$D$156,2))</f>
      </c>
      <c r="E113" s="6"/>
      <c r="F113" s="79">
        <f>IF(A113="","",VLOOKUP(A113,'WS Hcap'!$B$4:$N$156,10))</f>
      </c>
      <c r="G113" s="6"/>
      <c r="I113" s="5"/>
      <c r="J113" s="7" t="s">
        <v>8</v>
      </c>
      <c r="K113" s="6"/>
      <c r="L113" s="6" t="s">
        <v>8</v>
      </c>
      <c r="M113" s="6"/>
    </row>
    <row r="114" spans="1:13" ht="15">
      <c r="A114" s="5"/>
      <c r="B114" s="5">
        <f>IF(A114="","",VLOOKUP(A114,'WS Hcap'!$B$4:$D$158,3))</f>
      </c>
      <c r="C114" s="5"/>
      <c r="D114" s="40">
        <f>IF(A114="","",VLOOKUP(A114,'WS Hcap'!$B$4:$D$156,2))</f>
      </c>
      <c r="E114" s="6"/>
      <c r="F114" s="79">
        <f>IF(A114="","",VLOOKUP(A114,'WS Hcap'!$B$4:$N$156,10))</f>
      </c>
      <c r="G114" s="6"/>
      <c r="I114" s="5"/>
      <c r="J114" s="7" t="s">
        <v>8</v>
      </c>
      <c r="K114" s="6"/>
      <c r="L114" s="6" t="s">
        <v>8</v>
      </c>
      <c r="M114" s="6"/>
    </row>
    <row r="115" spans="1:13" ht="15">
      <c r="A115" s="5"/>
      <c r="B115" s="5">
        <f>IF(A115="","",VLOOKUP(A115,'WS Hcap'!$B$4:$D$158,3))</f>
      </c>
      <c r="C115" s="5"/>
      <c r="D115" s="40">
        <f>IF(A115="","",VLOOKUP(A115,'WS Hcap'!$B$4:$D$156,2))</f>
      </c>
      <c r="E115" s="6"/>
      <c r="F115" s="79">
        <f>IF(A115="","",VLOOKUP(A115,'WS Hcap'!$B$4:$N$156,10))</f>
      </c>
      <c r="G115" s="6"/>
      <c r="I115" s="5"/>
      <c r="J115" s="7" t="s">
        <v>8</v>
      </c>
      <c r="K115" s="6"/>
      <c r="L115" s="6" t="s">
        <v>8</v>
      </c>
      <c r="M115" s="6"/>
    </row>
    <row r="116" spans="1:13" ht="15">
      <c r="A116" s="5"/>
      <c r="B116" s="5">
        <f>IF(A116="","",VLOOKUP(A116,'WS Hcap'!$B$4:$D$158,3))</f>
      </c>
      <c r="C116" s="5"/>
      <c r="D116" s="40">
        <f>IF(A116="","",VLOOKUP(A116,'WS Hcap'!$B$4:$D$156,2))</f>
      </c>
      <c r="E116" s="6"/>
      <c r="F116" s="79">
        <f>IF(A116="","",VLOOKUP(A116,'WS Hcap'!$B$4:$N$156,10))</f>
      </c>
      <c r="G116" s="6"/>
      <c r="I116" s="5"/>
      <c r="J116" s="7" t="s">
        <v>8</v>
      </c>
      <c r="K116" s="6"/>
      <c r="L116" s="6" t="s">
        <v>8</v>
      </c>
      <c r="M116" s="6"/>
    </row>
    <row r="117" spans="1:13" ht="15">
      <c r="A117" s="5"/>
      <c r="B117" s="5">
        <f>IF(A117="","",VLOOKUP(A117,'WS Hcap'!$B$4:$D$158,3))</f>
      </c>
      <c r="C117" s="5"/>
      <c r="D117" s="40">
        <f>IF(A117="","",VLOOKUP(A117,'WS Hcap'!$B$4:$D$156,2))</f>
      </c>
      <c r="E117" s="6"/>
      <c r="F117" s="79">
        <f>IF(A117="","",VLOOKUP(A117,'WS Hcap'!$B$4:$N$156,10))</f>
      </c>
      <c r="G117" s="6"/>
      <c r="I117" s="5"/>
      <c r="J117" s="7" t="s">
        <v>8</v>
      </c>
      <c r="K117" s="6"/>
      <c r="L117" s="6" t="s">
        <v>8</v>
      </c>
      <c r="M117" s="6"/>
    </row>
    <row r="118" spans="1:13" ht="15">
      <c r="A118" s="5"/>
      <c r="B118" s="5">
        <f>IF(A118="","",VLOOKUP(A118,'WS Hcap'!$B$4:$D$158,3))</f>
      </c>
      <c r="C118" s="5"/>
      <c r="D118" s="40">
        <f>IF(A118="","",VLOOKUP(A118,'WS Hcap'!$B$4:$D$156,2))</f>
      </c>
      <c r="E118" s="6"/>
      <c r="F118" s="79">
        <f>IF(A118="","",VLOOKUP(A118,'WS Hcap'!$B$4:$N$156,10))</f>
      </c>
      <c r="G118" s="6"/>
      <c r="I118" s="5"/>
      <c r="J118" s="7" t="s">
        <v>8</v>
      </c>
      <c r="K118" s="6"/>
      <c r="L118" s="6" t="s">
        <v>8</v>
      </c>
      <c r="M118" s="6"/>
    </row>
    <row r="119" spans="1:13" ht="15">
      <c r="A119" s="5"/>
      <c r="B119" s="5">
        <f>IF(A119="","",VLOOKUP(A119,'WS Hcap'!$B$4:$D$158,3))</f>
      </c>
      <c r="C119" s="5"/>
      <c r="D119" s="40">
        <f>IF(A119="","",VLOOKUP(A119,'WS Hcap'!$B$4:$D$156,2))</f>
      </c>
      <c r="E119" s="6"/>
      <c r="F119" s="79">
        <f>IF(A119="","",VLOOKUP(A119,'WS Hcap'!$B$4:$N$156,10))</f>
      </c>
      <c r="G119" s="6"/>
      <c r="I119" s="5"/>
      <c r="J119" s="7" t="s">
        <v>8</v>
      </c>
      <c r="K119" s="6"/>
      <c r="L119" s="6" t="s">
        <v>8</v>
      </c>
      <c r="M119" s="6"/>
    </row>
    <row r="120" spans="1:13" ht="15">
      <c r="A120" s="5"/>
      <c r="B120" s="5">
        <f>IF(A120="","",VLOOKUP(A120,'WS Hcap'!$B$4:$D$158,3))</f>
      </c>
      <c r="C120" s="5"/>
      <c r="D120" s="40">
        <f>IF(A120="","",VLOOKUP(A120,'WS Hcap'!$B$4:$D$156,2))</f>
      </c>
      <c r="E120" s="6"/>
      <c r="F120" s="79">
        <f>IF(A120="","",VLOOKUP(A120,'WS Hcap'!$B$4:$N$156,10))</f>
      </c>
      <c r="G120" s="6"/>
      <c r="I120" s="5"/>
      <c r="J120" s="7" t="s">
        <v>8</v>
      </c>
      <c r="K120" s="6"/>
      <c r="L120" s="6" t="s">
        <v>8</v>
      </c>
      <c r="M120" s="6"/>
    </row>
    <row r="121" spans="1:13" ht="15">
      <c r="A121" s="5"/>
      <c r="B121" s="5">
        <f>IF(A121="","",VLOOKUP(A121,'WS Hcap'!$B$4:$D$158,3))</f>
      </c>
      <c r="C121" s="5"/>
      <c r="D121" s="40">
        <f>IF(A121="","",VLOOKUP(A121,'WS Hcap'!$B$4:$D$156,2))</f>
      </c>
      <c r="E121" s="6"/>
      <c r="F121" s="79">
        <f>IF(A121="","",VLOOKUP(A121,'WS Hcap'!$B$4:$N$156,10))</f>
      </c>
      <c r="G121" s="6"/>
      <c r="I121" s="5"/>
      <c r="J121" s="7" t="s">
        <v>8</v>
      </c>
      <c r="K121" s="6"/>
      <c r="L121" s="6" t="s">
        <v>8</v>
      </c>
      <c r="M121" s="6"/>
    </row>
    <row r="122" spans="1:13" ht="15">
      <c r="A122" s="5"/>
      <c r="B122" s="5">
        <f>IF(A122="","",VLOOKUP(A122,'WS Hcap'!$B$4:$D$158,3))</f>
      </c>
      <c r="C122" s="5"/>
      <c r="D122" s="40">
        <f>IF(A122="","",VLOOKUP(A122,'WS Hcap'!$B$4:$D$156,2))</f>
      </c>
      <c r="E122" s="6"/>
      <c r="F122" s="79">
        <f>IF(A122="","",VLOOKUP(A122,'WS Hcap'!$B$4:$N$156,10))</f>
      </c>
      <c r="G122" s="6"/>
      <c r="I122" s="5"/>
      <c r="J122" s="7" t="s">
        <v>8</v>
      </c>
      <c r="K122" s="6"/>
      <c r="L122" s="6" t="s">
        <v>8</v>
      </c>
      <c r="M122" s="6"/>
    </row>
    <row r="123" spans="1:13" ht="15">
      <c r="A123" s="5"/>
      <c r="B123" s="5">
        <f>IF(A123="","",VLOOKUP(A123,'WS Hcap'!$B$4:$D$158,3))</f>
      </c>
      <c r="C123" s="5"/>
      <c r="D123" s="40">
        <f>IF(A123="","",VLOOKUP(A123,'WS Hcap'!$B$4:$D$156,2))</f>
      </c>
      <c r="E123" s="6"/>
      <c r="F123" s="79">
        <f>IF(A123="","",VLOOKUP(A123,'WS Hcap'!$B$4:$N$156,10))</f>
      </c>
      <c r="G123" s="6"/>
      <c r="I123" s="5"/>
      <c r="J123" s="7" t="s">
        <v>8</v>
      </c>
      <c r="K123" s="6"/>
      <c r="L123" s="6" t="s">
        <v>8</v>
      </c>
      <c r="M123" s="6"/>
    </row>
    <row r="124" spans="1:13" ht="15">
      <c r="A124" s="5"/>
      <c r="B124" s="5">
        <f>IF(A124="","",VLOOKUP(A124,'WS Hcap'!$B$4:$D$158,3))</f>
      </c>
      <c r="C124" s="5"/>
      <c r="D124" s="40">
        <f>IF(A124="","",VLOOKUP(A124,'WS Hcap'!$B$4:$D$156,2))</f>
      </c>
      <c r="E124" s="6"/>
      <c r="F124" s="79">
        <f>IF(A124="","",VLOOKUP(A124,'WS Hcap'!$B$4:$N$156,10))</f>
      </c>
      <c r="G124" s="6"/>
      <c r="I124" s="5"/>
      <c r="J124" s="7" t="s">
        <v>8</v>
      </c>
      <c r="K124" s="6"/>
      <c r="L124" s="6" t="s">
        <v>8</v>
      </c>
      <c r="M124" s="6"/>
    </row>
    <row r="125" spans="1:13" ht="15">
      <c r="A125" s="5"/>
      <c r="B125" s="5">
        <f>IF(A125="","",VLOOKUP(A125,'WS Hcap'!$B$4:$D$158,3))</f>
      </c>
      <c r="C125" s="5"/>
      <c r="D125" s="40">
        <f>IF(A125="","",VLOOKUP(A125,'WS Hcap'!$B$4:$D$156,2))</f>
      </c>
      <c r="E125" s="6"/>
      <c r="F125" s="79">
        <f>IF(A125="","",VLOOKUP(A125,'WS Hcap'!$B$4:$N$156,10))</f>
      </c>
      <c r="G125" s="6"/>
      <c r="I125" s="5"/>
      <c r="J125" s="7" t="s">
        <v>8</v>
      </c>
      <c r="K125" s="6"/>
      <c r="L125" s="6" t="s">
        <v>8</v>
      </c>
      <c r="M125" s="6"/>
    </row>
    <row r="126" spans="1:12" ht="15">
      <c r="A126" s="5"/>
      <c r="B126" s="5">
        <f>IF(A126="","",VLOOKUP(A126,'WS Hcap'!$B$4:$D$158,3))</f>
      </c>
      <c r="C126" s="5"/>
      <c r="D126" s="40">
        <f>IF(A126="","",VLOOKUP(A126,'WS Hcap'!$B$4:$D$156,2))</f>
      </c>
      <c r="E126" s="6"/>
      <c r="F126" s="79">
        <f>IF(A126="","",VLOOKUP(A126,'WS Hcap'!$B$4:$N$156,10))</f>
      </c>
      <c r="G126" s="6"/>
      <c r="I126" s="5"/>
    </row>
    <row r="127" spans="1:12" ht="15">
      <c r="A127" s="5"/>
      <c r="B127" s="5">
        <f>IF(A127="","",VLOOKUP(A127,'WS Hcap'!$B$4:$D$158,3))</f>
      </c>
      <c r="C127" s="5"/>
      <c r="D127" s="40">
        <f>IF(A127="","",VLOOKUP(A127,'WS Hcap'!$B$4:$D$156,2))</f>
      </c>
      <c r="E127" s="6"/>
      <c r="F127" s="79">
        <f>IF(A127="","",VLOOKUP(A127,'WS Hcap'!$B$4:$N$156,10))</f>
      </c>
      <c r="G127" s="6"/>
      <c r="I127" s="5"/>
    </row>
    <row r="128" spans="1:12" ht="15">
      <c r="A128" s="5"/>
      <c r="B128" s="5">
        <f>IF(A128="","",VLOOKUP(A128,'WS Hcap'!$B$4:$D$158,3))</f>
      </c>
      <c r="C128" s="5"/>
      <c r="D128" s="40">
        <f>IF(A128="","",VLOOKUP(A128,'WS Hcap'!$B$4:$D$156,2))</f>
      </c>
      <c r="E128" s="6"/>
      <c r="F128" s="79">
        <f>IF(A128="","",VLOOKUP(A128,'WS Hcap'!$B$4:$N$156,10))</f>
      </c>
      <c r="G128" s="6"/>
      <c r="I128" s="5"/>
    </row>
    <row r="129" spans="1:12" ht="15">
      <c r="A129" s="5"/>
      <c r="B129" s="5">
        <f>IF(A129="","",VLOOKUP(A129,'WS Hcap'!$B$4:$D$158,3))</f>
      </c>
      <c r="C129" s="5"/>
      <c r="D129" s="40">
        <f>IF(A129="","",VLOOKUP(A129,'WS Hcap'!$B$4:$D$156,2))</f>
      </c>
      <c r="E129" s="6"/>
      <c r="F129" s="79">
        <f>IF(A129="","",VLOOKUP(A129,'WS Hcap'!$B$4:$N$156,10))</f>
      </c>
      <c r="G129" s="6"/>
      <c r="I129" s="5"/>
    </row>
    <row r="130" spans="2:12" ht="15">
      <c r="B130" s="5">
        <f>IF(A130="","",VLOOKUP(A130,'WS Hcap'!$B$4:$D$158,3))</f>
      </c>
      <c r="D130" s="40">
        <f>IF(A130="","",VLOOKUP(A130,'WS Hcap'!$B$4:$D$156,2))</f>
      </c>
      <c r="F130" s="79">
        <f>IF(A130="","",VLOOKUP(A130,'WS Hcap'!$B$4:$N$156,10))</f>
      </c>
    </row>
    <row r="131" spans="6:12" ht="15">
      <c r="F131" s="79">
        <f>IF(A131="","",VLOOKUP(A131,'WS Hcap'!$B$4:$N$156,10))</f>
      </c>
    </row>
    <row r="132" spans="6:12" ht="15">
      <c r="F132" s="79">
        <f>IF(A132="","",VLOOKUP(A132,'WS Hcap'!$B$4:$N$156,10))</f>
      </c>
    </row>
    <row r="133" spans="6:12" ht="15">
      <c r="F133" s="79">
        <f>IF(A133="","",VLOOKUP(A133,'WS Hcap'!$B$4:$N$156,10))</f>
      </c>
    </row>
    <row r="134" spans="6:12" ht="15">
      <c r="F134" s="79">
        <f>IF(A134="","",VLOOKUP(A134,'WS Hcap'!$B$4:$N$156,10))</f>
      </c>
    </row>
    <row r="135" spans="6:12" ht="15">
      <c r="F135" s="79">
        <f>IF(A135="","",VLOOKUP(A135,'WS Hcap'!$B$4:$N$156,10))</f>
      </c>
    </row>
    <row r="136" spans="6:12" ht="15">
      <c r="F136" s="79">
        <f>IF(A136="","",VLOOKUP(A136,'WS Hcap'!$B$4:$N$156,10))</f>
      </c>
    </row>
    <row r="137" spans="6:12" ht="15" customHeight="1">
      <c r="F137" s="79">
        <f>IF(A137="","",VLOOKUP(A137,'WS Hcap'!$B$4:$N$156,10))</f>
      </c>
    </row>
    <row r="138" spans="6:12" ht="15" customHeight="1">
      <c r="F138" s="79">
        <f>IF(A138="","",VLOOKUP(A138,'WS Hcap'!$B$4:$N$156,10))</f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85">
    <cfRule type="duplicateValues" priority="1" dxfId="0" stopIfTrue="1">
      <formula>AND(COUNTIF($A$5:$A$85,A5)&gt;1,NOT(ISBLANK(A5)))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24"/>
  <sheetViews>
    <sheetView zoomScale="75" zoomScaleNormal="75" zoomScalePageLayoutView="0" workbookViewId="0" topLeftCell="A1">
      <selection activeCell="R2" sqref="R2:X26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220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05" t="s">
        <v>20</v>
      </c>
      <c r="K2" s="205"/>
      <c r="L2" s="205"/>
      <c r="R2" s="205" t="s">
        <v>210</v>
      </c>
      <c r="S2" s="205"/>
      <c r="T2" s="205"/>
      <c r="U2" s="205"/>
      <c r="V2" s="205"/>
      <c r="W2" s="205"/>
      <c r="X2" s="205"/>
    </row>
    <row r="3" spans="1:13" ht="15" customHeight="1">
      <c r="A3" s="25" t="s">
        <v>1</v>
      </c>
      <c r="B3" s="25" t="s">
        <v>18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</row>
    <row r="4" spans="1:23" ht="15" customHeight="1">
      <c r="A4" s="25" t="s">
        <v>2</v>
      </c>
      <c r="B4" s="25" t="s">
        <v>19</v>
      </c>
      <c r="C4" s="25" t="s">
        <v>3</v>
      </c>
      <c r="D4" s="28" t="s">
        <v>4</v>
      </c>
      <c r="E4" s="25" t="s">
        <v>5</v>
      </c>
      <c r="F4" s="25" t="s">
        <v>6</v>
      </c>
      <c r="G4" s="25" t="s">
        <v>7</v>
      </c>
      <c r="H4" s="26"/>
      <c r="I4" s="25" t="s">
        <v>3</v>
      </c>
      <c r="J4" s="28" t="s">
        <v>4</v>
      </c>
      <c r="K4" s="25" t="s">
        <v>5</v>
      </c>
      <c r="L4" s="25" t="s">
        <v>6</v>
      </c>
      <c r="M4" s="25" t="s">
        <v>7</v>
      </c>
      <c r="S4" s="143">
        <v>1</v>
      </c>
      <c r="T4" s="143">
        <v>2</v>
      </c>
      <c r="U4" s="143">
        <v>3</v>
      </c>
      <c r="V4" s="143">
        <v>4</v>
      </c>
      <c r="W4" s="142"/>
    </row>
    <row r="5" spans="1:24" ht="15" customHeight="1">
      <c r="A5" s="147">
        <v>61</v>
      </c>
      <c r="B5" s="23" t="str">
        <f>IF(A5="","",VLOOKUP(A5,'WS Hcap'!$B$4:$D$176,3))</f>
        <v>CM</v>
      </c>
      <c r="C5" s="23">
        <v>1</v>
      </c>
      <c r="D5" s="40" t="str">
        <f>IF(A5="","",VLOOKUP(A5,'WS Hcap'!$B$4:$D$176,2))</f>
        <v>Harmon, Gemma</v>
      </c>
      <c r="E5" s="149">
        <v>0.02359953703703704</v>
      </c>
      <c r="F5" s="24">
        <f>IF(A5="","",VLOOKUP(A5,'WS Hcap'!$B$4:$N$176,12))</f>
        <v>0.009895833333333333</v>
      </c>
      <c r="G5" s="24">
        <f>E5-F5</f>
        <v>0.013703703703703708</v>
      </c>
      <c r="H5" s="7"/>
      <c r="I5" s="5">
        <v>1</v>
      </c>
      <c r="J5" s="7" t="s">
        <v>85</v>
      </c>
      <c r="K5" s="6">
        <v>0.024224537037037034</v>
      </c>
      <c r="L5" s="6">
        <v>0.013541666666666667</v>
      </c>
      <c r="M5" s="6">
        <v>0.010682870370370367</v>
      </c>
      <c r="R5" s="140" t="s">
        <v>59</v>
      </c>
      <c r="S5">
        <v>9</v>
      </c>
      <c r="T5">
        <v>15</v>
      </c>
      <c r="U5">
        <v>57</v>
      </c>
      <c r="V5">
        <v>150</v>
      </c>
      <c r="W5" s="142">
        <v>231</v>
      </c>
      <c r="X5" s="52"/>
    </row>
    <row r="6" spans="1:24" ht="15" customHeight="1">
      <c r="A6" s="147">
        <v>48</v>
      </c>
      <c r="B6" s="23" t="str">
        <f>IF(A6="","",VLOOKUP(A6,'WS Hcap'!$B$4:$D$176,3))</f>
        <v>CM</v>
      </c>
      <c r="C6" s="23">
        <v>2</v>
      </c>
      <c r="D6" s="40" t="str">
        <f>IF(A6="","",VLOOKUP(A6,'WS Hcap'!$B$4:$D$176,2))</f>
        <v>Forster, Gwen</v>
      </c>
      <c r="E6" s="149">
        <v>0.023680555555555555</v>
      </c>
      <c r="F6" s="24">
        <f>IF(A6="","",VLOOKUP(A6,'WS Hcap'!$B$4:$N$176,12))</f>
        <v>0.011284722222222222</v>
      </c>
      <c r="G6" s="24">
        <f aca="true" t="shared" si="0" ref="G6:G69">E6-F6</f>
        <v>0.012395833333333333</v>
      </c>
      <c r="H6" s="7"/>
      <c r="I6" s="5">
        <v>2</v>
      </c>
      <c r="J6" s="7" t="s">
        <v>178</v>
      </c>
      <c r="K6" s="6">
        <v>0.023761574074074074</v>
      </c>
      <c r="L6" s="6">
        <v>0.013020833333333334</v>
      </c>
      <c r="M6" s="6">
        <v>0.01074074074074074</v>
      </c>
      <c r="R6" s="140" t="s">
        <v>92</v>
      </c>
      <c r="S6">
        <v>31</v>
      </c>
      <c r="T6">
        <v>33</v>
      </c>
      <c r="U6">
        <v>68</v>
      </c>
      <c r="V6">
        <v>150</v>
      </c>
      <c r="W6" s="142">
        <v>282</v>
      </c>
      <c r="X6" s="52"/>
    </row>
    <row r="7" spans="1:24" ht="15" customHeight="1">
      <c r="A7" s="147">
        <v>14</v>
      </c>
      <c r="B7" s="23" t="str">
        <f>IF(A7="","",VLOOKUP(A7,'WS Hcap'!$B$4:$D$176,3))</f>
        <v>BB</v>
      </c>
      <c r="C7" s="23">
        <v>3</v>
      </c>
      <c r="D7" s="40" t="str">
        <f>IF(A7="","",VLOOKUP(A7,'WS Hcap'!$B$4:$D$176,2))</f>
        <v>Bickerton, Richard</v>
      </c>
      <c r="E7" s="149">
        <v>0.023715277777777776</v>
      </c>
      <c r="F7" s="24">
        <f>IF(A7="","",VLOOKUP(A7,'WS Hcap'!$B$4:$N$176,12))</f>
        <v>0.010243055555555556</v>
      </c>
      <c r="G7" s="24">
        <f t="shared" si="0"/>
        <v>0.01347222222222222</v>
      </c>
      <c r="H7" s="7"/>
      <c r="I7" s="5">
        <v>3</v>
      </c>
      <c r="J7" s="7" t="s">
        <v>82</v>
      </c>
      <c r="K7" s="6">
        <v>0.024386574074074074</v>
      </c>
      <c r="L7" s="6">
        <v>0.013368055555555557</v>
      </c>
      <c r="M7" s="6">
        <v>0.011018518518518518</v>
      </c>
      <c r="R7" s="140" t="s">
        <v>74</v>
      </c>
      <c r="S7">
        <v>3</v>
      </c>
      <c r="T7">
        <v>150</v>
      </c>
      <c r="U7">
        <v>150</v>
      </c>
      <c r="V7">
        <v>150</v>
      </c>
      <c r="W7" s="142">
        <v>453</v>
      </c>
      <c r="X7" s="52"/>
    </row>
    <row r="8" spans="1:24" ht="15" customHeight="1">
      <c r="A8" s="147">
        <v>85</v>
      </c>
      <c r="B8" s="23" t="str">
        <f>IF(A8="","",VLOOKUP(A8,'WS Hcap'!$B$4:$D$176,3))</f>
        <v>JA</v>
      </c>
      <c r="C8" s="23">
        <v>4</v>
      </c>
      <c r="D8" s="40" t="str">
        <f>IF(A8="","",VLOOKUP(A8,'WS Hcap'!$B$4:$D$176,2))</f>
        <v>Morris, Rob</v>
      </c>
      <c r="E8" s="149">
        <v>0.023761574074074074</v>
      </c>
      <c r="F8" s="24">
        <f>IF(A8="","",VLOOKUP(A8,'WS Hcap'!$B$4:$N$176,12))</f>
        <v>0.013020833333333334</v>
      </c>
      <c r="G8" s="24">
        <f t="shared" si="0"/>
        <v>0.01074074074074074</v>
      </c>
      <c r="H8" s="7"/>
      <c r="I8" s="5">
        <v>4</v>
      </c>
      <c r="J8" s="7" t="s">
        <v>201</v>
      </c>
      <c r="K8" s="6">
        <v>0.02443287037037037</v>
      </c>
      <c r="L8" s="6">
        <v>0.013368055555555557</v>
      </c>
      <c r="M8" s="6">
        <v>0.011064814814814812</v>
      </c>
      <c r="R8" s="140" t="s">
        <v>58</v>
      </c>
      <c r="S8">
        <v>19</v>
      </c>
      <c r="T8">
        <v>37</v>
      </c>
      <c r="U8">
        <v>41</v>
      </c>
      <c r="V8">
        <v>43</v>
      </c>
      <c r="W8" s="142">
        <v>140</v>
      </c>
      <c r="X8" s="52"/>
    </row>
    <row r="9" spans="1:24" ht="15" customHeight="1">
      <c r="A9" s="147">
        <v>24</v>
      </c>
      <c r="B9" s="23" t="str">
        <f>IF(A9="","",VLOOKUP(A9,'WS Hcap'!$B$4:$D$176,3))</f>
        <v>TSC</v>
      </c>
      <c r="C9" s="23">
        <v>5</v>
      </c>
      <c r="D9" s="40" t="str">
        <f>IF(A9="","",VLOOKUP(A9,'WS Hcap'!$B$4:$D$176,2))</f>
        <v>Castro, Michelle</v>
      </c>
      <c r="E9" s="149">
        <v>0.02378472222222222</v>
      </c>
      <c r="F9" s="24">
        <f>IF(A9="","",VLOOKUP(A9,'WS Hcap'!$B$4:$N$176,12))</f>
        <v>0.007638888888888889</v>
      </c>
      <c r="G9" s="24">
        <f t="shared" si="0"/>
        <v>0.01614583333333333</v>
      </c>
      <c r="H9" s="7"/>
      <c r="I9" s="5">
        <v>5</v>
      </c>
      <c r="J9" s="22" t="s">
        <v>139</v>
      </c>
      <c r="K9" s="24">
        <v>0.024120370370370372</v>
      </c>
      <c r="L9" s="24">
        <v>0.013020833333333334</v>
      </c>
      <c r="M9" s="24">
        <v>0.011099537037037038</v>
      </c>
      <c r="R9" s="141" t="s">
        <v>180</v>
      </c>
      <c r="S9">
        <v>1</v>
      </c>
      <c r="T9">
        <v>2</v>
      </c>
      <c r="U9">
        <v>21</v>
      </c>
      <c r="V9">
        <v>51</v>
      </c>
      <c r="W9" s="142">
        <v>75</v>
      </c>
      <c r="X9" s="52"/>
    </row>
    <row r="10" spans="1:24" ht="15" customHeight="1">
      <c r="A10" s="147">
        <v>125</v>
      </c>
      <c r="B10" s="23" t="str">
        <f>IF(A10="","",VLOOKUP(A10,'WS Hcap'!$B$4:$D$176,3))</f>
        <v>GAL</v>
      </c>
      <c r="C10" s="23">
        <v>6</v>
      </c>
      <c r="D10" s="40" t="str">
        <f>IF(A10="","",VLOOKUP(A10,'WS Hcap'!$B$4:$D$176,2))</f>
        <v>Stobbart, Joanne</v>
      </c>
      <c r="E10" s="149">
        <v>0.023796296296296298</v>
      </c>
      <c r="F10" s="24">
        <f>IF(A10="","",VLOOKUP(A10,'WS Hcap'!$B$4:$N$176,12))</f>
        <v>0.006597222222222222</v>
      </c>
      <c r="G10" s="24">
        <f t="shared" si="0"/>
        <v>0.017199074074074075</v>
      </c>
      <c r="H10" s="7"/>
      <c r="I10" s="5">
        <v>6</v>
      </c>
      <c r="J10" s="7" t="s">
        <v>209</v>
      </c>
      <c r="K10" s="6">
        <v>0.024351851851851857</v>
      </c>
      <c r="L10" s="6">
        <v>0.013194444444444444</v>
      </c>
      <c r="M10" s="6">
        <v>0.011157407407407413</v>
      </c>
      <c r="R10" s="140" t="s">
        <v>120</v>
      </c>
      <c r="S10">
        <v>12</v>
      </c>
      <c r="T10">
        <v>150</v>
      </c>
      <c r="U10">
        <v>150</v>
      </c>
      <c r="V10">
        <v>150</v>
      </c>
      <c r="W10" s="142">
        <v>462</v>
      </c>
      <c r="X10" s="52"/>
    </row>
    <row r="11" spans="1:24" ht="15" customHeight="1">
      <c r="A11" s="147">
        <v>1</v>
      </c>
      <c r="B11" s="23" t="str">
        <f>IF(A11="","",VLOOKUP(A11,'WS Hcap'!$B$4:$D$176,3))</f>
        <v>JA</v>
      </c>
      <c r="C11" s="23">
        <v>7</v>
      </c>
      <c r="D11" s="40" t="str">
        <f>IF(A11="","",VLOOKUP(A11,'WS Hcap'!$B$4:$D$176,2))</f>
        <v>Adams, Niamh</v>
      </c>
      <c r="E11" s="149">
        <v>0.023865740740740743</v>
      </c>
      <c r="F11" s="24">
        <f>IF(A11="","",VLOOKUP(A11,'WS Hcap'!$B$4:$N$176,12))</f>
        <v>0.012499999999999999</v>
      </c>
      <c r="G11" s="24">
        <f t="shared" si="0"/>
        <v>0.011365740740740744</v>
      </c>
      <c r="H11" s="7"/>
      <c r="I11" s="5">
        <v>7</v>
      </c>
      <c r="J11" s="22" t="s">
        <v>112</v>
      </c>
      <c r="K11" s="24">
        <v>0.024571759259259262</v>
      </c>
      <c r="L11" s="24">
        <v>0.013368055555555557</v>
      </c>
      <c r="M11" s="24">
        <v>0.011203703703703705</v>
      </c>
      <c r="R11" s="140" t="s">
        <v>154</v>
      </c>
      <c r="S11">
        <v>22</v>
      </c>
      <c r="T11">
        <v>36</v>
      </c>
      <c r="U11">
        <v>61</v>
      </c>
      <c r="V11">
        <v>64</v>
      </c>
      <c r="W11" s="142">
        <v>183</v>
      </c>
      <c r="X11" s="52"/>
    </row>
    <row r="12" spans="1:24" ht="15" customHeight="1">
      <c r="A12" s="147">
        <v>153</v>
      </c>
      <c r="B12" s="23">
        <f>IF(A12="","",VLOOKUP(A12,'WS Hcap'!$B$4:$D$176,3))</f>
        <v>0</v>
      </c>
      <c r="C12" s="23">
        <v>8</v>
      </c>
      <c r="D12" s="40" t="str">
        <f>IF(A12="","",VLOOKUP(A12,'WS Hcap'!$B$4:$D$176,2))</f>
        <v>Clough, Simon</v>
      </c>
      <c r="E12" s="149">
        <v>0.02388888888888889</v>
      </c>
      <c r="F12" s="24">
        <f>IF(A12="","",VLOOKUP(A12,'WS Hcap'!$B$4:$N$176,12))</f>
        <v>0.011805555555555555</v>
      </c>
      <c r="G12" s="24">
        <f t="shared" si="0"/>
        <v>0.012083333333333335</v>
      </c>
      <c r="H12" s="7"/>
      <c r="I12" s="5">
        <v>8</v>
      </c>
      <c r="J12" s="22" t="s">
        <v>191</v>
      </c>
      <c r="K12" s="24">
        <v>0.02424768518518518</v>
      </c>
      <c r="L12" s="24">
        <v>0.013020833333333334</v>
      </c>
      <c r="M12" s="24">
        <v>0.011226851851851847</v>
      </c>
      <c r="R12" s="140" t="s">
        <v>109</v>
      </c>
      <c r="S12">
        <v>6</v>
      </c>
      <c r="T12">
        <v>17</v>
      </c>
      <c r="U12">
        <v>30</v>
      </c>
      <c r="V12">
        <v>44</v>
      </c>
      <c r="W12" s="142">
        <v>97</v>
      </c>
      <c r="X12" s="52"/>
    </row>
    <row r="13" spans="1:24" ht="15" customHeight="1">
      <c r="A13" s="147">
        <v>20</v>
      </c>
      <c r="B13" s="23" t="str">
        <f>IF(A13="","",VLOOKUP(A13,'WS Hcap'!$B$4:$D$176,3))</f>
        <v>AA</v>
      </c>
      <c r="C13" s="23">
        <v>9</v>
      </c>
      <c r="D13" s="40" t="str">
        <f>IF(A13="","",VLOOKUP(A13,'WS Hcap'!$B$4:$D$176,2))</f>
        <v>Browning, Sue</v>
      </c>
      <c r="E13" s="149">
        <v>0.02390046296296296</v>
      </c>
      <c r="F13" s="24">
        <f>IF(A13="","",VLOOKUP(A13,'WS Hcap'!$B$4:$N$176,12))</f>
        <v>0.011111111111111112</v>
      </c>
      <c r="G13" s="24">
        <f t="shared" si="0"/>
        <v>0.012789351851851849</v>
      </c>
      <c r="H13" s="7"/>
      <c r="I13" s="5">
        <v>9</v>
      </c>
      <c r="J13" s="7" t="s">
        <v>188</v>
      </c>
      <c r="K13" s="6">
        <v>0.023865740740740743</v>
      </c>
      <c r="L13" s="6">
        <v>0.012499999999999999</v>
      </c>
      <c r="M13" s="6">
        <v>0.011365740740740744</v>
      </c>
      <c r="R13" s="140" t="s">
        <v>61</v>
      </c>
      <c r="S13">
        <v>42</v>
      </c>
      <c r="T13">
        <v>48</v>
      </c>
      <c r="U13">
        <v>67</v>
      </c>
      <c r="V13">
        <v>150</v>
      </c>
      <c r="W13" s="142">
        <v>307</v>
      </c>
      <c r="X13" s="52"/>
    </row>
    <row r="14" spans="1:24" ht="15" customHeight="1">
      <c r="A14" s="147">
        <v>66</v>
      </c>
      <c r="B14" s="23" t="str">
        <f>IF(A14="","",VLOOKUP(A14,'WS Hcap'!$B$4:$D$176,3))</f>
        <v>TM</v>
      </c>
      <c r="C14" s="23">
        <v>10</v>
      </c>
      <c r="D14" s="40" t="str">
        <f>IF(A14="","",VLOOKUP(A14,'WS Hcap'!$B$4:$D$176,2))</f>
        <v>Johnson, Brian</v>
      </c>
      <c r="E14" s="149">
        <v>0.02394675925925926</v>
      </c>
      <c r="F14" s="24">
        <f>IF(A14="","",VLOOKUP(A14,'WS Hcap'!$B$4:$N$176,12))</f>
        <v>0.011805555555555555</v>
      </c>
      <c r="G14" s="24">
        <f t="shared" si="0"/>
        <v>0.012141203703703706</v>
      </c>
      <c r="H14" s="7"/>
      <c r="I14" s="5">
        <v>10</v>
      </c>
      <c r="J14" s="22" t="s">
        <v>110</v>
      </c>
      <c r="K14" s="24">
        <v>0.024988425925925928</v>
      </c>
      <c r="L14" s="24">
        <v>0.013541666666666667</v>
      </c>
      <c r="M14" s="24">
        <v>0.01144675925925926</v>
      </c>
      <c r="R14" s="140" t="s">
        <v>155</v>
      </c>
      <c r="S14">
        <v>150</v>
      </c>
      <c r="T14">
        <v>150</v>
      </c>
      <c r="U14">
        <v>150</v>
      </c>
      <c r="V14">
        <v>150</v>
      </c>
      <c r="W14" s="142">
        <v>600</v>
      </c>
      <c r="X14" s="52"/>
    </row>
    <row r="15" spans="1:24" ht="15" customHeight="1">
      <c r="A15" s="147">
        <v>116</v>
      </c>
      <c r="B15" s="23" t="str">
        <f>IF(A15="","",VLOOKUP(A15,'WS Hcap'!$B$4:$D$176,3))</f>
        <v>TR</v>
      </c>
      <c r="C15" s="23">
        <v>11</v>
      </c>
      <c r="D15" s="40" t="str">
        <f>IF(A15="","",VLOOKUP(A15,'WS Hcap'!$B$4:$D$176,2))</f>
        <v>Stewart, Alan</v>
      </c>
      <c r="E15" s="149">
        <v>0.02395833333333333</v>
      </c>
      <c r="F15" s="24">
        <f>IF(A15="","",VLOOKUP(A15,'WS Hcap'!$B$4:$N$176,12))</f>
        <v>0.012152777777777778</v>
      </c>
      <c r="G15" s="24">
        <f t="shared" si="0"/>
        <v>0.011805555555555554</v>
      </c>
      <c r="H15" s="7"/>
      <c r="I15" s="5">
        <v>11</v>
      </c>
      <c r="J15" s="7" t="s">
        <v>149</v>
      </c>
      <c r="K15" s="6">
        <v>0.025057870370370373</v>
      </c>
      <c r="L15" s="6">
        <v>0.013541666666666667</v>
      </c>
      <c r="M15" s="6">
        <v>0.011516203703703706</v>
      </c>
      <c r="R15" s="140" t="s">
        <v>159</v>
      </c>
      <c r="S15">
        <v>4</v>
      </c>
      <c r="T15">
        <v>7</v>
      </c>
      <c r="U15">
        <v>29</v>
      </c>
      <c r="V15">
        <v>40</v>
      </c>
      <c r="W15" s="142">
        <v>80</v>
      </c>
      <c r="X15" s="52"/>
    </row>
    <row r="16" spans="1:24" ht="15" customHeight="1">
      <c r="A16" s="147">
        <v>131</v>
      </c>
      <c r="B16" s="23" t="str">
        <f>IF(A16="","",VLOOKUP(A16,'WS Hcap'!$B$4:$D$176,3))</f>
        <v>DMR</v>
      </c>
      <c r="C16" s="23">
        <v>12</v>
      </c>
      <c r="D16" s="40" t="str">
        <f>IF(A16="","",VLOOKUP(A16,'WS Hcap'!$B$4:$D$176,2))</f>
        <v>Temperley, Mark</v>
      </c>
      <c r="E16" s="149">
        <v>0.02396990740740741</v>
      </c>
      <c r="F16" s="24">
        <f>IF(A16="","",VLOOKUP(A16,'WS Hcap'!$B$4:$N$176,12))</f>
        <v>0.010937500000000001</v>
      </c>
      <c r="G16" s="24">
        <f t="shared" si="0"/>
        <v>0.013032407407407407</v>
      </c>
      <c r="H16" s="7"/>
      <c r="I16" s="5">
        <v>12</v>
      </c>
      <c r="J16" s="22" t="s">
        <v>239</v>
      </c>
      <c r="K16" s="24">
        <v>0.024201388888888887</v>
      </c>
      <c r="L16" s="24">
        <v>0.01267361111111111</v>
      </c>
      <c r="M16" s="24">
        <v>0.011527777777777777</v>
      </c>
      <c r="R16" s="140" t="s">
        <v>119</v>
      </c>
      <c r="S16">
        <v>13</v>
      </c>
      <c r="T16">
        <v>32</v>
      </c>
      <c r="U16">
        <v>34</v>
      </c>
      <c r="V16">
        <v>39</v>
      </c>
      <c r="W16" s="142">
        <v>118</v>
      </c>
      <c r="X16" s="52"/>
    </row>
    <row r="17" spans="1:24" ht="15" customHeight="1">
      <c r="A17" s="147">
        <v>41</v>
      </c>
      <c r="B17" s="23" t="str">
        <f>IF(A17="","",VLOOKUP(A17,'WS Hcap'!$B$4:$D$176,3))</f>
        <v>JBR</v>
      </c>
      <c r="C17" s="23">
        <v>13</v>
      </c>
      <c r="D17" s="40" t="str">
        <f>IF(A17="","",VLOOKUP(A17,'WS Hcap'!$B$4:$D$176,2))</f>
        <v>Ellis, Carly</v>
      </c>
      <c r="E17" s="149">
        <v>0.023993055555555556</v>
      </c>
      <c r="F17" s="24">
        <f>IF(A17="","",VLOOKUP(A17,'WS Hcap'!$B$4:$N$176,12))</f>
        <v>0.011805555555555555</v>
      </c>
      <c r="G17" s="24">
        <f t="shared" si="0"/>
        <v>0.0121875</v>
      </c>
      <c r="H17" s="7"/>
      <c r="I17" s="5">
        <v>13</v>
      </c>
      <c r="J17" s="22" t="s">
        <v>22</v>
      </c>
      <c r="K17" s="24">
        <v>0.024756944444444443</v>
      </c>
      <c r="L17" s="24">
        <v>0.013194444444444444</v>
      </c>
      <c r="M17" s="24">
        <v>0.011562499999999998</v>
      </c>
      <c r="R17" s="141" t="s">
        <v>195</v>
      </c>
      <c r="S17">
        <v>28</v>
      </c>
      <c r="T17">
        <v>65</v>
      </c>
      <c r="U17">
        <v>150</v>
      </c>
      <c r="V17">
        <v>150</v>
      </c>
      <c r="W17" s="142">
        <v>393</v>
      </c>
      <c r="X17" s="52"/>
    </row>
    <row r="18" spans="1:24" ht="15" customHeight="1">
      <c r="A18" s="147">
        <v>141</v>
      </c>
      <c r="B18" s="23" t="str">
        <f>IF(A18="","",VLOOKUP(A18,'WS Hcap'!$B$4:$D$176,3))</f>
        <v>SB</v>
      </c>
      <c r="C18" s="23">
        <v>14</v>
      </c>
      <c r="D18" s="40" t="str">
        <f>IF(A18="","",VLOOKUP(A18,'WS Hcap'!$B$4:$D$176,2))</f>
        <v>Watson, Kandis</v>
      </c>
      <c r="E18" s="149">
        <v>0.02400462962962963</v>
      </c>
      <c r="F18" s="24">
        <f>IF(A18="","",VLOOKUP(A18,'WS Hcap'!$B$4:$N$176,12))</f>
        <v>0.011631944444444445</v>
      </c>
      <c r="G18" s="24">
        <f t="shared" si="0"/>
        <v>0.012372685185185184</v>
      </c>
      <c r="H18" s="7"/>
      <c r="I18" s="5">
        <v>14</v>
      </c>
      <c r="J18" s="22" t="s">
        <v>211</v>
      </c>
      <c r="K18" s="24">
        <v>0.024398148148148145</v>
      </c>
      <c r="L18" s="24">
        <v>0.01267361111111111</v>
      </c>
      <c r="M18" s="24">
        <v>0.011724537037037035</v>
      </c>
      <c r="R18" s="140" t="s">
        <v>94</v>
      </c>
      <c r="S18">
        <v>47</v>
      </c>
      <c r="T18">
        <v>50</v>
      </c>
      <c r="U18">
        <v>54</v>
      </c>
      <c r="V18">
        <v>150</v>
      </c>
      <c r="W18" s="142">
        <v>301</v>
      </c>
      <c r="X18" s="52"/>
    </row>
    <row r="19" spans="1:24" ht="15" customHeight="1">
      <c r="A19" s="147">
        <v>130</v>
      </c>
      <c r="B19" s="23" t="str">
        <f>IF(A19="","",VLOOKUP(A19,'WS Hcap'!$B$4:$D$176,3))</f>
        <v>AA</v>
      </c>
      <c r="C19" s="23">
        <v>15</v>
      </c>
      <c r="D19" s="40" t="str">
        <f>IF(A19="","",VLOOKUP(A19,'WS Hcap'!$B$4:$D$176,2))</f>
        <v>Sultman, Sonia</v>
      </c>
      <c r="E19" s="149">
        <v>0.024027777777777776</v>
      </c>
      <c r="F19" s="24">
        <f>IF(A19="","",VLOOKUP(A19,'WS Hcap'!$B$4:$N$176,12))</f>
        <v>0.0078125</v>
      </c>
      <c r="G19" s="24">
        <f t="shared" si="0"/>
        <v>0.016215277777777776</v>
      </c>
      <c r="H19" s="7"/>
      <c r="I19" s="5">
        <v>15</v>
      </c>
      <c r="J19" s="7" t="s">
        <v>90</v>
      </c>
      <c r="K19" s="6">
        <v>0.02395833333333333</v>
      </c>
      <c r="L19" s="6">
        <v>0.012152777777777778</v>
      </c>
      <c r="M19" s="6">
        <v>0.011805555555555554</v>
      </c>
      <c r="R19" s="140" t="s">
        <v>95</v>
      </c>
      <c r="S19">
        <v>14</v>
      </c>
      <c r="T19">
        <v>26</v>
      </c>
      <c r="U19">
        <v>27</v>
      </c>
      <c r="V19">
        <v>49</v>
      </c>
      <c r="W19" s="142">
        <v>116</v>
      </c>
      <c r="X19" s="52"/>
    </row>
    <row r="20" spans="1:24" ht="15" customHeight="1">
      <c r="A20" s="147">
        <v>99</v>
      </c>
      <c r="B20" s="23" t="str">
        <f>IF(A20="","",VLOOKUP(A20,'WS Hcap'!$B$4:$D$176,3))</f>
        <v>TR</v>
      </c>
      <c r="C20" s="23">
        <v>16</v>
      </c>
      <c r="D20" s="40" t="str">
        <f>IF(A20="","",VLOOKUP(A20,'WS Hcap'!$B$4:$D$176,2))</f>
        <v>Skelton, Annette</v>
      </c>
      <c r="E20" s="149">
        <v>0.024039351851851853</v>
      </c>
      <c r="F20" s="24">
        <f>IF(A20="","",VLOOKUP(A20,'WS Hcap'!$B$4:$N$176,12))</f>
        <v>0.004340277777777778</v>
      </c>
      <c r="G20" s="24">
        <f t="shared" si="0"/>
        <v>0.019699074074074077</v>
      </c>
      <c r="H20" s="7"/>
      <c r="I20" s="5">
        <v>16</v>
      </c>
      <c r="J20" s="7" t="s">
        <v>247</v>
      </c>
      <c r="K20" s="6">
        <v>0.02388888888888889</v>
      </c>
      <c r="L20" s="6">
        <v>0.011805555555555555</v>
      </c>
      <c r="M20" s="6">
        <v>0.012083333333333335</v>
      </c>
      <c r="R20" s="141" t="s">
        <v>182</v>
      </c>
      <c r="S20">
        <v>38</v>
      </c>
      <c r="T20">
        <v>150</v>
      </c>
      <c r="U20">
        <v>150</v>
      </c>
      <c r="V20">
        <v>150</v>
      </c>
      <c r="W20" s="142">
        <v>488</v>
      </c>
      <c r="X20" s="52"/>
    </row>
    <row r="21" spans="1:24" ht="15" customHeight="1">
      <c r="A21" s="147">
        <v>73</v>
      </c>
      <c r="B21" s="23" t="str">
        <f>IF(A21="","",VLOOKUP(A21,'WS Hcap'!$B$4:$D$176,3))</f>
        <v>GAL</v>
      </c>
      <c r="C21" s="23">
        <v>17</v>
      </c>
      <c r="D21" s="40" t="str">
        <f>IF(A21="","",VLOOKUP(A21,'WS Hcap'!$B$4:$D$176,2))</f>
        <v>Lemin, Julie</v>
      </c>
      <c r="E21" s="149">
        <v>0.024050925925925924</v>
      </c>
      <c r="F21" s="24">
        <f>IF(A21="","",VLOOKUP(A21,'WS Hcap'!$B$4:$N$176,12))</f>
        <v>0.010937500000000001</v>
      </c>
      <c r="G21" s="24">
        <f t="shared" si="0"/>
        <v>0.013113425925925922</v>
      </c>
      <c r="H21" s="7"/>
      <c r="I21" s="5">
        <v>17</v>
      </c>
      <c r="J21" s="7" t="s">
        <v>88</v>
      </c>
      <c r="K21" s="6">
        <v>0.02424768518518518</v>
      </c>
      <c r="L21" s="6">
        <v>0.012152777777777778</v>
      </c>
      <c r="M21" s="6">
        <v>0.012094907407407403</v>
      </c>
      <c r="R21" s="140" t="s">
        <v>117</v>
      </c>
      <c r="S21">
        <v>24</v>
      </c>
      <c r="T21">
        <v>59</v>
      </c>
      <c r="U21">
        <v>150</v>
      </c>
      <c r="V21">
        <v>150</v>
      </c>
      <c r="W21" s="142">
        <v>383</v>
      </c>
      <c r="X21" s="52"/>
    </row>
    <row r="22" spans="1:24" ht="15" customHeight="1">
      <c r="A22" s="147">
        <v>152</v>
      </c>
      <c r="B22" s="23">
        <f>IF(A22="","",VLOOKUP(A22,'WS Hcap'!$B$4:$D$176,3))</f>
        <v>0</v>
      </c>
      <c r="C22" s="23">
        <v>18</v>
      </c>
      <c r="D22" s="40" t="str">
        <f>IF(A22="","",VLOOKUP(A22,'WS Hcap'!$B$4:$D$176,2))</f>
        <v>Courtney, Nikki</v>
      </c>
      <c r="E22" s="149">
        <v>0.0240625</v>
      </c>
      <c r="F22" s="24">
        <f>IF(A22="","",VLOOKUP(A22,'WS Hcap'!$B$4:$N$176,12))</f>
        <v>0.011111111111111112</v>
      </c>
      <c r="G22" s="24">
        <f t="shared" si="0"/>
        <v>0.012951388888888889</v>
      </c>
      <c r="H22" s="7"/>
      <c r="I22" s="5">
        <v>18</v>
      </c>
      <c r="J22" s="22" t="s">
        <v>231</v>
      </c>
      <c r="K22" s="24">
        <v>0.02394675925925926</v>
      </c>
      <c r="L22" s="24">
        <v>0.011805555555555555</v>
      </c>
      <c r="M22" s="24">
        <v>0.012141203703703706</v>
      </c>
      <c r="R22" s="140" t="s">
        <v>96</v>
      </c>
      <c r="S22">
        <v>35</v>
      </c>
      <c r="T22">
        <v>63</v>
      </c>
      <c r="U22">
        <v>150</v>
      </c>
      <c r="V22">
        <v>150</v>
      </c>
      <c r="W22" s="142">
        <v>398</v>
      </c>
      <c r="X22" s="52"/>
    </row>
    <row r="23" spans="1:24" ht="15" customHeight="1">
      <c r="A23" s="147">
        <v>60</v>
      </c>
      <c r="B23" s="23" t="str">
        <f>IF(A23="","",VLOOKUP(A23,'WS Hcap'!$B$4:$D$176,3))</f>
        <v>CC</v>
      </c>
      <c r="C23" s="23">
        <v>19</v>
      </c>
      <c r="D23" s="40" t="str">
        <f>IF(A23="","",VLOOKUP(A23,'WS Hcap'!$B$4:$D$176,2))</f>
        <v>Gillie, Kathryn</v>
      </c>
      <c r="E23" s="149">
        <v>0.024097222222222225</v>
      </c>
      <c r="F23" s="24">
        <f>IF(A23="","",VLOOKUP(A23,'WS Hcap'!$B$4:$N$176,12))</f>
        <v>0.008854166666666666</v>
      </c>
      <c r="G23" s="24">
        <f t="shared" si="0"/>
        <v>0.015243055555555558</v>
      </c>
      <c r="H23" s="7"/>
      <c r="I23" s="5">
        <v>19</v>
      </c>
      <c r="J23" s="7" t="s">
        <v>111</v>
      </c>
      <c r="K23" s="6">
        <v>0.023993055555555556</v>
      </c>
      <c r="L23" s="6">
        <v>0.011805555555555555</v>
      </c>
      <c r="M23" s="6">
        <v>0.0121875</v>
      </c>
      <c r="R23" s="140" t="s">
        <v>223</v>
      </c>
      <c r="S23">
        <v>46</v>
      </c>
      <c r="T23">
        <v>55</v>
      </c>
      <c r="U23">
        <v>66</v>
      </c>
      <c r="V23">
        <v>150</v>
      </c>
      <c r="W23" s="142">
        <v>317</v>
      </c>
      <c r="X23" s="52"/>
    </row>
    <row r="24" spans="1:24" ht="15" customHeight="1">
      <c r="A24" s="147">
        <v>134</v>
      </c>
      <c r="B24" s="23" t="str">
        <f>IF(A24="","",VLOOKUP(A24,'WS Hcap'!$B$4:$D$176,3))</f>
        <v>TR</v>
      </c>
      <c r="C24" s="23">
        <v>20</v>
      </c>
      <c r="D24" s="40" t="str">
        <f>IF(A24="","",VLOOKUP(A24,'WS Hcap'!$B$4:$D$176,2))</f>
        <v>Triplow, David</v>
      </c>
      <c r="E24" s="149">
        <v>0.024120370370370372</v>
      </c>
      <c r="F24" s="24">
        <f>IF(A24="","",VLOOKUP(A24,'WS Hcap'!$B$4:$N$176,12))</f>
        <v>0.013020833333333334</v>
      </c>
      <c r="G24" s="24">
        <f t="shared" si="0"/>
        <v>0.011099537037037038</v>
      </c>
      <c r="H24" s="7"/>
      <c r="I24" s="5">
        <v>20</v>
      </c>
      <c r="J24" s="7" t="s">
        <v>214</v>
      </c>
      <c r="K24" s="6">
        <v>0.024444444444444446</v>
      </c>
      <c r="L24" s="6">
        <v>0.012152777777777778</v>
      </c>
      <c r="M24" s="6">
        <v>0.012291666666666668</v>
      </c>
      <c r="R24" s="140" t="s">
        <v>98</v>
      </c>
      <c r="S24">
        <v>10</v>
      </c>
      <c r="T24">
        <v>25</v>
      </c>
      <c r="U24">
        <v>150</v>
      </c>
      <c r="V24">
        <v>150</v>
      </c>
      <c r="W24" s="142">
        <v>335</v>
      </c>
      <c r="X24" s="52"/>
    </row>
    <row r="25" spans="1:24" ht="15" customHeight="1">
      <c r="A25" s="147">
        <v>147</v>
      </c>
      <c r="B25" s="23" t="str">
        <f>IF(A25="","",VLOOKUP(A25,'WS Hcap'!$B$4:$D$176,3))</f>
        <v>CM</v>
      </c>
      <c r="C25" s="23">
        <v>21</v>
      </c>
      <c r="D25" s="40" t="str">
        <f>IF(A25="","",VLOOKUP(A25,'WS Hcap'!$B$4:$D$176,2))</f>
        <v>Wilson, Andrea</v>
      </c>
      <c r="E25" s="149">
        <v>0.02414351851851852</v>
      </c>
      <c r="F25" s="24">
        <f>IF(A25="","",VLOOKUP(A25,'WS Hcap'!$B$4:$N$176,12))</f>
        <v>0.007986111111111112</v>
      </c>
      <c r="G25" s="24">
        <f t="shared" si="0"/>
        <v>0.016157407407407405</v>
      </c>
      <c r="H25" s="7"/>
      <c r="I25" s="5">
        <v>21</v>
      </c>
      <c r="J25" s="7" t="s">
        <v>212</v>
      </c>
      <c r="K25" s="6">
        <v>0.02400462962962963</v>
      </c>
      <c r="L25" s="6">
        <v>0.011631944444444445</v>
      </c>
      <c r="M25" s="6">
        <v>0.012372685185185184</v>
      </c>
      <c r="R25" s="140" t="s">
        <v>97</v>
      </c>
      <c r="S25">
        <v>11</v>
      </c>
      <c r="T25">
        <v>16</v>
      </c>
      <c r="U25">
        <v>20</v>
      </c>
      <c r="V25">
        <v>23</v>
      </c>
      <c r="W25" s="142">
        <v>70</v>
      </c>
      <c r="X25" s="52"/>
    </row>
    <row r="26" spans="1:24" ht="15" customHeight="1">
      <c r="A26" s="147">
        <v>136</v>
      </c>
      <c r="B26" s="23" t="str">
        <f>IF(A26="","",VLOOKUP(A26,'WS Hcap'!$B$4:$D$176,3))</f>
        <v>FF</v>
      </c>
      <c r="C26" s="23">
        <v>22</v>
      </c>
      <c r="D26" s="40" t="str">
        <f>IF(A26="","",VLOOKUP(A26,'WS Hcap'!$B$4:$D$176,2))</f>
        <v>Turnbull, Paul</v>
      </c>
      <c r="E26" s="149">
        <v>0.024189814814814817</v>
      </c>
      <c r="F26" s="24">
        <f>IF(A26="","",VLOOKUP(A26,'WS Hcap'!$B$4:$N$176,12))</f>
        <v>0.011458333333333334</v>
      </c>
      <c r="G26" s="24">
        <f t="shared" si="0"/>
        <v>0.012731481481481483</v>
      </c>
      <c r="H26" s="7"/>
      <c r="I26" s="5">
        <v>22</v>
      </c>
      <c r="J26" s="7" t="s">
        <v>142</v>
      </c>
      <c r="K26" s="6">
        <v>0.023680555555555555</v>
      </c>
      <c r="L26" s="6">
        <v>0.011284722222222222</v>
      </c>
      <c r="M26" s="6">
        <v>0.012395833333333333</v>
      </c>
      <c r="R26" s="140" t="s">
        <v>118</v>
      </c>
      <c r="S26">
        <v>5</v>
      </c>
      <c r="T26">
        <v>150</v>
      </c>
      <c r="U26">
        <v>150</v>
      </c>
      <c r="V26">
        <v>150</v>
      </c>
      <c r="W26" s="142">
        <v>455</v>
      </c>
      <c r="X26" s="52"/>
    </row>
    <row r="27" spans="1:24" ht="15" customHeight="1">
      <c r="A27" s="147">
        <v>43</v>
      </c>
      <c r="B27" s="23" t="str">
        <f>IF(A27="","",VLOOKUP(A27,'WS Hcap'!$B$4:$D$176,3))</f>
        <v>TR</v>
      </c>
      <c r="C27" s="23">
        <v>23</v>
      </c>
      <c r="D27" s="40" t="str">
        <f>IF(A27="","",VLOOKUP(A27,'WS Hcap'!$B$4:$D$176,2))</f>
        <v>Fairbairn, Martin</v>
      </c>
      <c r="E27" s="149">
        <v>0.024201388888888887</v>
      </c>
      <c r="F27" s="24">
        <f>IF(A27="","",VLOOKUP(A27,'WS Hcap'!$B$4:$N$176,12))</f>
        <v>0.01267361111111111</v>
      </c>
      <c r="G27" s="24">
        <f t="shared" si="0"/>
        <v>0.011527777777777777</v>
      </c>
      <c r="H27" s="7"/>
      <c r="I27" s="5">
        <v>23</v>
      </c>
      <c r="J27" s="22" t="s">
        <v>89</v>
      </c>
      <c r="K27" s="24">
        <v>0.024745370370370372</v>
      </c>
      <c r="L27" s="24">
        <v>0.012326388888888888</v>
      </c>
      <c r="M27" s="24">
        <v>0.012418981481481484</v>
      </c>
      <c r="R27" s="182"/>
      <c r="X27" s="52"/>
    </row>
    <row r="28" spans="1:24" ht="15" customHeight="1">
      <c r="A28" s="147">
        <v>2</v>
      </c>
      <c r="B28" s="23" t="str">
        <f>IF(A28="","",VLOOKUP(A28,'WS Hcap'!$B$4:$D$176,3))</f>
        <v>SK</v>
      </c>
      <c r="C28" s="23">
        <v>24</v>
      </c>
      <c r="D28" s="40" t="str">
        <f>IF(A28="","",VLOOKUP(A28,'WS Hcap'!$B$4:$D$176,2))</f>
        <v>Anderson, Lee</v>
      </c>
      <c r="E28" s="149">
        <v>0.024212962962962964</v>
      </c>
      <c r="F28" s="24">
        <f>IF(A28="","",VLOOKUP(A28,'WS Hcap'!$B$4:$N$176,12))</f>
        <v>0.010937500000000001</v>
      </c>
      <c r="G28" s="24">
        <f t="shared" si="0"/>
        <v>0.013275462962962963</v>
      </c>
      <c r="H28" s="7"/>
      <c r="I28" s="5">
        <v>24</v>
      </c>
      <c r="J28" s="22" t="s">
        <v>199</v>
      </c>
      <c r="K28" s="24">
        <v>0.02442129629629629</v>
      </c>
      <c r="L28" s="24">
        <v>0.011805555555555555</v>
      </c>
      <c r="M28" s="24">
        <v>0.012615740740740736</v>
      </c>
      <c r="R28" s="182"/>
      <c r="X28" s="52"/>
    </row>
    <row r="29" spans="1:13" ht="15" customHeight="1">
      <c r="A29" s="147">
        <v>83</v>
      </c>
      <c r="B29" s="23" t="str">
        <f>IF(A29="","",VLOOKUP(A29,'WS Hcap'!$B$4:$D$176,3))</f>
        <v>TM</v>
      </c>
      <c r="C29" s="23">
        <v>25</v>
      </c>
      <c r="D29" s="40" t="str">
        <f>IF(A29="","",VLOOKUP(A29,'WS Hcap'!$B$4:$D$176,2))</f>
        <v>McNeil, Louise</v>
      </c>
      <c r="E29" s="149">
        <v>0.024212962962962964</v>
      </c>
      <c r="F29" s="24">
        <f>IF(A29="","",VLOOKUP(A29,'WS Hcap'!$B$4:$N$176,12))</f>
        <v>0.009895833333333333</v>
      </c>
      <c r="G29" s="24">
        <f t="shared" si="0"/>
        <v>0.014317129629629631</v>
      </c>
      <c r="H29" s="7"/>
      <c r="I29" s="5">
        <v>25</v>
      </c>
      <c r="J29" s="7" t="s">
        <v>25</v>
      </c>
      <c r="K29" s="6">
        <v>0.025879629629629627</v>
      </c>
      <c r="L29" s="6">
        <v>0.013194444444444444</v>
      </c>
      <c r="M29" s="6">
        <v>0.012685185185185183</v>
      </c>
    </row>
    <row r="30" spans="1:13" ht="15" customHeight="1">
      <c r="A30" s="147">
        <v>68</v>
      </c>
      <c r="B30" s="23" t="str">
        <f>IF(A30="","",VLOOKUP(A30,'WS Hcap'!$B$4:$D$176,3))</f>
        <v>SB</v>
      </c>
      <c r="C30" s="23">
        <v>26</v>
      </c>
      <c r="D30" s="40" t="str">
        <f>IF(A30="","",VLOOKUP(A30,'WS Hcap'!$B$4:$D$176,2))</f>
        <v>Jones, Steven</v>
      </c>
      <c r="E30" s="149">
        <v>0.024224537037037034</v>
      </c>
      <c r="F30" s="24">
        <f>IF(A30="","",VLOOKUP(A30,'WS Hcap'!$B$4:$N$176,12))</f>
        <v>0.013541666666666667</v>
      </c>
      <c r="G30" s="24">
        <f t="shared" si="0"/>
        <v>0.010682870370370367</v>
      </c>
      <c r="H30" s="7"/>
      <c r="I30" s="5">
        <v>26</v>
      </c>
      <c r="J30" s="22" t="s">
        <v>200</v>
      </c>
      <c r="K30" s="24">
        <v>0.024189814814814817</v>
      </c>
      <c r="L30" s="24">
        <v>0.011458333333333334</v>
      </c>
      <c r="M30" s="24">
        <v>0.012731481481481483</v>
      </c>
    </row>
    <row r="31" spans="1:13" ht="15" customHeight="1">
      <c r="A31" s="147">
        <v>92</v>
      </c>
      <c r="B31" s="23" t="str">
        <f>IF(A31="","",VLOOKUP(A31,'WS Hcap'!$B$4:$D$176,3))</f>
        <v>SB</v>
      </c>
      <c r="C31" s="23">
        <v>27</v>
      </c>
      <c r="D31" s="40" t="str">
        <f>IF(A31="","",VLOOKUP(A31,'WS Hcap'!$B$4:$D$176,2))</f>
        <v>Rudkin Mark</v>
      </c>
      <c r="E31" s="149">
        <v>0.02424768518518518</v>
      </c>
      <c r="F31" s="24">
        <f>IF(A31="","",VLOOKUP(A31,'WS Hcap'!$B$4:$N$176,12))</f>
        <v>0.012152777777777778</v>
      </c>
      <c r="G31" s="24">
        <f t="shared" si="0"/>
        <v>0.012094907407407403</v>
      </c>
      <c r="H31" s="7"/>
      <c r="I31" s="5">
        <v>27</v>
      </c>
      <c r="J31" s="7" t="s">
        <v>29</v>
      </c>
      <c r="K31" s="6">
        <v>0.02390046296296296</v>
      </c>
      <c r="L31" s="6">
        <v>0.011111111111111112</v>
      </c>
      <c r="M31" s="6">
        <v>0.012789351851851849</v>
      </c>
    </row>
    <row r="32" spans="1:13" ht="15" customHeight="1">
      <c r="A32" s="147">
        <v>30</v>
      </c>
      <c r="B32" s="23" t="str">
        <f>IF(A32="","",VLOOKUP(A32,'WS Hcap'!$B$4:$D$176,3))</f>
        <v>KM</v>
      </c>
      <c r="C32" s="23">
        <v>28</v>
      </c>
      <c r="D32" s="40" t="str">
        <f>IF(A32="","",VLOOKUP(A32,'WS Hcap'!$B$4:$D$176,2))</f>
        <v>Creaby, Lauren</v>
      </c>
      <c r="E32" s="149">
        <v>0.02424768518518518</v>
      </c>
      <c r="F32" s="24">
        <f>IF(A32="","",VLOOKUP(A32,'WS Hcap'!$B$4:$N$176,12))</f>
        <v>0.013020833333333334</v>
      </c>
      <c r="G32" s="24">
        <f t="shared" si="0"/>
        <v>0.011226851851851847</v>
      </c>
      <c r="H32" s="7"/>
      <c r="I32" s="5">
        <v>28</v>
      </c>
      <c r="J32" s="7" t="s">
        <v>246</v>
      </c>
      <c r="K32" s="6">
        <v>0.0240625</v>
      </c>
      <c r="L32" s="6">
        <v>0.011111111111111112</v>
      </c>
      <c r="M32" s="6">
        <v>0.012951388888888889</v>
      </c>
    </row>
    <row r="33" spans="1:13" ht="15" customHeight="1">
      <c r="A33" s="147">
        <v>55</v>
      </c>
      <c r="B33" s="23" t="str">
        <f>IF(A33="","",VLOOKUP(A33,'WS Hcap'!$B$4:$D$176,3))</f>
        <v>JA</v>
      </c>
      <c r="C33" s="23">
        <v>29</v>
      </c>
      <c r="D33" s="40" t="str">
        <f>IF(A33="","",VLOOKUP(A33,'WS Hcap'!$B$4:$D$176,2))</f>
        <v>French, Alison</v>
      </c>
      <c r="E33" s="149">
        <v>0.024270833333333335</v>
      </c>
      <c r="F33" s="24">
        <f>IF(A33="","",VLOOKUP(A33,'WS Hcap'!$B$4:$N$176,12))</f>
        <v>0.00920138888888889</v>
      </c>
      <c r="G33" s="24">
        <f t="shared" si="0"/>
        <v>0.015069444444444446</v>
      </c>
      <c r="H33" s="7"/>
      <c r="I33" s="5">
        <v>29</v>
      </c>
      <c r="J33" s="22" t="s">
        <v>198</v>
      </c>
      <c r="K33" s="24">
        <v>0.02396990740740741</v>
      </c>
      <c r="L33" s="24">
        <v>0.010937500000000001</v>
      </c>
      <c r="M33" s="24">
        <v>0.013032407407407407</v>
      </c>
    </row>
    <row r="34" spans="1:13" ht="15" customHeight="1">
      <c r="A34" s="147">
        <v>67</v>
      </c>
      <c r="B34" s="23" t="str">
        <f>IF(A34="","",VLOOKUP(A34,'WS Hcap'!$B$4:$D$176,3))</f>
        <v>GAL</v>
      </c>
      <c r="C34" s="23">
        <v>30</v>
      </c>
      <c r="D34" s="40" t="str">
        <f>IF(A34="","",VLOOKUP(A34,'WS Hcap'!$B$4:$D$176,2))</f>
        <v>Johnson, Ewa</v>
      </c>
      <c r="E34" s="149">
        <v>0.024293981481481482</v>
      </c>
      <c r="F34" s="24">
        <f>IF(A34="","",VLOOKUP(A34,'WS Hcap'!$B$4:$N$176,12))</f>
        <v>0.007986111111111112</v>
      </c>
      <c r="G34" s="24">
        <f t="shared" si="0"/>
        <v>0.01630787037037037</v>
      </c>
      <c r="H34" s="7"/>
      <c r="I34" s="5">
        <v>30</v>
      </c>
      <c r="J34" s="22" t="s">
        <v>27</v>
      </c>
      <c r="K34" s="24">
        <v>0.024050925925925924</v>
      </c>
      <c r="L34" s="24">
        <v>0.010937500000000001</v>
      </c>
      <c r="M34" s="24">
        <v>0.013113425925925922</v>
      </c>
    </row>
    <row r="35" spans="1:13" ht="15" customHeight="1">
      <c r="A35" s="147">
        <v>16</v>
      </c>
      <c r="B35" s="23" t="str">
        <f>IF(A35="","",VLOOKUP(A35,'WS Hcap'!$B$4:$D$176,3))</f>
        <v>AUMD</v>
      </c>
      <c r="C35" s="23">
        <v>31</v>
      </c>
      <c r="D35" s="40" t="str">
        <f>IF(A35="","",VLOOKUP(A35,'WS Hcap'!$B$4:$D$176,2))</f>
        <v>Brabazon, Anita</v>
      </c>
      <c r="E35" s="149">
        <v>0.024340277777777777</v>
      </c>
      <c r="F35" s="24">
        <f>IF(A35="","",VLOOKUP(A35,'WS Hcap'!$B$4:$N$176,12))</f>
        <v>0.00954861111111111</v>
      </c>
      <c r="G35" s="24">
        <f t="shared" si="0"/>
        <v>0.014791666666666667</v>
      </c>
      <c r="H35" s="7"/>
      <c r="I35" s="5">
        <v>31</v>
      </c>
      <c r="J35" s="22" t="s">
        <v>65</v>
      </c>
      <c r="K35" s="24">
        <v>0.024212962962962964</v>
      </c>
      <c r="L35" s="24">
        <v>0.010937500000000001</v>
      </c>
      <c r="M35" s="24">
        <v>0.013275462962962963</v>
      </c>
    </row>
    <row r="36" spans="1:13" ht="15" customHeight="1">
      <c r="A36" s="147">
        <v>149</v>
      </c>
      <c r="B36" s="23" t="str">
        <f>IF(A36="","",VLOOKUP(A36,'WS Hcap'!$B$4:$D$176,3))</f>
        <v>JBR</v>
      </c>
      <c r="C36" s="23">
        <v>32</v>
      </c>
      <c r="D36" s="40" t="str">
        <f>IF(A36="","",VLOOKUP(A36,'WS Hcap'!$B$4:$D$176,2))</f>
        <v>Younger, John</v>
      </c>
      <c r="E36" s="149">
        <v>0.024351851851851857</v>
      </c>
      <c r="F36" s="24">
        <f>IF(A36="","",VLOOKUP(A36,'WS Hcap'!$B$4:$N$176,12))</f>
        <v>0.013194444444444444</v>
      </c>
      <c r="G36" s="24">
        <f t="shared" si="0"/>
        <v>0.011157407407407413</v>
      </c>
      <c r="H36" s="7"/>
      <c r="I36" s="5">
        <v>32</v>
      </c>
      <c r="J36" s="7" t="s">
        <v>249</v>
      </c>
      <c r="K36" s="6">
        <v>0.02511574074074074</v>
      </c>
      <c r="L36" s="6">
        <v>0.011805555555555555</v>
      </c>
      <c r="M36" s="6">
        <v>0.013310185185185185</v>
      </c>
    </row>
    <row r="37" spans="1:13" ht="15" customHeight="1">
      <c r="A37" s="147">
        <v>17</v>
      </c>
      <c r="B37" s="23" t="str">
        <f>IF(A37="","",VLOOKUP(A37,'WS Hcap'!$B$4:$D$176,3))</f>
        <v>AUMD</v>
      </c>
      <c r="C37" s="23">
        <v>33</v>
      </c>
      <c r="D37" s="40" t="str">
        <f>IF(A37="","",VLOOKUP(A37,'WS Hcap'!$B$4:$D$176,2))</f>
        <v>Bradley, Dave</v>
      </c>
      <c r="E37" s="149">
        <v>0.024363425925925927</v>
      </c>
      <c r="F37" s="24">
        <f>IF(A37="","",VLOOKUP(A37,'WS Hcap'!$B$4:$N$176,12))</f>
        <v>0.010937500000000001</v>
      </c>
      <c r="G37" s="24">
        <f t="shared" si="0"/>
        <v>0.013425925925925926</v>
      </c>
      <c r="H37" s="7"/>
      <c r="I37" s="5">
        <v>33</v>
      </c>
      <c r="J37" s="7" t="s">
        <v>53</v>
      </c>
      <c r="K37" s="6">
        <v>0.025034722222222222</v>
      </c>
      <c r="L37" s="6">
        <v>0.011631944444444445</v>
      </c>
      <c r="M37" s="6">
        <v>0.013402777777777777</v>
      </c>
    </row>
    <row r="38" spans="1:13" ht="15" customHeight="1">
      <c r="A38" s="191">
        <v>34</v>
      </c>
      <c r="B38" s="23" t="str">
        <f>IF(A38="","",VLOOKUP(A38,'WS Hcap'!$B$4:$D$176,3))</f>
        <v>JBR</v>
      </c>
      <c r="C38" s="23">
        <v>34</v>
      </c>
      <c r="D38" s="40" t="str">
        <f>IF(A38="","",VLOOKUP(A38,'WS Hcap'!$B$4:$D$176,2))</f>
        <v>Davison, Ian</v>
      </c>
      <c r="E38" s="149">
        <v>0.024386574074074074</v>
      </c>
      <c r="F38" s="24">
        <f>IF(A38="","",VLOOKUP(A38,'WS Hcap'!$B$4:$N$176,12))</f>
        <v>0.013368055555555557</v>
      </c>
      <c r="G38" s="24">
        <f t="shared" si="0"/>
        <v>0.011018518518518518</v>
      </c>
      <c r="H38" s="7"/>
      <c r="I38" s="5">
        <v>34</v>
      </c>
      <c r="J38" s="22" t="s">
        <v>175</v>
      </c>
      <c r="K38" s="24">
        <v>0.024363425925925927</v>
      </c>
      <c r="L38" s="24">
        <v>0.010937500000000001</v>
      </c>
      <c r="M38" s="24">
        <v>0.013425925925925926</v>
      </c>
    </row>
    <row r="39" spans="1:13" ht="15" customHeight="1">
      <c r="A39" s="147">
        <v>35</v>
      </c>
      <c r="B39" s="23" t="str">
        <f>IF(A39="","",VLOOKUP(A39,'WS Hcap'!$B$4:$D$176,3))</f>
        <v>SSG</v>
      </c>
      <c r="C39" s="23">
        <v>35</v>
      </c>
      <c r="D39" s="40" t="str">
        <f>IF(A39="","",VLOOKUP(A39,'WS Hcap'!$B$4:$D$176,2))</f>
        <v>Dickinson, Luke</v>
      </c>
      <c r="E39" s="149">
        <v>0.024398148148148145</v>
      </c>
      <c r="F39" s="24">
        <f>IF(A39="","",VLOOKUP(A39,'WS Hcap'!$B$4:$N$176,12))</f>
        <v>0.01267361111111111</v>
      </c>
      <c r="G39" s="24">
        <f t="shared" si="0"/>
        <v>0.011724537037037035</v>
      </c>
      <c r="H39" s="7"/>
      <c r="I39" s="5">
        <v>35</v>
      </c>
      <c r="J39" s="7" t="s">
        <v>116</v>
      </c>
      <c r="K39" s="6">
        <v>0.023715277777777776</v>
      </c>
      <c r="L39" s="6">
        <v>0.010243055555555556</v>
      </c>
      <c r="M39" s="6">
        <v>0.01347222222222222</v>
      </c>
    </row>
    <row r="40" spans="1:13" ht="15" customHeight="1">
      <c r="A40" s="147">
        <v>135</v>
      </c>
      <c r="B40" s="23" t="str">
        <f>IF(A40="","",VLOOKUP(A40,'WS Hcap'!$B$4:$D$176,3))</f>
        <v>FF</v>
      </c>
      <c r="C40" s="23">
        <v>36</v>
      </c>
      <c r="D40" s="40" t="str">
        <f>IF(A40="","",VLOOKUP(A40,'WS Hcap'!$B$4:$D$176,2))</f>
        <v>Turnbull, Gemma</v>
      </c>
      <c r="E40" s="149">
        <v>0.02442129629629629</v>
      </c>
      <c r="F40" s="24">
        <f>IF(A40="","",VLOOKUP(A40,'WS Hcap'!$B$4:$N$176,12))</f>
        <v>0.011805555555555555</v>
      </c>
      <c r="G40" s="24">
        <f t="shared" si="0"/>
        <v>0.012615740740740736</v>
      </c>
      <c r="H40" s="7"/>
      <c r="I40" s="5">
        <v>36</v>
      </c>
      <c r="J40" s="7" t="s">
        <v>173</v>
      </c>
      <c r="K40" s="6">
        <v>0.02449074074074074</v>
      </c>
      <c r="L40" s="6">
        <v>0.010937500000000001</v>
      </c>
      <c r="M40" s="6">
        <v>0.013553240740740739</v>
      </c>
    </row>
    <row r="41" spans="1:13" ht="15" customHeight="1">
      <c r="A41" s="147">
        <v>121</v>
      </c>
      <c r="B41" s="23" t="str">
        <f>IF(A41="","",VLOOKUP(A41,'WS Hcap'!$B$4:$D$176,3))</f>
        <v>CC</v>
      </c>
      <c r="C41" s="23">
        <v>37</v>
      </c>
      <c r="D41" s="40" t="str">
        <f>IF(A41="","",VLOOKUP(A41,'WS Hcap'!$B$4:$D$176,2))</f>
        <v>Stewart, Janice</v>
      </c>
      <c r="E41" s="149">
        <v>0.02443287037037037</v>
      </c>
      <c r="F41" s="24">
        <f>IF(A41="","",VLOOKUP(A41,'WS Hcap'!$B$4:$N$176,12))</f>
        <v>0.01076388888888889</v>
      </c>
      <c r="G41" s="24">
        <f t="shared" si="0"/>
        <v>0.013668981481481478</v>
      </c>
      <c r="H41" s="7"/>
      <c r="I41" s="5">
        <v>37</v>
      </c>
      <c r="J41" s="7" t="s">
        <v>113</v>
      </c>
      <c r="K41" s="6">
        <v>0.02443287037037037</v>
      </c>
      <c r="L41" s="6">
        <v>0.01076388888888889</v>
      </c>
      <c r="M41" s="6">
        <v>0.013668981481481478</v>
      </c>
    </row>
    <row r="42" spans="1:13" ht="15" customHeight="1">
      <c r="A42" s="147">
        <v>87</v>
      </c>
      <c r="B42" s="23" t="str">
        <f>IF(A42="","",VLOOKUP(A42,'WS Hcap'!$B$4:$D$176,3))</f>
        <v>SC</v>
      </c>
      <c r="C42" s="23">
        <v>38</v>
      </c>
      <c r="D42" s="40" t="str">
        <f>IF(A42="","",VLOOKUP(A42,'WS Hcap'!$B$4:$D$176,2))</f>
        <v>Noble, Paul</v>
      </c>
      <c r="E42" s="149">
        <v>0.02443287037037037</v>
      </c>
      <c r="F42" s="24">
        <f>IF(A42="","",VLOOKUP(A42,'WS Hcap'!$B$4:$N$176,12))</f>
        <v>0.013368055555555557</v>
      </c>
      <c r="G42" s="24">
        <f t="shared" si="0"/>
        <v>0.011064814814814812</v>
      </c>
      <c r="H42" s="7"/>
      <c r="I42" s="5">
        <v>38</v>
      </c>
      <c r="J42" s="22" t="s">
        <v>179</v>
      </c>
      <c r="K42" s="24">
        <v>0.02359953703703704</v>
      </c>
      <c r="L42" s="24">
        <v>0.009895833333333333</v>
      </c>
      <c r="M42" s="24">
        <v>0.013703703703703708</v>
      </c>
    </row>
    <row r="43" spans="1:13" ht="15" customHeight="1">
      <c r="A43" s="147">
        <v>38</v>
      </c>
      <c r="B43" s="23" t="str">
        <f>IF(A43="","",VLOOKUP(A43,'WS Hcap'!$B$4:$D$176,3))</f>
        <v>JBR</v>
      </c>
      <c r="C43" s="23">
        <v>39</v>
      </c>
      <c r="D43" s="40" t="str">
        <f>IF(A43="","",VLOOKUP(A43,'WS Hcap'!$B$4:$D$176,2))</f>
        <v>Donaldson, Katie</v>
      </c>
      <c r="E43" s="149">
        <v>0.024444444444444446</v>
      </c>
      <c r="F43" s="24">
        <f>IF(A43="","",VLOOKUP(A43,'WS Hcap'!$B$4:$N$176,12))</f>
        <v>0.012152777777777778</v>
      </c>
      <c r="G43" s="24">
        <f t="shared" si="0"/>
        <v>0.012291666666666668</v>
      </c>
      <c r="H43" s="7"/>
      <c r="I43" s="5">
        <v>39</v>
      </c>
      <c r="J43" s="7" t="s">
        <v>38</v>
      </c>
      <c r="K43" s="6">
        <v>0.024826388888888887</v>
      </c>
      <c r="L43" s="6">
        <v>0.010937500000000001</v>
      </c>
      <c r="M43" s="6">
        <v>0.013888888888888886</v>
      </c>
    </row>
    <row r="44" spans="1:13" ht="15" customHeight="1">
      <c r="A44" s="147">
        <v>53</v>
      </c>
      <c r="B44" s="23" t="str">
        <f>IF(A44="","",VLOOKUP(A44,'WS Hcap'!$B$4:$D$176,3))</f>
        <v>JA</v>
      </c>
      <c r="C44" s="23">
        <v>40</v>
      </c>
      <c r="D44" s="40" t="str">
        <f>IF(A44="","",VLOOKUP(A44,'WS Hcap'!$B$4:$D$176,2))</f>
        <v>Frazer, Joe</v>
      </c>
      <c r="E44" s="149">
        <v>0.024467592592592593</v>
      </c>
      <c r="F44" s="24">
        <f>IF(A44="","",VLOOKUP(A44,'WS Hcap'!$B$4:$N$176,12))</f>
        <v>0.00954861111111111</v>
      </c>
      <c r="G44" s="24">
        <f t="shared" si="0"/>
        <v>0.014918981481481483</v>
      </c>
      <c r="H44" s="7"/>
      <c r="I44" s="5">
        <v>40</v>
      </c>
      <c r="J44" s="7" t="s">
        <v>193</v>
      </c>
      <c r="K44" s="6">
        <v>0.024513888888888887</v>
      </c>
      <c r="L44" s="6">
        <v>0.010243055555555556</v>
      </c>
      <c r="M44" s="6">
        <v>0.014270833333333332</v>
      </c>
    </row>
    <row r="45" spans="1:13" ht="15" customHeight="1">
      <c r="A45" s="147">
        <v>18</v>
      </c>
      <c r="B45" s="23" t="str">
        <f>IF(A45="","",VLOOKUP(A45,'WS Hcap'!$B$4:$D$176,3))</f>
        <v>CC</v>
      </c>
      <c r="C45" s="23">
        <v>41</v>
      </c>
      <c r="D45" s="40" t="str">
        <f>IF(A45="","",VLOOKUP(A45,'WS Hcap'!$B$4:$D$176,2))</f>
        <v>Brown, Colin</v>
      </c>
      <c r="E45" s="149">
        <v>0.02449074074074074</v>
      </c>
      <c r="F45" s="24">
        <f>IF(A45="","",VLOOKUP(A45,'WS Hcap'!$B$4:$N$176,12))</f>
        <v>0.009375</v>
      </c>
      <c r="G45" s="24">
        <f t="shared" si="0"/>
        <v>0.01511574074074074</v>
      </c>
      <c r="H45" s="7"/>
      <c r="I45" s="5">
        <v>41</v>
      </c>
      <c r="J45" s="22" t="s">
        <v>238</v>
      </c>
      <c r="K45" s="24">
        <v>0.024212962962962964</v>
      </c>
      <c r="L45" s="24">
        <v>0.009895833333333333</v>
      </c>
      <c r="M45" s="24">
        <v>0.014317129629629631</v>
      </c>
    </row>
    <row r="46" spans="1:13" ht="15" customHeight="1">
      <c r="A46" s="147">
        <v>143</v>
      </c>
      <c r="B46" s="23" t="str">
        <f>IF(A46="","",VLOOKUP(A46,'WS Hcap'!$B$4:$D$176,3))</f>
        <v>HT</v>
      </c>
      <c r="C46" s="23">
        <v>42</v>
      </c>
      <c r="D46" s="40" t="str">
        <f>IF(A46="","",VLOOKUP(A46,'WS Hcap'!$B$4:$D$176,2))</f>
        <v>Watson, Sandra</v>
      </c>
      <c r="E46" s="149">
        <v>0.02449074074074074</v>
      </c>
      <c r="F46" s="24">
        <f>IF(A46="","",VLOOKUP(A46,'WS Hcap'!$B$4:$N$176,12))</f>
        <v>0.010937500000000001</v>
      </c>
      <c r="G46" s="24">
        <f t="shared" si="0"/>
        <v>0.013553240740740739</v>
      </c>
      <c r="H46" s="7"/>
      <c r="I46" s="5">
        <v>42</v>
      </c>
      <c r="J46" s="22" t="s">
        <v>23</v>
      </c>
      <c r="K46" s="24">
        <v>0.024675925925925924</v>
      </c>
      <c r="L46" s="24">
        <v>0.010243055555555556</v>
      </c>
      <c r="M46" s="24">
        <v>0.014432870370370368</v>
      </c>
    </row>
    <row r="47" spans="1:13" ht="15" customHeight="1">
      <c r="A47" s="147">
        <v>44</v>
      </c>
      <c r="B47" s="23" t="str">
        <f>IF(A47="","",VLOOKUP(A47,'WS Hcap'!$B$4:$D$176,3))</f>
        <v>CC</v>
      </c>
      <c r="C47" s="23">
        <v>43</v>
      </c>
      <c r="D47" s="40" t="str">
        <f>IF(A47="","",VLOOKUP(A47,'WS Hcap'!$B$4:$D$176,2))</f>
        <v>Falkous, David</v>
      </c>
      <c r="E47" s="149">
        <v>0.024513888888888887</v>
      </c>
      <c r="F47" s="24">
        <f>IF(A47="","",VLOOKUP(A47,'WS Hcap'!$B$4:$N$176,12))</f>
        <v>0.010243055555555556</v>
      </c>
      <c r="G47" s="24">
        <f t="shared" si="0"/>
        <v>0.014270833333333332</v>
      </c>
      <c r="H47" s="7"/>
      <c r="I47" s="5">
        <v>43</v>
      </c>
      <c r="J47" s="22" t="s">
        <v>83</v>
      </c>
      <c r="K47" s="24">
        <v>0.0249537037037037</v>
      </c>
      <c r="L47" s="24">
        <v>0.010416666666666666</v>
      </c>
      <c r="M47" s="24">
        <v>0.014537037037037034</v>
      </c>
    </row>
    <row r="48" spans="1:13" ht="15" customHeight="1">
      <c r="A48" s="147">
        <v>77</v>
      </c>
      <c r="B48" s="23" t="str">
        <f>IF(A48="","",VLOOKUP(A48,'WS Hcap'!$B$4:$D$176,3))</f>
        <v>GAL</v>
      </c>
      <c r="C48" s="23">
        <v>44</v>
      </c>
      <c r="D48" s="40" t="str">
        <f>IF(A48="","",VLOOKUP(A48,'WS Hcap'!$B$4:$D$176,2))</f>
        <v>Mason, Claire</v>
      </c>
      <c r="E48" s="149">
        <v>0.024548611111111115</v>
      </c>
      <c r="F48" s="24">
        <f>IF(A48="","",VLOOKUP(A48,'WS Hcap'!$B$4:$N$176,12))</f>
        <v>0.009895833333333333</v>
      </c>
      <c r="G48" s="24">
        <f t="shared" si="0"/>
        <v>0.014652777777777782</v>
      </c>
      <c r="H48" s="7"/>
      <c r="I48" s="5">
        <v>44</v>
      </c>
      <c r="J48" s="7" t="s">
        <v>34</v>
      </c>
      <c r="K48" s="6">
        <v>0.024548611111111115</v>
      </c>
      <c r="L48" s="6">
        <v>0.009895833333333333</v>
      </c>
      <c r="M48" s="6">
        <v>0.014652777777777782</v>
      </c>
    </row>
    <row r="49" spans="1:13" ht="15" customHeight="1">
      <c r="A49" s="147">
        <v>97</v>
      </c>
      <c r="B49" s="23" t="str">
        <f>IF(A49="","",VLOOKUP(A49,'WS Hcap'!$B$4:$D$176,3))</f>
        <v>JBR</v>
      </c>
      <c r="C49" s="23">
        <v>45</v>
      </c>
      <c r="D49" s="40" t="str">
        <f>IF(A49="","",VLOOKUP(A49,'WS Hcap'!$B$4:$D$176,2))</f>
        <v>Shields, David</v>
      </c>
      <c r="E49" s="149">
        <v>0.024571759259259262</v>
      </c>
      <c r="F49" s="24">
        <f>IF(A49="","",VLOOKUP(A49,'WS Hcap'!$B$4:$N$176,12))</f>
        <v>0.013368055555555557</v>
      </c>
      <c r="G49" s="24">
        <f t="shared" si="0"/>
        <v>0.011203703703703705</v>
      </c>
      <c r="H49" s="7"/>
      <c r="I49" s="5">
        <v>45</v>
      </c>
      <c r="J49" s="22" t="s">
        <v>51</v>
      </c>
      <c r="K49" s="24">
        <v>0.02497685185185185</v>
      </c>
      <c r="L49" s="24">
        <v>0.010243055555555556</v>
      </c>
      <c r="M49" s="24">
        <v>0.014733796296296295</v>
      </c>
    </row>
    <row r="50" spans="1:13" ht="15" customHeight="1">
      <c r="A50" s="147">
        <v>89</v>
      </c>
      <c r="B50" s="23" t="str">
        <f>IF(A50="","",VLOOKUP(A50,'WS Hcap'!$B$4:$D$176,3))</f>
        <v>TCC</v>
      </c>
      <c r="C50" s="23">
        <v>46</v>
      </c>
      <c r="D50" s="40" t="str">
        <f>IF(A50="","",VLOOKUP(A50,'WS Hcap'!$B$4:$D$176,2))</f>
        <v>Oliver, Emma</v>
      </c>
      <c r="E50" s="149">
        <v>0.024652777777777777</v>
      </c>
      <c r="F50" s="24">
        <f>IF(A50="","",VLOOKUP(A50,'WS Hcap'!$B$4:$N$176,12))</f>
        <v>0.007986111111111112</v>
      </c>
      <c r="G50" s="24">
        <f t="shared" si="0"/>
        <v>0.016666666666666663</v>
      </c>
      <c r="H50" s="7"/>
      <c r="I50" s="5">
        <v>46</v>
      </c>
      <c r="J50" s="22" t="s">
        <v>242</v>
      </c>
      <c r="K50" s="24">
        <v>0.024675925925925924</v>
      </c>
      <c r="L50" s="24">
        <v>0.009895833333333333</v>
      </c>
      <c r="M50" s="24">
        <v>0.014780092592592591</v>
      </c>
    </row>
    <row r="51" spans="1:13" ht="15" customHeight="1">
      <c r="A51" s="147">
        <v>150</v>
      </c>
      <c r="B51" s="23" t="str">
        <f>IF(A51="","",VLOOKUP(A51,'WS Hcap'!$B$4:$D$176,3))</f>
        <v>RnR</v>
      </c>
      <c r="C51" s="23">
        <v>47</v>
      </c>
      <c r="D51" s="40" t="str">
        <f>IF(A51="","",VLOOKUP(A51,'WS Hcap'!$B$4:$D$176,2))</f>
        <v>Giles, Rodney</v>
      </c>
      <c r="E51" s="149">
        <v>0.024675925925925924</v>
      </c>
      <c r="F51" s="24">
        <f>IF(A51="","",VLOOKUP(A51,'WS Hcap'!$B$4:$N$176,12))</f>
        <v>0.009895833333333333</v>
      </c>
      <c r="G51" s="24">
        <f t="shared" si="0"/>
        <v>0.014780092592592591</v>
      </c>
      <c r="I51" s="5">
        <v>47</v>
      </c>
      <c r="J51" s="22" t="s">
        <v>39</v>
      </c>
      <c r="K51" s="24">
        <v>0.024340277777777777</v>
      </c>
      <c r="L51" s="24">
        <v>0.00954861111111111</v>
      </c>
      <c r="M51" s="24">
        <v>0.014791666666666667</v>
      </c>
    </row>
    <row r="52" spans="1:13" ht="15" customHeight="1">
      <c r="A52" s="147">
        <v>36</v>
      </c>
      <c r="B52" s="23" t="str">
        <f>IF(A52="","",VLOOKUP(A52,'WS Hcap'!$B$4:$D$176,3))</f>
        <v>HT</v>
      </c>
      <c r="C52" s="23">
        <v>48</v>
      </c>
      <c r="D52" s="40" t="str">
        <f>IF(A52="","",VLOOKUP(A52,'WS Hcap'!$B$4:$D$176,2))</f>
        <v>Dickinson, Ralph</v>
      </c>
      <c r="E52" s="149">
        <v>0.024675925925925924</v>
      </c>
      <c r="F52" s="24">
        <f>IF(A52="","",VLOOKUP(A52,'WS Hcap'!$B$4:$N$176,12))</f>
        <v>0.010243055555555556</v>
      </c>
      <c r="G52" s="24">
        <f t="shared" si="0"/>
        <v>0.014432870370370368</v>
      </c>
      <c r="I52" s="5">
        <v>48</v>
      </c>
      <c r="J52" s="7" t="s">
        <v>157</v>
      </c>
      <c r="K52" s="6">
        <v>0.024467592592592593</v>
      </c>
      <c r="L52" s="6">
        <v>0.00954861111111111</v>
      </c>
      <c r="M52" s="6">
        <v>0.014918981481481483</v>
      </c>
    </row>
    <row r="53" spans="1:13" ht="15" customHeight="1">
      <c r="A53" s="147">
        <v>100</v>
      </c>
      <c r="B53" s="23" t="str">
        <f>IF(A53="","",VLOOKUP(A53,'WS Hcap'!$B$4:$D$176,3))</f>
        <v>SB</v>
      </c>
      <c r="C53" s="23">
        <v>49</v>
      </c>
      <c r="D53" s="40" t="str">
        <f>IF(A53="","",VLOOKUP(A53,'WS Hcap'!$B$4:$D$176,2))</f>
        <v>Slaughter, Paul</v>
      </c>
      <c r="E53" s="149">
        <v>0.024745370370370372</v>
      </c>
      <c r="F53" s="24">
        <f>IF(A53="","",VLOOKUP(A53,'WS Hcap'!$B$4:$N$176,12))</f>
        <v>0.012326388888888888</v>
      </c>
      <c r="G53" s="24">
        <f t="shared" si="0"/>
        <v>0.012418981481481484</v>
      </c>
      <c r="I53" s="5">
        <v>49</v>
      </c>
      <c r="J53" s="7" t="s">
        <v>151</v>
      </c>
      <c r="K53" s="6">
        <v>0.025474537037037035</v>
      </c>
      <c r="L53" s="6">
        <v>0.010416666666666666</v>
      </c>
      <c r="M53" s="6">
        <v>0.015057870370370369</v>
      </c>
    </row>
    <row r="54" spans="1:13" ht="15" customHeight="1">
      <c r="A54" s="147">
        <v>11</v>
      </c>
      <c r="B54" s="23" t="str">
        <f>IF(A54="","",VLOOKUP(A54,'WS Hcap'!$B$4:$D$176,3))</f>
        <v>RnR</v>
      </c>
      <c r="C54" s="23">
        <v>50</v>
      </c>
      <c r="D54" s="40" t="str">
        <f>IF(A54="","",VLOOKUP(A54,'WS Hcap'!$B$4:$D$176,2))</f>
        <v>Baxter, Ian</v>
      </c>
      <c r="E54" s="149">
        <v>0.024756944444444443</v>
      </c>
      <c r="F54" s="24">
        <f>IF(A54="","",VLOOKUP(A54,'WS Hcap'!$B$4:$N$176,12))</f>
        <v>0.013194444444444444</v>
      </c>
      <c r="G54" s="24">
        <f t="shared" si="0"/>
        <v>0.011562499999999998</v>
      </c>
      <c r="I54" s="5">
        <v>50</v>
      </c>
      <c r="J54" s="22" t="s">
        <v>71</v>
      </c>
      <c r="K54" s="24">
        <v>0.024270833333333335</v>
      </c>
      <c r="L54" s="24">
        <v>0.00920138888888889</v>
      </c>
      <c r="M54" s="24">
        <v>0.015069444444444446</v>
      </c>
    </row>
    <row r="55" spans="1:13" ht="15" customHeight="1">
      <c r="A55" s="147">
        <v>94</v>
      </c>
      <c r="B55" s="23" t="str">
        <f>IF(A55="","",VLOOKUP(A55,'WS Hcap'!$B$4:$D$176,3))</f>
        <v>CM</v>
      </c>
      <c r="C55" s="23">
        <v>51</v>
      </c>
      <c r="D55" s="40" t="str">
        <f>IF(A55="","",VLOOKUP(A55,'WS Hcap'!$B$4:$D$176,2))</f>
        <v>Scorer, Lisa</v>
      </c>
      <c r="E55" s="149">
        <v>0.024826388888888887</v>
      </c>
      <c r="F55" s="24">
        <f>IF(A55="","",VLOOKUP(A55,'WS Hcap'!$B$4:$N$176,12))</f>
        <v>0.010937500000000001</v>
      </c>
      <c r="G55" s="24">
        <f t="shared" si="0"/>
        <v>0.013888888888888886</v>
      </c>
      <c r="I55" s="5">
        <v>51</v>
      </c>
      <c r="J55" s="22" t="s">
        <v>45</v>
      </c>
      <c r="K55" s="24">
        <v>0.02449074074074074</v>
      </c>
      <c r="L55" s="24">
        <v>0.009375</v>
      </c>
      <c r="M55" s="24">
        <v>0.01511574074074074</v>
      </c>
    </row>
    <row r="56" spans="1:13" ht="15" customHeight="1">
      <c r="A56" s="147">
        <v>140</v>
      </c>
      <c r="B56" s="23" t="str">
        <f>IF(A56="","",VLOOKUP(A56,'WS Hcap'!$B$4:$D$176,3))</f>
        <v>TR</v>
      </c>
      <c r="C56" s="23">
        <v>52</v>
      </c>
      <c r="D56" s="40" t="str">
        <f>IF(A56="","",VLOOKUP(A56,'WS Hcap'!$B$4:$D$176,2))</f>
        <v>Warren, Lindsay</v>
      </c>
      <c r="E56" s="149">
        <v>0.024837962962962964</v>
      </c>
      <c r="F56" s="24">
        <f>IF(A56="","",VLOOKUP(A56,'WS Hcap'!$B$4:$N$176,12))</f>
        <v>0.007638888888888889</v>
      </c>
      <c r="G56" s="24">
        <f t="shared" si="0"/>
        <v>0.017199074074074075</v>
      </c>
      <c r="I56" s="5">
        <v>52</v>
      </c>
      <c r="J56" s="22" t="s">
        <v>57</v>
      </c>
      <c r="K56" s="24">
        <v>0.024097222222222225</v>
      </c>
      <c r="L56" s="24">
        <v>0.008854166666666666</v>
      </c>
      <c r="M56" s="24">
        <v>0.015243055555555558</v>
      </c>
    </row>
    <row r="57" spans="1:13" ht="15" customHeight="1">
      <c r="A57" s="147">
        <v>45</v>
      </c>
      <c r="B57" s="23" t="str">
        <f>IF(A57="","",VLOOKUP(A57,'WS Hcap'!$B$4:$D$176,3))</f>
        <v>CM</v>
      </c>
      <c r="C57" s="23">
        <v>53</v>
      </c>
      <c r="D57" s="40" t="str">
        <f>IF(A57="","",VLOOKUP(A57,'WS Hcap'!$B$4:$D$176,2))</f>
        <v>Falkous, Lesley</v>
      </c>
      <c r="E57" s="149">
        <v>0.024849537037037035</v>
      </c>
      <c r="F57" s="24">
        <f>IF(A57="","",VLOOKUP(A57,'WS Hcap'!$B$4:$N$176,12))</f>
        <v>0.0067708333333333336</v>
      </c>
      <c r="G57" s="24">
        <f t="shared" si="0"/>
        <v>0.0180787037037037</v>
      </c>
      <c r="I57" s="5">
        <v>53</v>
      </c>
      <c r="J57" s="7" t="s">
        <v>248</v>
      </c>
      <c r="K57" s="6">
        <v>0.0250462962962963</v>
      </c>
      <c r="L57" s="6">
        <v>0.009722222222222222</v>
      </c>
      <c r="M57" s="6">
        <v>0.015324074074074077</v>
      </c>
    </row>
    <row r="58" spans="1:13" ht="15" customHeight="1">
      <c r="A58" s="147">
        <v>32</v>
      </c>
      <c r="B58" s="23" t="str">
        <f>IF(A58="","",VLOOKUP(A58,'WS Hcap'!$B$4:$D$176,3))</f>
        <v>RnR</v>
      </c>
      <c r="C58" s="23">
        <v>54</v>
      </c>
      <c r="D58" s="40" t="str">
        <f>IF(A58="","",VLOOKUP(A58,'WS Hcap'!$B$4:$D$176,2))</f>
        <v>Dabbs, Paul</v>
      </c>
      <c r="E58" s="149">
        <v>0.02494212962962963</v>
      </c>
      <c r="F58" s="24">
        <f>IF(A58="","",VLOOKUP(A58,'WS Hcap'!$B$4:$N$176,12))</f>
        <v>0.0062499999999999995</v>
      </c>
      <c r="G58" s="24">
        <f t="shared" si="0"/>
        <v>0.01869212962962963</v>
      </c>
      <c r="I58" s="5">
        <v>54</v>
      </c>
      <c r="J58" s="7" t="s">
        <v>47</v>
      </c>
      <c r="K58" s="6">
        <v>0.026504629629629628</v>
      </c>
      <c r="L58" s="6">
        <v>0.010416666666666666</v>
      </c>
      <c r="M58" s="6">
        <v>0.016087962962962964</v>
      </c>
    </row>
    <row r="59" spans="1:13" ht="15">
      <c r="A59" s="147">
        <v>52</v>
      </c>
      <c r="B59" s="23" t="str">
        <f>IF(A59="","",VLOOKUP(A59,'WS Hcap'!$B$4:$D$176,3))</f>
        <v>TCC</v>
      </c>
      <c r="C59" s="23">
        <v>55</v>
      </c>
      <c r="D59" s="40" t="str">
        <f>IF(A59="","",VLOOKUP(A59,'WS Hcap'!$B$4:$D$176,2))</f>
        <v>Fox, Robert</v>
      </c>
      <c r="E59" s="149">
        <v>0.0249537037037037</v>
      </c>
      <c r="F59" s="24">
        <f>IF(A59="","",VLOOKUP(A59,'WS Hcap'!$B$4:$N$176,12))</f>
        <v>0.008854166666666666</v>
      </c>
      <c r="G59" s="24">
        <f t="shared" si="0"/>
        <v>0.016099537037037034</v>
      </c>
      <c r="I59" s="5">
        <v>55</v>
      </c>
      <c r="J59" s="22" t="s">
        <v>207</v>
      </c>
      <c r="K59" s="24">
        <v>0.0249537037037037</v>
      </c>
      <c r="L59" s="24">
        <v>0.008854166666666666</v>
      </c>
      <c r="M59" s="24">
        <v>0.016099537037037034</v>
      </c>
    </row>
    <row r="60" spans="1:13" ht="15">
      <c r="A60" s="147">
        <v>40</v>
      </c>
      <c r="B60" s="23" t="str">
        <f>IF(A60="","",VLOOKUP(A60,'WS Hcap'!$B$4:$D$176,3))</f>
        <v>SB</v>
      </c>
      <c r="C60" s="23">
        <v>56</v>
      </c>
      <c r="D60" s="40" t="str">
        <f>IF(A60="","",VLOOKUP(A60,'WS Hcap'!$B$4:$D$176,2))</f>
        <v>Elder, Lee</v>
      </c>
      <c r="E60" s="149">
        <v>0.0249537037037037</v>
      </c>
      <c r="F60" s="24">
        <f>IF(A60="","",VLOOKUP(A60,'WS Hcap'!$B$4:$N$176,12))</f>
        <v>0.010416666666666666</v>
      </c>
      <c r="G60" s="24">
        <f t="shared" si="0"/>
        <v>0.014537037037037034</v>
      </c>
      <c r="I60" s="5">
        <v>56</v>
      </c>
      <c r="J60" s="22" t="s">
        <v>79</v>
      </c>
      <c r="K60" s="24">
        <v>0.02378472222222222</v>
      </c>
      <c r="L60" s="24">
        <v>0.007638888888888889</v>
      </c>
      <c r="M60" s="24">
        <v>0.01614583333333333</v>
      </c>
    </row>
    <row r="61" spans="1:13" ht="15">
      <c r="A61" s="147">
        <v>23</v>
      </c>
      <c r="B61" s="23" t="str">
        <f>IF(A61="","",VLOOKUP(A61,'WS Hcap'!$B$4:$D$176,3))</f>
        <v>AA</v>
      </c>
      <c r="C61" s="23">
        <v>57</v>
      </c>
      <c r="D61" s="40" t="str">
        <f>IF(A61="","",VLOOKUP(A61,'WS Hcap'!$B$4:$D$176,2))</f>
        <v>Carmody, Ray</v>
      </c>
      <c r="E61" s="149">
        <v>0.02497685185185185</v>
      </c>
      <c r="F61" s="24">
        <f>IF(A61="","",VLOOKUP(A61,'WS Hcap'!$B$4:$N$176,12))</f>
        <v>0.010243055555555556</v>
      </c>
      <c r="G61" s="24">
        <f t="shared" si="0"/>
        <v>0.014733796296296295</v>
      </c>
      <c r="I61" s="5">
        <v>57</v>
      </c>
      <c r="J61" s="22" t="s">
        <v>37</v>
      </c>
      <c r="K61" s="24">
        <v>0.02414351851851852</v>
      </c>
      <c r="L61" s="24">
        <v>0.007986111111111112</v>
      </c>
      <c r="M61" s="24">
        <v>0.016157407407407405</v>
      </c>
    </row>
    <row r="62" spans="1:13" ht="15">
      <c r="A62" s="147">
        <v>88</v>
      </c>
      <c r="B62" s="23" t="str">
        <f>IF(A62="","",VLOOKUP(A62,'WS Hcap'!$B$4:$D$176,3))</f>
        <v>JBR</v>
      </c>
      <c r="C62" s="23">
        <v>58</v>
      </c>
      <c r="D62" s="40" t="str">
        <f>IF(A62="","",VLOOKUP(A62,'WS Hcap'!$B$4:$D$176,2))</f>
        <v>Norvell, Paul</v>
      </c>
      <c r="E62" s="149">
        <v>0.024988425925925928</v>
      </c>
      <c r="F62" s="24">
        <f>IF(A62="","",VLOOKUP(A62,'WS Hcap'!$B$4:$N$176,12))</f>
        <v>0.013541666666666667</v>
      </c>
      <c r="G62" s="24">
        <f t="shared" si="0"/>
        <v>0.01144675925925926</v>
      </c>
      <c r="I62" s="5">
        <v>58</v>
      </c>
      <c r="J62" s="7" t="s">
        <v>233</v>
      </c>
      <c r="K62" s="6">
        <v>0.024027777777777776</v>
      </c>
      <c r="L62" s="6">
        <v>0.0078125</v>
      </c>
      <c r="M62" s="6">
        <v>0.016215277777777776</v>
      </c>
    </row>
    <row r="63" spans="1:13" ht="15">
      <c r="A63" s="147">
        <v>137</v>
      </c>
      <c r="B63" s="23" t="str">
        <f>IF(A63="","",VLOOKUP(A63,'WS Hcap'!$B$4:$D$176,3))</f>
        <v>SK</v>
      </c>
      <c r="C63" s="23">
        <v>59</v>
      </c>
      <c r="D63" s="40" t="str">
        <f>IF(A63="","",VLOOKUP(A63,'WS Hcap'!$B$4:$D$176,2))</f>
        <v>Walbank, Mark</v>
      </c>
      <c r="E63" s="149">
        <v>0.025034722222222222</v>
      </c>
      <c r="F63" s="24">
        <f>IF(A63="","",VLOOKUP(A63,'WS Hcap'!$B$4:$N$176,12))</f>
        <v>0.011631944444444445</v>
      </c>
      <c r="G63" s="24">
        <f t="shared" si="0"/>
        <v>0.013402777777777777</v>
      </c>
      <c r="I63" s="5">
        <v>59</v>
      </c>
      <c r="J63" s="7" t="s">
        <v>26</v>
      </c>
      <c r="K63" s="6">
        <v>0.024293981481481482</v>
      </c>
      <c r="L63" s="6">
        <v>0.007986111111111112</v>
      </c>
      <c r="M63" s="6">
        <v>0.01630787037037037</v>
      </c>
    </row>
    <row r="64" spans="1:13" ht="15">
      <c r="A64" s="147">
        <v>154</v>
      </c>
      <c r="B64" s="23">
        <f>IF(A64="","",VLOOKUP(A64,'WS Hcap'!$B$4:$D$176,3))</f>
        <v>0</v>
      </c>
      <c r="C64" s="23">
        <v>60</v>
      </c>
      <c r="D64" s="40" t="str">
        <f>IF(A64="","",VLOOKUP(A64,'WS Hcap'!$B$4:$D$176,2))</f>
        <v>Tyler, Amy</v>
      </c>
      <c r="E64" s="149">
        <v>0.0250462962962963</v>
      </c>
      <c r="F64" s="24">
        <f>IF(A64="","",VLOOKUP(A64,'WS Hcap'!$B$4:$N$176,12))</f>
        <v>0.009722222222222222</v>
      </c>
      <c r="G64" s="24">
        <f t="shared" si="0"/>
        <v>0.015324074074074077</v>
      </c>
      <c r="I64" s="5">
        <v>60</v>
      </c>
      <c r="J64" s="7" t="s">
        <v>222</v>
      </c>
      <c r="K64" s="6">
        <v>0.024652777777777777</v>
      </c>
      <c r="L64" s="6">
        <v>0.007986111111111112</v>
      </c>
      <c r="M64" s="6">
        <v>0.016666666666666663</v>
      </c>
    </row>
    <row r="65" spans="1:13" ht="15">
      <c r="A65" s="147">
        <v>144</v>
      </c>
      <c r="B65" s="23" t="str">
        <f>IF(A65="","",VLOOKUP(A65,'WS Hcap'!$B$4:$D$176,3))</f>
        <v>FF</v>
      </c>
      <c r="C65" s="23">
        <v>61</v>
      </c>
      <c r="D65" s="40" t="str">
        <f>IF(A65="","",VLOOKUP(A65,'WS Hcap'!$B$4:$D$176,2))</f>
        <v>Weir, Gary</v>
      </c>
      <c r="E65" s="149">
        <v>0.025057870370370373</v>
      </c>
      <c r="F65" s="24">
        <f>IF(A65="","",VLOOKUP(A65,'WS Hcap'!$B$4:$N$176,12))</f>
        <v>0.013541666666666667</v>
      </c>
      <c r="G65" s="24">
        <f t="shared" si="0"/>
        <v>0.011516203703703706</v>
      </c>
      <c r="I65" s="5">
        <v>61</v>
      </c>
      <c r="J65" s="7" t="s">
        <v>91</v>
      </c>
      <c r="K65" s="6">
        <v>0.024837962962962964</v>
      </c>
      <c r="L65" s="6">
        <v>0.007638888888888889</v>
      </c>
      <c r="M65" s="6">
        <v>0.017199074074074075</v>
      </c>
    </row>
    <row r="66" spans="1:13" ht="15">
      <c r="A66" s="147">
        <v>155</v>
      </c>
      <c r="B66" s="23">
        <f>IF(A66="","",VLOOKUP(A66,'WS Hcap'!$B$4:$D$176,3))</f>
        <v>0</v>
      </c>
      <c r="C66" s="23">
        <v>62</v>
      </c>
      <c r="D66" s="40" t="str">
        <f>IF(A66="","",VLOOKUP(A66,'WS Hcap'!$B$4:$D$176,2))</f>
        <v>Bell, Alex</v>
      </c>
      <c r="E66" s="149">
        <v>0.02511574074074074</v>
      </c>
      <c r="F66" s="24">
        <f>IF(A66="","",VLOOKUP(A66,'WS Hcap'!$B$4:$N$176,12))</f>
        <v>0.011805555555555555</v>
      </c>
      <c r="G66" s="24">
        <f t="shared" si="0"/>
        <v>0.013310185185185185</v>
      </c>
      <c r="I66" s="5">
        <v>62</v>
      </c>
      <c r="J66" s="22" t="s">
        <v>42</v>
      </c>
      <c r="K66" s="24">
        <v>0.023796296296296298</v>
      </c>
      <c r="L66" s="24">
        <v>0.006597222222222222</v>
      </c>
      <c r="M66" s="24">
        <v>0.017199074074074075</v>
      </c>
    </row>
    <row r="67" spans="1:13" ht="15">
      <c r="A67" s="147">
        <v>75</v>
      </c>
      <c r="B67" s="23" t="str">
        <f>IF(A67="","",VLOOKUP(A67,'WS Hcap'!$B$4:$D$176,3))</f>
        <v>SSG</v>
      </c>
      <c r="C67" s="23">
        <v>63</v>
      </c>
      <c r="D67" s="40" t="str">
        <f>IF(A67="","",VLOOKUP(A67,'WS Hcap'!$B$4:$D$176,2))</f>
        <v>Marsh, Christine</v>
      </c>
      <c r="E67" s="149">
        <v>0.02546296296296296</v>
      </c>
      <c r="F67" s="24">
        <f>IF(A67="","",VLOOKUP(A67,'WS Hcap'!$B$4:$N$176,12))</f>
        <v>0.008159722222222223</v>
      </c>
      <c r="G67" s="24">
        <f t="shared" si="0"/>
        <v>0.017303240740740737</v>
      </c>
      <c r="I67" s="5">
        <v>63</v>
      </c>
      <c r="J67" s="22" t="s">
        <v>86</v>
      </c>
      <c r="K67" s="24">
        <v>0.02546296296296296</v>
      </c>
      <c r="L67" s="24">
        <v>0.008159722222222223</v>
      </c>
      <c r="M67" s="24">
        <v>0.017303240740740737</v>
      </c>
    </row>
    <row r="68" spans="1:13" ht="15">
      <c r="A68" s="147">
        <v>50</v>
      </c>
      <c r="B68" s="23" t="str">
        <f>IF(A68="","",VLOOKUP(A68,'WS Hcap'!$B$4:$D$176,3))</f>
        <v>FF</v>
      </c>
      <c r="C68" s="23">
        <v>64</v>
      </c>
      <c r="D68" s="40" t="str">
        <f>IF(A68="","",VLOOKUP(A68,'WS Hcap'!$B$4:$D$176,2))</f>
        <v>Forster, Stephen</v>
      </c>
      <c r="E68" s="149">
        <v>0.025474537037037035</v>
      </c>
      <c r="F68" s="24">
        <f>IF(A68="","",VLOOKUP(A68,'WS Hcap'!$B$4:$N$176,12))</f>
        <v>0.010416666666666666</v>
      </c>
      <c r="G68" s="24">
        <f t="shared" si="0"/>
        <v>0.015057870370370369</v>
      </c>
      <c r="I68" s="5">
        <v>64</v>
      </c>
      <c r="J68" s="22" t="s">
        <v>70</v>
      </c>
      <c r="K68" s="24">
        <v>0.025543981481481483</v>
      </c>
      <c r="L68" s="24">
        <v>0.007986111111111112</v>
      </c>
      <c r="M68" s="24">
        <v>0.01755787037037037</v>
      </c>
    </row>
    <row r="69" spans="1:13" ht="15">
      <c r="A69" s="147">
        <v>91</v>
      </c>
      <c r="B69" s="23" t="str">
        <f>IF(A69="","",VLOOKUP(A69,'WS Hcap'!$B$4:$D$176,3))</f>
        <v>KM</v>
      </c>
      <c r="C69" s="23">
        <v>65</v>
      </c>
      <c r="D69" s="40" t="str">
        <f>IF(A69="","",VLOOKUP(A69,'WS Hcap'!$B$4:$D$176,2))</f>
        <v>Ridley, Paul</v>
      </c>
      <c r="E69" s="149">
        <v>0.025543981481481483</v>
      </c>
      <c r="F69" s="24">
        <f>IF(A69="","",VLOOKUP(A69,'WS Hcap'!$B$4:$N$176,12))</f>
        <v>0.007986111111111112</v>
      </c>
      <c r="G69" s="24">
        <f t="shared" si="0"/>
        <v>0.01755787037037037</v>
      </c>
      <c r="I69" s="5">
        <v>65</v>
      </c>
      <c r="J69" s="22" t="s">
        <v>36</v>
      </c>
      <c r="K69" s="24">
        <v>0.024849537037037035</v>
      </c>
      <c r="L69" s="24">
        <v>0.0067708333333333336</v>
      </c>
      <c r="M69" s="24">
        <v>0.0180787037037037</v>
      </c>
    </row>
    <row r="70" spans="1:13" ht="15">
      <c r="A70" s="147">
        <v>13</v>
      </c>
      <c r="B70" s="23" t="str">
        <f>IF(A70="","",VLOOKUP(A70,'WS Hcap'!$B$4:$D$176,3))</f>
        <v>TCC</v>
      </c>
      <c r="C70" s="23">
        <v>66</v>
      </c>
      <c r="D70" s="40" t="str">
        <f>IF(A70="","",VLOOKUP(A70,'WS Hcap'!$B$4:$D$176,2))</f>
        <v>Bennett, Emma</v>
      </c>
      <c r="E70" s="149">
        <v>0.025717592592592594</v>
      </c>
      <c r="F70" s="24">
        <f>IF(A70="","",VLOOKUP(A70,'WS Hcap'!$B$4:$N$176,12))</f>
        <v>0.007638888888888889</v>
      </c>
      <c r="G70" s="24">
        <f>E70-F70</f>
        <v>0.018078703703703704</v>
      </c>
      <c r="I70" s="5">
        <v>66</v>
      </c>
      <c r="J70" s="22" t="s">
        <v>227</v>
      </c>
      <c r="K70" s="24">
        <v>0.025717592592592594</v>
      </c>
      <c r="L70" s="24">
        <v>0.007638888888888889</v>
      </c>
      <c r="M70" s="24">
        <v>0.018078703703703704</v>
      </c>
    </row>
    <row r="71" spans="1:13" ht="15">
      <c r="A71" s="147">
        <v>56</v>
      </c>
      <c r="B71" s="23" t="str">
        <f>IF(A71="","",VLOOKUP(A71,'WS Hcap'!$B$4:$D$176,3))</f>
        <v>HT</v>
      </c>
      <c r="C71" s="23">
        <v>67</v>
      </c>
      <c r="D71" s="40" t="str">
        <f>IF(A71="","",VLOOKUP(A71,'WS Hcap'!$B$4:$D$176,2))</f>
        <v>French, Steven</v>
      </c>
      <c r="E71" s="149">
        <v>0.025879629629629627</v>
      </c>
      <c r="F71" s="24">
        <f>IF(A71="","",VLOOKUP(A71,'WS Hcap'!$B$4:$N$176,12))</f>
        <v>0.013194444444444444</v>
      </c>
      <c r="G71" s="24">
        <f>E71-F71</f>
        <v>0.012685185185185183</v>
      </c>
      <c r="I71" s="5">
        <v>67</v>
      </c>
      <c r="J71" s="7" t="s">
        <v>156</v>
      </c>
      <c r="K71" s="6">
        <v>0.02494212962962963</v>
      </c>
      <c r="L71" s="6">
        <v>0.0062499999999999995</v>
      </c>
      <c r="M71" s="6">
        <v>0.01869212962962963</v>
      </c>
    </row>
    <row r="72" spans="1:13" ht="15">
      <c r="A72" s="147">
        <v>7</v>
      </c>
      <c r="B72" s="23" t="str">
        <f>IF(A72="","",VLOOKUP(A72,'WS Hcap'!$B$4:$D$176,3))</f>
        <v>AUMD</v>
      </c>
      <c r="C72" s="23">
        <v>68</v>
      </c>
      <c r="D72" s="40" t="str">
        <f>IF(A72="","",VLOOKUP(A72,'WS Hcap'!$B$4:$D$176,2))</f>
        <v>Barrass, Heather</v>
      </c>
      <c r="E72" s="149">
        <v>0.026504629629629628</v>
      </c>
      <c r="F72" s="24">
        <f>IF(A72="","",VLOOKUP(A72,'WS Hcap'!$B$4:$N$176,12))</f>
        <v>0.010416666666666666</v>
      </c>
      <c r="G72" s="24">
        <f>E72-F72</f>
        <v>0.016087962962962964</v>
      </c>
      <c r="I72" s="5">
        <v>68</v>
      </c>
      <c r="J72" s="22" t="s">
        <v>240</v>
      </c>
      <c r="K72" s="24">
        <v>0.024039351851851853</v>
      </c>
      <c r="L72" s="24">
        <v>0.004340277777777778</v>
      </c>
      <c r="M72" s="24">
        <v>0.019699074074074077</v>
      </c>
    </row>
    <row r="73" spans="1:13" ht="15">
      <c r="A73" s="147"/>
      <c r="B73" s="23">
        <f>IF(A73="","",VLOOKUP(A73,'WS Hcap'!$B$4:$D$176,3))</f>
      </c>
      <c r="C73" s="23">
        <v>69</v>
      </c>
      <c r="D73" s="40">
        <f>IF(A73="","",VLOOKUP(A73,'WS Hcap'!$B$4:$D$176,2))</f>
      </c>
      <c r="E73" s="149"/>
      <c r="F73" s="24">
        <f>IF(A73="","",VLOOKUP(A73,'WS Hcap'!$B$4:$N$176,12))</f>
      </c>
      <c r="G73" s="24"/>
      <c r="I73" s="5">
        <v>69</v>
      </c>
      <c r="J73" s="7" t="s">
        <v>8</v>
      </c>
      <c r="K73" s="6"/>
      <c r="L73" s="6" t="s">
        <v>8</v>
      </c>
      <c r="M73" s="6"/>
    </row>
    <row r="74" spans="1:13" ht="15">
      <c r="A74" s="147"/>
      <c r="B74" s="23">
        <f>IF(A74="","",VLOOKUP(A74,'WS Hcap'!$B$4:$D$176,3))</f>
      </c>
      <c r="C74" s="23">
        <v>70</v>
      </c>
      <c r="D74" s="40">
        <f>IF(A74="","",VLOOKUP(A74,'WS Hcap'!$B$4:$D$176,2))</f>
      </c>
      <c r="E74" s="149"/>
      <c r="F74" s="24">
        <f>IF(A74="","",VLOOKUP(A74,'WS Hcap'!$B$4:$N$176,12))</f>
      </c>
      <c r="G74" s="24"/>
      <c r="I74" s="5">
        <v>70</v>
      </c>
      <c r="J74" s="7" t="s">
        <v>8</v>
      </c>
      <c r="K74" s="6"/>
      <c r="L74" s="24" t="s">
        <v>8</v>
      </c>
      <c r="M74" s="6"/>
    </row>
    <row r="75" spans="1:13" ht="15">
      <c r="A75" s="147"/>
      <c r="B75" s="23">
        <f>IF(A75="","",VLOOKUP(A75,'WS Hcap'!$B$4:$D$176,3))</f>
      </c>
      <c r="C75" s="23">
        <v>71</v>
      </c>
      <c r="D75" s="40">
        <f>IF(A75="","",VLOOKUP(A75,'WS Hcap'!$B$4:$D$176,2))</f>
      </c>
      <c r="E75" s="149"/>
      <c r="F75" s="24">
        <f>IF(A75="","",VLOOKUP(A75,'WS Hcap'!$B$4:$N$176,12))</f>
      </c>
      <c r="G75" s="24"/>
      <c r="I75" s="5">
        <v>71</v>
      </c>
      <c r="J75" s="7" t="s">
        <v>8</v>
      </c>
      <c r="K75" s="6"/>
      <c r="L75" s="6" t="s">
        <v>8</v>
      </c>
      <c r="M75" s="6"/>
    </row>
    <row r="76" spans="1:13" ht="15">
      <c r="A76" s="23"/>
      <c r="B76" s="23">
        <f>IF(A76="","",VLOOKUP(A76,'WS Hcap'!$B$4:$D$158,3))</f>
      </c>
      <c r="C76" s="23">
        <v>72</v>
      </c>
      <c r="D76" s="40">
        <f>IF(A76="","",VLOOKUP(A76,'WS Hcap'!$B$4:$D$158,2))</f>
      </c>
      <c r="E76" s="6"/>
      <c r="F76" s="24">
        <f>IF(A76="","",VLOOKUP(A76,'WS Hcap'!$B$4:$N$176,12))</f>
      </c>
      <c r="G76" s="24"/>
      <c r="I76" s="5">
        <v>72</v>
      </c>
      <c r="J76" s="7" t="s">
        <v>8</v>
      </c>
      <c r="K76" s="6"/>
      <c r="L76" s="6" t="s">
        <v>8</v>
      </c>
      <c r="M76" s="6"/>
    </row>
    <row r="77" spans="1:13" ht="15">
      <c r="A77" s="23"/>
      <c r="B77" s="23">
        <f>IF(A77="","",VLOOKUP(A77,'WS Hcap'!$B$4:$D$158,3))</f>
      </c>
      <c r="C77" s="23">
        <v>73</v>
      </c>
      <c r="D77" s="40">
        <f>IF(A77="","",VLOOKUP(A77,'WS Hcap'!$B$4:$D$158,2))</f>
      </c>
      <c r="E77" s="6"/>
      <c r="F77" s="24">
        <f>IF(A77="","",VLOOKUP(A77,'WS Hcap'!$B$4:$N$176,12))</f>
      </c>
      <c r="G77" s="24"/>
      <c r="I77" s="5">
        <v>73</v>
      </c>
      <c r="J77" s="22" t="s">
        <v>8</v>
      </c>
      <c r="K77" s="24"/>
      <c r="L77" s="24" t="s">
        <v>8</v>
      </c>
      <c r="M77" s="24"/>
    </row>
    <row r="78" spans="1:13" ht="15">
      <c r="A78" s="23"/>
      <c r="B78" s="23">
        <f>IF(A78="","",VLOOKUP(A78,'WS Hcap'!$B$4:$D$158,3))</f>
      </c>
      <c r="C78" s="23">
        <v>74</v>
      </c>
      <c r="D78" s="40">
        <f>IF(A78="","",VLOOKUP(A78,'WS Hcap'!$B$4:$D$158,2))</f>
      </c>
      <c r="E78" s="6"/>
      <c r="F78" s="24">
        <f>IF(A78="","",VLOOKUP(A78,'WS Hcap'!$B$4:$N$176,12))</f>
      </c>
      <c r="G78" s="24"/>
      <c r="I78" s="5">
        <v>74</v>
      </c>
      <c r="J78" s="22" t="s">
        <v>8</v>
      </c>
      <c r="K78" s="24"/>
      <c r="L78" s="6" t="s">
        <v>8</v>
      </c>
      <c r="M78" s="24"/>
    </row>
    <row r="79" spans="1:13" ht="15">
      <c r="A79" s="23"/>
      <c r="B79" s="23">
        <f>IF(A79="","",VLOOKUP(A79,'WS Hcap'!$B$4:$D$158,3))</f>
      </c>
      <c r="C79" s="23">
        <v>75</v>
      </c>
      <c r="D79" s="40">
        <f>IF(A79="","",VLOOKUP(A79,'WS Hcap'!$B$4:$D$158,2))</f>
      </c>
      <c r="E79" s="6"/>
      <c r="F79" s="24">
        <f>IF(A79="","",VLOOKUP(A79,'WS Hcap'!$B$4:$N$176,12))</f>
      </c>
      <c r="G79" s="24"/>
      <c r="I79" s="5">
        <v>75</v>
      </c>
      <c r="J79" s="22" t="s">
        <v>8</v>
      </c>
      <c r="K79" s="24"/>
      <c r="L79" s="24" t="s">
        <v>8</v>
      </c>
      <c r="M79" s="24"/>
    </row>
    <row r="80" spans="1:13" ht="15">
      <c r="A80" s="23"/>
      <c r="B80" s="23">
        <f>IF(A80="","",VLOOKUP(A80,'WS Hcap'!$B$4:$D$158,3))</f>
      </c>
      <c r="C80" s="23">
        <v>76</v>
      </c>
      <c r="D80" s="40">
        <f>IF(A80="","",VLOOKUP(A80,'WS Hcap'!$B$4:$D$158,2))</f>
      </c>
      <c r="E80" s="6"/>
      <c r="F80" s="24">
        <f>IF(A80="","",VLOOKUP(A80,'WS Hcap'!$B$4:$N$176,12))</f>
      </c>
      <c r="G80" s="24"/>
      <c r="I80" s="5">
        <v>76</v>
      </c>
      <c r="J80" s="7" t="s">
        <v>8</v>
      </c>
      <c r="K80" s="6"/>
      <c r="L80" s="6" t="s">
        <v>8</v>
      </c>
      <c r="M80" s="6"/>
    </row>
    <row r="81" spans="1:13" ht="15">
      <c r="A81" s="23"/>
      <c r="B81" s="23">
        <f>IF(A81="","",VLOOKUP(A81,'WS Hcap'!$B$4:$D$158,3))</f>
      </c>
      <c r="C81" s="23">
        <v>77</v>
      </c>
      <c r="D81" s="40">
        <f>IF(A81="","",VLOOKUP(A81,'WS Hcap'!$B$4:$D$158,2))</f>
      </c>
      <c r="E81" s="6"/>
      <c r="F81" s="24">
        <f>IF(A81="","",VLOOKUP(A81,'WS Hcap'!$B$4:$N$176,12))</f>
      </c>
      <c r="G81" s="24"/>
      <c r="I81" s="5">
        <v>77</v>
      </c>
      <c r="J81" s="7" t="s">
        <v>8</v>
      </c>
      <c r="K81" s="6"/>
      <c r="L81" s="6" t="s">
        <v>8</v>
      </c>
      <c r="M81" s="6"/>
    </row>
    <row r="82" spans="1:13" ht="15">
      <c r="A82" s="23"/>
      <c r="B82" s="23">
        <f>IF(A82="","",VLOOKUP(A82,'WS Hcap'!$B$4:$D$158,3))</f>
      </c>
      <c r="C82" s="23">
        <v>78</v>
      </c>
      <c r="D82" s="40">
        <f>IF(A82="","",VLOOKUP(A82,'WS Hcap'!$B$4:$D$158,2))</f>
      </c>
      <c r="E82" s="6"/>
      <c r="F82" s="24">
        <f>IF(A82="","",VLOOKUP(A82,'WS Hcap'!$B$4:$N$176,12))</f>
      </c>
      <c r="G82" s="24"/>
      <c r="I82" s="5">
        <v>78</v>
      </c>
      <c r="J82" s="7" t="s">
        <v>8</v>
      </c>
      <c r="K82" s="6"/>
      <c r="L82" s="6" t="s">
        <v>8</v>
      </c>
      <c r="M82" s="6"/>
    </row>
    <row r="83" spans="1:13" ht="15">
      <c r="A83" s="23"/>
      <c r="B83" s="23">
        <f>IF(A83="","",VLOOKUP(A83,'WS Hcap'!$B$4:$D$158,3))</f>
      </c>
      <c r="C83" s="23">
        <v>79</v>
      </c>
      <c r="D83" s="40">
        <f>IF(A83="","",VLOOKUP(A83,'WS Hcap'!$B$4:$D$158,2))</f>
      </c>
      <c r="E83" s="6"/>
      <c r="F83" s="24">
        <f>IF(A83="","",VLOOKUP(A83,'WS Hcap'!$B$4:$N$176,12))</f>
      </c>
      <c r="G83" s="24"/>
      <c r="I83" s="5">
        <v>79</v>
      </c>
      <c r="J83" s="22" t="s">
        <v>8</v>
      </c>
      <c r="K83" s="24"/>
      <c r="L83" s="24" t="s">
        <v>8</v>
      </c>
      <c r="M83" s="24"/>
    </row>
    <row r="84" spans="1:13" ht="15">
      <c r="A84" s="23"/>
      <c r="B84" s="23">
        <f>IF(A84="","",VLOOKUP(A84,'WS Hcap'!$B$4:$D$158,3))</f>
      </c>
      <c r="C84" s="23">
        <v>80</v>
      </c>
      <c r="D84" s="40">
        <f>IF(A84="","",VLOOKUP(A84,'WS Hcap'!$B$4:$D$158,2))</f>
      </c>
      <c r="E84" s="6"/>
      <c r="F84" s="24">
        <f>IF(A84="","",VLOOKUP(A84,'WS Hcap'!$B$4:$N$176,12))</f>
      </c>
      <c r="G84" s="24"/>
      <c r="I84" s="5">
        <v>80</v>
      </c>
      <c r="J84" s="7" t="s">
        <v>8</v>
      </c>
      <c r="K84" s="6"/>
      <c r="L84" s="6" t="s">
        <v>8</v>
      </c>
      <c r="M84" s="6"/>
    </row>
    <row r="85" spans="1:13" ht="15">
      <c r="A85" s="23"/>
      <c r="B85" s="23">
        <f>IF(A85="","",VLOOKUP(A85,'WS Hcap'!$B$4:$D$158,3))</f>
      </c>
      <c r="C85" s="23">
        <v>81</v>
      </c>
      <c r="D85" s="40">
        <f>IF(A85="","",VLOOKUP(A85,'WS Hcap'!$B$4:$D$158,2))</f>
      </c>
      <c r="E85" s="6"/>
      <c r="F85" s="24">
        <f>IF(A85="","",VLOOKUP(A85,'WS Hcap'!$B$4:$N$176,12))</f>
      </c>
      <c r="G85" s="24"/>
      <c r="I85" s="5">
        <v>81</v>
      </c>
      <c r="J85" s="22" t="s">
        <v>8</v>
      </c>
      <c r="K85" s="24"/>
      <c r="L85" s="24" t="s">
        <v>8</v>
      </c>
      <c r="M85" s="24"/>
    </row>
    <row r="86" spans="1:13" ht="15">
      <c r="A86" s="23"/>
      <c r="B86" s="23">
        <f>IF(A86="","",VLOOKUP(A86,'WS Hcap'!$B$4:$D$158,3))</f>
      </c>
      <c r="C86" s="23">
        <v>82</v>
      </c>
      <c r="D86" s="40">
        <f>IF(A86="","",VLOOKUP(A86,'WS Hcap'!$B$4:$D$158,2))</f>
      </c>
      <c r="E86" s="6"/>
      <c r="F86" s="24">
        <f>IF(A86="","",VLOOKUP(A86,'WS Hcap'!$B$4:$N$176,12))</f>
      </c>
      <c r="G86" s="24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23"/>
      <c r="B87" s="23">
        <f>IF(A87="","",VLOOKUP(A87,'WS Hcap'!$B$4:$D$158,3))</f>
      </c>
      <c r="C87" s="23">
        <v>83</v>
      </c>
      <c r="D87" s="40">
        <f>IF(A87="","",VLOOKUP(A87,'WS Hcap'!$B$4:$D$158,2))</f>
      </c>
      <c r="E87" s="6"/>
      <c r="F87" s="24">
        <f>IF(A87="","",VLOOKUP(A87,'WS Hcap'!$B$4:$N$176,12))</f>
      </c>
      <c r="G87" s="24"/>
      <c r="I87" s="5">
        <v>83</v>
      </c>
      <c r="J87" s="22" t="s">
        <v>8</v>
      </c>
      <c r="K87" s="24"/>
      <c r="L87" s="24" t="s">
        <v>8</v>
      </c>
      <c r="M87" s="24"/>
    </row>
    <row r="88" spans="1:13" ht="15">
      <c r="A88" s="23"/>
      <c r="B88" s="23">
        <f>IF(A88="","",VLOOKUP(A88,'WS Hcap'!$B$4:$D$158,3))</f>
      </c>
      <c r="C88" s="23">
        <v>84</v>
      </c>
      <c r="D88" s="40">
        <f>IF(A88="","",VLOOKUP(A88,'WS Hcap'!$B$4:$D$158,2))</f>
      </c>
      <c r="E88" s="6"/>
      <c r="F88" s="24">
        <f>IF(A88="","",VLOOKUP(A88,'WS Hcap'!$B$4:$N$176,12))</f>
      </c>
      <c r="G88" s="24"/>
      <c r="I88" s="5">
        <v>84</v>
      </c>
      <c r="J88" s="7" t="s">
        <v>8</v>
      </c>
      <c r="K88" s="6"/>
      <c r="L88" s="6" t="s">
        <v>8</v>
      </c>
      <c r="M88" s="6"/>
    </row>
    <row r="89" spans="1:13" ht="15">
      <c r="A89" s="23"/>
      <c r="B89" s="23">
        <f>IF(A89="","",VLOOKUP(A89,'WS Hcap'!$B$4:$D$158,3))</f>
      </c>
      <c r="C89" s="23">
        <v>85</v>
      </c>
      <c r="D89" s="40">
        <f>IF(A89="","",VLOOKUP(A89,'WS Hcap'!$B$4:$D$158,2))</f>
      </c>
      <c r="E89" s="6"/>
      <c r="F89" s="24">
        <f>IF(A89="","",VLOOKUP(A89,'WS Hcap'!$B$4:$N$176,12))</f>
      </c>
      <c r="G89" s="24"/>
      <c r="I89" s="5">
        <v>85</v>
      </c>
      <c r="J89" s="22" t="s">
        <v>8</v>
      </c>
      <c r="K89" s="24"/>
      <c r="L89" s="24" t="s">
        <v>8</v>
      </c>
      <c r="M89" s="24"/>
    </row>
    <row r="90" spans="1:13" ht="15">
      <c r="A90" s="23"/>
      <c r="B90" s="23">
        <f>IF(A90="","",VLOOKUP(A90,'WS Hcap'!$B$4:$D$158,3))</f>
      </c>
      <c r="C90" s="23">
        <v>86</v>
      </c>
      <c r="D90" s="40">
        <f>IF(A90="","",VLOOKUP(A90,'WS Hcap'!$B$4:$D$158,2))</f>
      </c>
      <c r="E90" s="6"/>
      <c r="F90" s="24">
        <f>IF(A90="","",VLOOKUP(A90,'WS Hcap'!$B$4:$N$176,12))</f>
      </c>
      <c r="G90" s="24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23"/>
      <c r="B91" s="23">
        <f>IF(A91="","",VLOOKUP(A91,'WS Hcap'!$B$4:$D$158,3))</f>
      </c>
      <c r="C91" s="23">
        <v>87</v>
      </c>
      <c r="D91" s="40">
        <f>IF(A91="","",VLOOKUP(A91,'WS Hcap'!$B$4:$D$158,2))</f>
      </c>
      <c r="E91" s="6"/>
      <c r="F91" s="24">
        <f>IF(A91="","",VLOOKUP(A91,'WS Hcap'!$B$4:$N$176,12))</f>
      </c>
      <c r="G91" s="24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23"/>
      <c r="B92" s="23">
        <f>IF(A92="","",VLOOKUP(A92,'WS Hcap'!$B$4:$D$158,3))</f>
      </c>
      <c r="C92" s="23">
        <v>88</v>
      </c>
      <c r="D92" s="40">
        <f>IF(A92="","",VLOOKUP(A92,'WS Hcap'!$B$4:$D$158,2))</f>
      </c>
      <c r="E92" s="6"/>
      <c r="F92" s="24">
        <f>IF(A92="","",VLOOKUP(A92,'WS Hcap'!$B$4:$N$176,12))</f>
      </c>
      <c r="G92" s="24"/>
      <c r="I92" s="5">
        <v>88</v>
      </c>
      <c r="J92" s="22" t="s">
        <v>8</v>
      </c>
      <c r="K92" s="24"/>
      <c r="L92" s="24" t="s">
        <v>8</v>
      </c>
      <c r="M92" s="24"/>
    </row>
    <row r="93" spans="1:13" ht="15">
      <c r="A93" s="23"/>
      <c r="B93" s="23">
        <f>IF(A93="","",VLOOKUP(A93,'WS Hcap'!$B$4:$D$158,3))</f>
      </c>
      <c r="C93" s="23">
        <v>89</v>
      </c>
      <c r="D93" s="40">
        <f>IF(A93="","",VLOOKUP(A93,'WS Hcap'!$B$4:$D$158,2))</f>
      </c>
      <c r="E93" s="6"/>
      <c r="F93" s="24">
        <f>IF(A93="","",VLOOKUP(A93,'WS Hcap'!$B$4:$N$176,12))</f>
      </c>
      <c r="G93" s="24"/>
      <c r="I93" s="5">
        <v>89</v>
      </c>
      <c r="J93" s="22" t="s">
        <v>8</v>
      </c>
      <c r="K93" s="24"/>
      <c r="L93" s="24" t="s">
        <v>8</v>
      </c>
      <c r="M93" s="24"/>
    </row>
    <row r="94" spans="1:13" ht="15">
      <c r="A94" s="23"/>
      <c r="B94" s="23">
        <f>IF(A94="","",VLOOKUP(A94,'WS Hcap'!$B$4:$D$158,3))</f>
      </c>
      <c r="C94" s="23">
        <v>90</v>
      </c>
      <c r="D94" s="40">
        <f>IF(A94="","",VLOOKUP(A94,'WS Hcap'!$B$4:$D$158,2))</f>
      </c>
      <c r="E94" s="6"/>
      <c r="F94" s="24">
        <f>IF(A94="","",VLOOKUP(A94,'WS Hcap'!$B$4:$N$176,12))</f>
      </c>
      <c r="G94" s="24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23"/>
      <c r="B95" s="23">
        <f>IF(A95="","",VLOOKUP(A95,'WS Hcap'!$B$4:$D$158,3))</f>
      </c>
      <c r="C95" s="23">
        <v>91</v>
      </c>
      <c r="D95" s="40">
        <f>IF(A95="","",VLOOKUP(A95,'WS Hcap'!$B$4:$D$158,2))</f>
      </c>
      <c r="E95" s="6"/>
      <c r="F95" s="24">
        <f>IF(A95="","",VLOOKUP(A95,'WS Hcap'!$B$4:$N$176,12))</f>
      </c>
      <c r="G95" s="6"/>
      <c r="I95" s="5">
        <v>91</v>
      </c>
      <c r="J95" s="7" t="s">
        <v>8</v>
      </c>
      <c r="K95" s="6"/>
      <c r="L95" s="6" t="s">
        <v>8</v>
      </c>
      <c r="M95" s="6"/>
    </row>
    <row r="96" spans="1:13" ht="15">
      <c r="A96" s="23"/>
      <c r="B96" s="23">
        <f>IF(A96="","",VLOOKUP(A96,'WS Hcap'!$B$4:$D$158,3))</f>
      </c>
      <c r="C96" s="23">
        <v>92</v>
      </c>
      <c r="D96" s="40">
        <f>IF(A96="","",VLOOKUP(A96,'WS Hcap'!$B$4:$D$158,2))</f>
      </c>
      <c r="E96" s="6"/>
      <c r="F96" s="24">
        <f>IF(A96="","",VLOOKUP(A96,'WS Hcap'!$B$4:$N$176,12))</f>
      </c>
      <c r="G96" s="24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23"/>
      <c r="B97" s="23">
        <f>IF(A97="","",VLOOKUP(A97,'WS Hcap'!$B$4:$D$158,3))</f>
      </c>
      <c r="C97" s="23">
        <v>93</v>
      </c>
      <c r="D97" s="40">
        <f>IF(A97="","",VLOOKUP(A97,'WS Hcap'!$B$4:$D$158,2))</f>
      </c>
      <c r="E97" s="6"/>
      <c r="F97" s="24">
        <f>IF(A97="","",VLOOKUP(A97,'WS Hcap'!$B$4:$N$176,12))</f>
      </c>
      <c r="G97" s="24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23"/>
      <c r="B98" s="23">
        <f>IF(A98="","",VLOOKUP(A98,'WS Hcap'!$B$4:$D$158,3))</f>
      </c>
      <c r="C98" s="23">
        <v>94</v>
      </c>
      <c r="D98" s="40">
        <f>IF(A98="","",VLOOKUP(A98,'WS Hcap'!$B$4:$D$158,2))</f>
      </c>
      <c r="E98" s="6"/>
      <c r="F98" s="24">
        <f>IF(A98="","",VLOOKUP(A98,'WS Hcap'!$B$4:$N$176,12))</f>
      </c>
      <c r="G98" s="24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23"/>
      <c r="B99" s="23">
        <f>IF(A99="","",VLOOKUP(A99,'WS Hcap'!$B$4:$D$158,3))</f>
      </c>
      <c r="C99" s="23">
        <v>95</v>
      </c>
      <c r="D99" s="40">
        <f>IF(A99="","",VLOOKUP(A99,'WS Hcap'!$B$4:$D$158,2))</f>
      </c>
      <c r="E99" s="6"/>
      <c r="F99" s="24">
        <f>IF(A99="","",VLOOKUP(A99,'WS Hcap'!$B$4:$N$176,12))</f>
      </c>
      <c r="G99" s="24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23"/>
      <c r="B100" s="23">
        <f>IF(A100="","",VLOOKUP(A100,'WS Hcap'!$B$4:$D$158,3))</f>
      </c>
      <c r="C100" s="23">
        <v>96</v>
      </c>
      <c r="D100" s="40">
        <f>IF(A100="","",VLOOKUP(A100,'WS Hcap'!$B$4:$D$158,2))</f>
      </c>
      <c r="E100" s="6"/>
      <c r="F100" s="24">
        <f>IF(A100="","",VLOOKUP(A100,'WS Hcap'!$B$4:$N$176,12))</f>
      </c>
      <c r="G100" s="24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23"/>
      <c r="B101" s="23">
        <f>IF(A101="","",VLOOKUP(A101,'WS Hcap'!$B$4:$D$158,3))</f>
      </c>
      <c r="C101" s="23">
        <v>97</v>
      </c>
      <c r="D101" s="40">
        <f>IF(A101="","",VLOOKUP(A101,'WS Hcap'!$B$4:$D$158,2))</f>
      </c>
      <c r="E101" s="6"/>
      <c r="F101" s="24">
        <f>IF(A101="","",VLOOKUP(A101,'WS Hcap'!$B$4:$N$176,12))</f>
      </c>
      <c r="G101" s="24"/>
      <c r="I101" s="5">
        <v>97</v>
      </c>
      <c r="J101" s="7" t="s">
        <v>8</v>
      </c>
      <c r="K101" s="6"/>
      <c r="L101" s="6" t="s">
        <v>8</v>
      </c>
      <c r="M101" s="6"/>
    </row>
    <row r="102" spans="1:13" ht="15">
      <c r="A102" s="23"/>
      <c r="B102" s="23">
        <f>IF(A102="","",VLOOKUP(A102,'WS Hcap'!$B$4:$D$158,3))</f>
      </c>
      <c r="C102" s="23">
        <v>98</v>
      </c>
      <c r="D102" s="40">
        <f>IF(A102="","",VLOOKUP(A102,'WS Hcap'!$B$4:$D$158,2))</f>
      </c>
      <c r="E102" s="6"/>
      <c r="F102" s="24">
        <f>IF(A102="","",VLOOKUP(A102,'WS Hcap'!$B$4:$N$176,12))</f>
      </c>
      <c r="G102" s="24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23"/>
      <c r="B103" s="23">
        <f>IF(A103="","",VLOOKUP(A103,'WS Hcap'!$B$4:$D$158,3))</f>
      </c>
      <c r="C103" s="23">
        <v>99</v>
      </c>
      <c r="D103" s="40">
        <f>IF(A103="","",VLOOKUP(A103,'WS Hcap'!$B$4:$D$158,2))</f>
      </c>
      <c r="E103" s="6"/>
      <c r="F103" s="24">
        <f>IF(A103="","",VLOOKUP(A103,'WS Hcap'!$B$4:$N$176,12))</f>
      </c>
      <c r="G103" s="24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23"/>
      <c r="B104" s="23">
        <f>IF(A104="","",VLOOKUP(A104,'WS Hcap'!$B$4:$D$158,3))</f>
      </c>
      <c r="C104" s="23">
        <v>100</v>
      </c>
      <c r="D104" s="40">
        <f>IF(A104="","",VLOOKUP(A104,'WS Hcap'!$B$4:$D$158,2))</f>
      </c>
      <c r="E104" s="6"/>
      <c r="F104" s="24">
        <f>IF(A104="","",VLOOKUP(A104,'WS Hcap'!$B$4:$N$176,12))</f>
      </c>
      <c r="G104" s="24"/>
      <c r="I104" s="5">
        <v>100</v>
      </c>
      <c r="J104" s="7" t="s">
        <v>8</v>
      </c>
      <c r="K104" s="6"/>
      <c r="L104" s="6" t="s">
        <v>8</v>
      </c>
      <c r="M104" s="6"/>
    </row>
    <row r="105" spans="1:13" ht="15">
      <c r="A105" s="23"/>
      <c r="B105" s="23">
        <f>IF(A105="","",VLOOKUP(A105,'WS Hcap'!$B$4:$D$158,3))</f>
      </c>
      <c r="C105" s="23"/>
      <c r="D105" s="40">
        <f>IF(A105="","",VLOOKUP(A105,'WS Hcap'!$B$4:$D$158,2))</f>
      </c>
      <c r="E105" s="6"/>
      <c r="F105" s="24">
        <f>IF(A105="","",VLOOKUP(A105,'WS Hcap'!$B$4:$N$158,11))</f>
      </c>
      <c r="G105" s="24"/>
      <c r="I105" s="5"/>
      <c r="J105" s="7" t="s">
        <v>8</v>
      </c>
      <c r="K105" s="6"/>
      <c r="L105" s="6" t="s">
        <v>8</v>
      </c>
      <c r="M105" s="6"/>
    </row>
    <row r="106" spans="1:13" ht="15">
      <c r="A106" s="23"/>
      <c r="B106" s="23">
        <f>IF(A106="","",VLOOKUP(A106,'WS Hcap'!$B$4:$D$158,3))</f>
      </c>
      <c r="C106" s="23"/>
      <c r="D106" s="40">
        <f>IF(A106="","",VLOOKUP(A106,'WS Hcap'!$B$4:$D$158,2))</f>
      </c>
      <c r="E106" s="6"/>
      <c r="F106" s="24">
        <f>IF(A106="","",VLOOKUP(A106,'WS Hcap'!$B$4:$N$158,11))</f>
      </c>
      <c r="G106" s="24"/>
      <c r="I106" s="5"/>
      <c r="J106" s="7" t="s">
        <v>8</v>
      </c>
      <c r="K106" s="6"/>
      <c r="L106" s="6" t="s">
        <v>8</v>
      </c>
      <c r="M106" s="6"/>
    </row>
    <row r="107" spans="1:13" ht="15">
      <c r="A107" s="23"/>
      <c r="B107" s="23">
        <f>IF(A107="","",VLOOKUP(A107,'WS Hcap'!$B$4:$D$158,3))</f>
      </c>
      <c r="C107" s="23"/>
      <c r="D107" s="40">
        <f>IF(A107="","",VLOOKUP(A107,'WS Hcap'!$B$4:$D$158,2))</f>
      </c>
      <c r="E107" s="6"/>
      <c r="F107" s="24">
        <f>IF(A107="","",VLOOKUP(A107,'WS Hcap'!$B$4:$N$158,11))</f>
      </c>
      <c r="G107" s="24"/>
      <c r="I107" s="5"/>
      <c r="J107" s="7" t="s">
        <v>8</v>
      </c>
      <c r="K107" s="6"/>
      <c r="L107" s="6" t="s">
        <v>8</v>
      </c>
      <c r="M107" s="6"/>
    </row>
    <row r="108" spans="1:13" ht="15">
      <c r="A108" s="23"/>
      <c r="B108" s="23">
        <f>IF(A108="","",VLOOKUP(A108,'WS Hcap'!$B$4:$D$158,3))</f>
      </c>
      <c r="C108" s="23"/>
      <c r="D108" s="40">
        <f>IF(A108="","",VLOOKUP(A108,'WS Hcap'!$B$4:$D$158,2))</f>
      </c>
      <c r="E108" s="6"/>
      <c r="F108" s="24">
        <f>IF(A108="","",VLOOKUP(A108,'WS Hcap'!$B$4:$N$158,11))</f>
      </c>
      <c r="G108" s="24"/>
      <c r="I108" s="5"/>
      <c r="J108" s="7" t="s">
        <v>8</v>
      </c>
      <c r="K108" s="6"/>
      <c r="L108" s="6" t="s">
        <v>8</v>
      </c>
      <c r="M108" s="6"/>
    </row>
    <row r="109" spans="1:13" ht="15">
      <c r="A109" s="23"/>
      <c r="B109" s="23">
        <f>IF(A109="","",VLOOKUP(A109,'WS Hcap'!$B$4:$D$158,3))</f>
      </c>
      <c r="C109" s="23"/>
      <c r="D109" s="40">
        <f>IF(A109="","",VLOOKUP(A109,'WS Hcap'!$B$4:$D$158,2))</f>
      </c>
      <c r="E109" s="6"/>
      <c r="F109" s="24">
        <f>IF(A109="","",VLOOKUP(A109,'WS Hcap'!$B$4:$N$158,11))</f>
      </c>
      <c r="G109" s="24"/>
      <c r="I109" s="5"/>
      <c r="J109" s="7" t="s">
        <v>8</v>
      </c>
      <c r="K109" s="6"/>
      <c r="L109" s="6" t="s">
        <v>8</v>
      </c>
      <c r="M109" s="6"/>
    </row>
    <row r="110" spans="1:13" ht="15">
      <c r="A110" s="23"/>
      <c r="B110" s="23">
        <f>IF(A110="","",VLOOKUP(A110,'WS Hcap'!$B$4:$D$158,3))</f>
      </c>
      <c r="C110" s="23"/>
      <c r="D110" s="40">
        <f>IF(A110="","",VLOOKUP(A110,'WS Hcap'!$B$4:$D$158,2))</f>
      </c>
      <c r="E110" s="6"/>
      <c r="F110" s="24">
        <f>IF(A110="","",VLOOKUP(A110,'WS Hcap'!$B$4:$N$158,11))</f>
      </c>
      <c r="G110" s="24"/>
      <c r="I110" s="5"/>
      <c r="J110" s="7" t="s">
        <v>8</v>
      </c>
      <c r="K110" s="6"/>
      <c r="L110" s="6" t="s">
        <v>8</v>
      </c>
      <c r="M110" s="6"/>
    </row>
    <row r="111" spans="1:13" ht="15">
      <c r="A111" s="23"/>
      <c r="B111" s="23">
        <f>IF(A111="","",VLOOKUP(A111,'WS Hcap'!$B$4:$D$158,3))</f>
      </c>
      <c r="C111" s="23"/>
      <c r="D111" s="40">
        <f>IF(A111="","",VLOOKUP(A111,'WS Hcap'!$B$4:$D$158,2))</f>
      </c>
      <c r="E111" s="6"/>
      <c r="F111" s="24">
        <f>IF(A111="","",VLOOKUP(A111,'WS Hcap'!$B$4:$N$158,11))</f>
      </c>
      <c r="G111" s="24"/>
      <c r="I111" s="5"/>
      <c r="J111" s="7" t="s">
        <v>8</v>
      </c>
      <c r="K111" s="6"/>
      <c r="L111" s="6" t="s">
        <v>8</v>
      </c>
      <c r="M111" s="6"/>
    </row>
    <row r="112" spans="1:13" ht="15">
      <c r="A112" s="23"/>
      <c r="B112" s="23">
        <f>IF(A112="","",VLOOKUP(A112,'WS Hcap'!$B$4:$D$158,3))</f>
      </c>
      <c r="C112" s="23"/>
      <c r="D112" s="40">
        <f>IF(A112="","",VLOOKUP(A112,'WS Hcap'!$B$4:$D$158,2))</f>
      </c>
      <c r="E112" s="6"/>
      <c r="F112" s="24">
        <f>IF(A112="","",VLOOKUP(A112,'WS Hcap'!$B$4:$N$158,11))</f>
      </c>
      <c r="G112" s="24"/>
      <c r="I112" s="5"/>
      <c r="J112" s="7" t="s">
        <v>8</v>
      </c>
      <c r="K112" s="6"/>
      <c r="L112" s="6" t="s">
        <v>8</v>
      </c>
      <c r="M112" s="6"/>
    </row>
    <row r="113" spans="1:13" ht="15">
      <c r="A113" s="23"/>
      <c r="B113" s="23">
        <f>IF(A113="","",VLOOKUP(A113,'WS Hcap'!$B$4:$D$158,3))</f>
      </c>
      <c r="C113" s="23"/>
      <c r="D113" s="40">
        <f>IF(A113="","",VLOOKUP(A113,'WS Hcap'!$B$4:$D$158,2))</f>
      </c>
      <c r="E113" s="6"/>
      <c r="F113" s="24">
        <f>IF(A113="","",VLOOKUP(A113,'WS Hcap'!$B$4:$N$158,11))</f>
      </c>
      <c r="G113" s="24"/>
      <c r="I113" s="5"/>
      <c r="J113" s="7" t="s">
        <v>8</v>
      </c>
      <c r="K113" s="6"/>
      <c r="L113" s="6" t="s">
        <v>8</v>
      </c>
      <c r="M113" s="6"/>
    </row>
    <row r="114" spans="1:13" ht="15">
      <c r="A114" s="23"/>
      <c r="B114" s="23">
        <f>IF(A114="","",VLOOKUP(A114,'WS Hcap'!$B$4:$D$158,3))</f>
      </c>
      <c r="C114" s="23"/>
      <c r="D114" s="40">
        <f>IF(A114="","",VLOOKUP(A114,'WS Hcap'!$B$4:$D$158,2))</f>
      </c>
      <c r="E114" s="6"/>
      <c r="F114" s="24">
        <f>IF(A114="","",VLOOKUP(A114,'WS Hcap'!$B$4:$N$158,11))</f>
      </c>
      <c r="G114" s="24"/>
      <c r="I114" s="5"/>
      <c r="J114" s="7" t="s">
        <v>8</v>
      </c>
      <c r="K114" s="6"/>
      <c r="L114" s="6" t="s">
        <v>8</v>
      </c>
      <c r="M114" s="6"/>
    </row>
    <row r="115" spans="1:13" ht="15">
      <c r="A115" s="23"/>
      <c r="B115" s="23">
        <f>IF(A115="","",VLOOKUP(A115,'WS Hcap'!$B$4:$D$158,3))</f>
      </c>
      <c r="C115" s="23"/>
      <c r="D115" s="40">
        <f>IF(A115="","",VLOOKUP(A115,'WS Hcap'!$B$4:$D$158,2))</f>
      </c>
      <c r="E115" s="6"/>
      <c r="F115" s="24">
        <f>IF(A115="","",VLOOKUP(A115,'WS Hcap'!$B$4:$N$158,11))</f>
      </c>
      <c r="G115" s="24"/>
      <c r="I115" s="5"/>
      <c r="J115" s="7" t="s">
        <v>8</v>
      </c>
      <c r="K115" s="6"/>
      <c r="L115" s="6" t="s">
        <v>8</v>
      </c>
      <c r="M115" s="6"/>
    </row>
    <row r="116" spans="1:13" ht="15">
      <c r="A116" s="23"/>
      <c r="B116" s="23">
        <f>IF(A116="","",VLOOKUP(A116,'WS Hcap'!$B$4:$D$158,3))</f>
      </c>
      <c r="C116" s="23"/>
      <c r="D116" s="40">
        <f>IF(A116="","",VLOOKUP(A116,'WS Hcap'!$B$4:$D$158,2))</f>
      </c>
      <c r="E116" s="6"/>
      <c r="F116" s="24">
        <f>IF(A116="","",VLOOKUP(A116,'WS Hcap'!$B$4:$N$158,11))</f>
      </c>
      <c r="G116" s="24"/>
      <c r="I116" s="5"/>
      <c r="J116" s="7" t="s">
        <v>8</v>
      </c>
      <c r="K116" s="6"/>
      <c r="L116" s="6" t="s">
        <v>8</v>
      </c>
      <c r="M116" s="6"/>
    </row>
    <row r="117" spans="1:13" ht="15">
      <c r="A117" s="23"/>
      <c r="B117" s="23">
        <f>IF(A117="","",VLOOKUP(A117,'WS Hcap'!$B$4:$D$158,3))</f>
      </c>
      <c r="C117" s="23"/>
      <c r="D117" s="40">
        <f>IF(A117="","",VLOOKUP(A117,'WS Hcap'!$B$4:$D$158,2))</f>
      </c>
      <c r="E117" s="6"/>
      <c r="F117" s="24">
        <f>IF(A117="","",VLOOKUP(A117,'WS Hcap'!$B$4:$N$158,11))</f>
      </c>
      <c r="G117" s="24"/>
      <c r="I117" s="5"/>
      <c r="J117" s="7" t="s">
        <v>8</v>
      </c>
      <c r="K117" s="6"/>
      <c r="L117" s="6" t="s">
        <v>8</v>
      </c>
      <c r="M117" s="6"/>
    </row>
    <row r="118" spans="1:13" ht="15">
      <c r="A118" s="23"/>
      <c r="B118" s="23">
        <f>IF(A118="","",VLOOKUP(A118,'WS Hcap'!$B$4:$D$158,3))</f>
      </c>
      <c r="C118" s="23"/>
      <c r="D118" s="40">
        <f>IF(A118="","",VLOOKUP(A118,'WS Hcap'!$B$4:$D$158,2))</f>
      </c>
      <c r="E118" s="6"/>
      <c r="F118" s="24">
        <f>IF(A118="","",VLOOKUP(A118,'WS Hcap'!$B$4:$N$158,11))</f>
      </c>
      <c r="G118" s="24"/>
      <c r="I118" s="5"/>
      <c r="J118" s="7" t="s">
        <v>8</v>
      </c>
      <c r="K118" s="6"/>
      <c r="L118" s="6" t="s">
        <v>8</v>
      </c>
      <c r="M118" s="6"/>
    </row>
    <row r="119" spans="1:13" ht="15">
      <c r="A119" s="23"/>
      <c r="B119" s="23">
        <f>IF(A119="","",VLOOKUP(A119,'WS Hcap'!$B$4:$D$158,3))</f>
      </c>
      <c r="C119" s="23"/>
      <c r="D119" s="40">
        <f>IF(A119="","",VLOOKUP(A119,'WS Hcap'!$B$4:$D$158,2))</f>
      </c>
      <c r="E119" s="6"/>
      <c r="F119" s="24">
        <f>IF(A119="","",VLOOKUP(A119,'WS Hcap'!$B$4:$N$158,11))</f>
      </c>
      <c r="G119" s="24"/>
      <c r="I119" s="5"/>
      <c r="J119" s="7" t="s">
        <v>8</v>
      </c>
      <c r="K119" s="6"/>
      <c r="L119" s="6" t="s">
        <v>8</v>
      </c>
      <c r="M119" s="6"/>
    </row>
    <row r="120" spans="1:13" ht="15">
      <c r="A120" s="23"/>
      <c r="B120" s="23">
        <f>IF(A120="","",VLOOKUP(A120,'WS Hcap'!$B$4:$D$158,3))</f>
      </c>
      <c r="C120" s="23"/>
      <c r="D120" s="40">
        <f>IF(A120="","",VLOOKUP(A120,'WS Hcap'!$B$4:$D$158,2))</f>
      </c>
      <c r="E120" s="6"/>
      <c r="F120" s="24">
        <f>IF(A120="","",VLOOKUP(A120,'WS Hcap'!$B$4:$N$158,11))</f>
      </c>
      <c r="G120" s="24"/>
      <c r="I120" s="5"/>
      <c r="J120" s="7" t="s">
        <v>8</v>
      </c>
      <c r="K120" s="6"/>
      <c r="L120" s="6" t="s">
        <v>8</v>
      </c>
      <c r="M120" s="6"/>
    </row>
    <row r="121" spans="1:13" ht="15">
      <c r="A121" s="23"/>
      <c r="B121" s="23">
        <f>IF(A121="","",VLOOKUP(A121,'WS Hcap'!$B$4:$D$158,3))</f>
      </c>
      <c r="C121" s="23"/>
      <c r="D121" s="40">
        <f>IF(A121="","",VLOOKUP(A121,'WS Hcap'!$B$4:$D$158,2))</f>
      </c>
      <c r="E121" s="6"/>
      <c r="F121" s="24">
        <f>IF(A121="","",VLOOKUP(A121,'WS Hcap'!$B$4:$N$158,11))</f>
      </c>
      <c r="G121" s="24"/>
      <c r="I121" s="5"/>
      <c r="J121" s="7" t="s">
        <v>8</v>
      </c>
      <c r="K121" s="6"/>
      <c r="L121" s="6" t="s">
        <v>8</v>
      </c>
      <c r="M121" s="6"/>
    </row>
    <row r="122" spans="1:13" ht="15">
      <c r="A122" s="23"/>
      <c r="B122" s="23">
        <f>IF(A122="","",VLOOKUP(A122,'WS Hcap'!$B$4:$D$158,3))</f>
      </c>
      <c r="C122" s="23"/>
      <c r="D122" s="40">
        <f>IF(A122="","",VLOOKUP(A122,'WS Hcap'!$B$4:$D$158,2))</f>
      </c>
      <c r="E122" s="6"/>
      <c r="F122" s="24">
        <f>IF(A122="","",VLOOKUP(A122,'WS Hcap'!$B$4:$N$158,11))</f>
      </c>
      <c r="G122" s="24"/>
      <c r="I122" s="5"/>
      <c r="J122" s="7" t="s">
        <v>8</v>
      </c>
      <c r="K122" s="6"/>
      <c r="L122" s="6" t="s">
        <v>8</v>
      </c>
      <c r="M122" s="6"/>
    </row>
    <row r="123" spans="1:13" ht="15" customHeight="1">
      <c r="A123" s="23"/>
      <c r="B123" s="23">
        <f>IF(A123="","",VLOOKUP(A123,'WS Hcap'!$B$4:$D$158,3))</f>
      </c>
      <c r="C123" s="23"/>
      <c r="D123" s="40">
        <f>IF(A123="","",VLOOKUP(A123,'WS Hcap'!$B$4:$D$158,2))</f>
      </c>
      <c r="E123" s="6"/>
      <c r="F123" s="24">
        <f>IF(A123="","",VLOOKUP(A123,'WS Hcap'!$B$4:$N$158,11))</f>
      </c>
      <c r="G123" s="24"/>
      <c r="I123" s="5"/>
      <c r="J123" s="7" t="s">
        <v>8</v>
      </c>
      <c r="K123" s="6"/>
      <c r="L123" s="6" t="s">
        <v>8</v>
      </c>
      <c r="M123" s="6"/>
    </row>
    <row r="124" spans="1:13" ht="15" customHeight="1">
      <c r="A124" s="23"/>
      <c r="B124" s="23">
        <f>IF(A124="","",VLOOKUP(A124,'WS Hcap'!$B$4:$D$158,3))</f>
      </c>
      <c r="C124" s="23"/>
      <c r="D124" s="40">
        <f>IF(A124="","",VLOOKUP(A124,'WS Hcap'!$B$4:$D$158,2))</f>
      </c>
      <c r="E124" s="6"/>
      <c r="F124" s="24">
        <f>IF(A124="","",VLOOKUP(A124,'WS Hcap'!$B$4:$N$158,11))</f>
      </c>
      <c r="G124" s="24"/>
      <c r="I124" s="5"/>
      <c r="J124" s="7" t="s">
        <v>8</v>
      </c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115">
    <cfRule type="duplicateValues" priority="2" dxfId="0" stopIfTrue="1">
      <formula>AND(COUNTIF($A$5:$A$115,A5)&gt;1,NOT(ISBLANK(A5)))</formula>
    </cfRule>
  </conditionalFormatting>
  <conditionalFormatting sqref="A5:A72">
    <cfRule type="duplicateValues" priority="1" dxfId="0" stopIfTrue="1">
      <formula>AND(COUNTIF($A$5:$A$72,A5)&gt;1,NOT(ISBLANK(A5)))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124"/>
  <sheetViews>
    <sheetView zoomScale="75" zoomScaleNormal="75" zoomScalePageLayoutView="0" workbookViewId="0" topLeftCell="A16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221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05" t="s">
        <v>20</v>
      </c>
      <c r="K2" s="205"/>
      <c r="L2" s="205"/>
      <c r="R2" s="205" t="s">
        <v>210</v>
      </c>
      <c r="S2" s="205"/>
      <c r="T2" s="205"/>
      <c r="U2" s="205"/>
      <c r="V2" s="205"/>
      <c r="W2" s="205"/>
      <c r="X2" s="205"/>
    </row>
    <row r="3" spans="1:13" ht="15" customHeight="1">
      <c r="A3" s="25" t="s">
        <v>1</v>
      </c>
      <c r="B3" s="25" t="s">
        <v>18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</row>
    <row r="4" spans="1:23" ht="15" customHeight="1">
      <c r="A4" s="25" t="s">
        <v>2</v>
      </c>
      <c r="B4" s="25" t="s">
        <v>19</v>
      </c>
      <c r="C4" s="25" t="s">
        <v>3</v>
      </c>
      <c r="D4" s="28" t="s">
        <v>4</v>
      </c>
      <c r="E4" s="25" t="s">
        <v>5</v>
      </c>
      <c r="F4" s="25" t="s">
        <v>6</v>
      </c>
      <c r="G4" s="25" t="s">
        <v>7</v>
      </c>
      <c r="H4" s="26"/>
      <c r="I4" s="25" t="s">
        <v>3</v>
      </c>
      <c r="J4" s="28" t="s">
        <v>4</v>
      </c>
      <c r="K4" s="25" t="s">
        <v>5</v>
      </c>
      <c r="L4" s="25" t="s">
        <v>6</v>
      </c>
      <c r="M4" s="25" t="s">
        <v>7</v>
      </c>
      <c r="S4" s="143">
        <v>1</v>
      </c>
      <c r="T4" s="143">
        <v>2</v>
      </c>
      <c r="U4" s="143">
        <v>3</v>
      </c>
      <c r="V4" s="143">
        <v>4</v>
      </c>
      <c r="W4" s="142"/>
    </row>
    <row r="5" spans="1:24" ht="15" customHeight="1">
      <c r="A5" s="192">
        <v>51</v>
      </c>
      <c r="B5" s="23" t="str">
        <f>IF(A5="","",VLOOKUP(A5,'WS Hcap'!$B$4:$D$158,3))</f>
        <v>KM</v>
      </c>
      <c r="C5" s="23">
        <v>1</v>
      </c>
      <c r="D5" s="40" t="str">
        <f>IF(A5="","",VLOOKUP(A5,'WS Hcap'!$B$4:$D$158,2))</f>
        <v>Foster, Frankie</v>
      </c>
      <c r="E5" s="149">
        <v>0.02263888888888889</v>
      </c>
      <c r="F5" s="24">
        <f>IF(A5="","",VLOOKUP(A5,'WS Hcap'!$B$4:$N$158,13))</f>
        <v>0.011631944444444445</v>
      </c>
      <c r="G5" s="149">
        <f>E5-F5</f>
        <v>0.011006944444444444</v>
      </c>
      <c r="H5" s="7"/>
      <c r="I5" s="5">
        <v>1</v>
      </c>
      <c r="J5" s="7" t="s">
        <v>178</v>
      </c>
      <c r="K5" s="6">
        <v>0.023750000000000004</v>
      </c>
      <c r="L5" s="6">
        <v>0.013541666666666667</v>
      </c>
      <c r="M5" s="6">
        <v>0.010208333333333337</v>
      </c>
      <c r="R5" s="140" t="s">
        <v>59</v>
      </c>
      <c r="S5">
        <v>6</v>
      </c>
      <c r="T5">
        <v>150</v>
      </c>
      <c r="U5">
        <v>150</v>
      </c>
      <c r="V5">
        <v>150</v>
      </c>
      <c r="W5" s="142">
        <v>456</v>
      </c>
      <c r="X5" s="52"/>
    </row>
    <row r="6" spans="1:24" ht="15" customHeight="1">
      <c r="A6" s="192">
        <v>28</v>
      </c>
      <c r="B6" s="23" t="str">
        <f>IF(A6="","",VLOOKUP(A6,'WS Hcap'!$B$4:$D$158,3))</f>
        <v>TSC</v>
      </c>
      <c r="C6" s="5">
        <v>2</v>
      </c>
      <c r="D6" s="40" t="str">
        <f>IF(A6="","",VLOOKUP(A6,'WS Hcap'!$B$4:$D$158,2))</f>
        <v>Conner, Michelle</v>
      </c>
      <c r="E6" s="149">
        <v>0.023402777777777783</v>
      </c>
      <c r="F6" s="24">
        <f>IF(A6="","",VLOOKUP(A6,'WS Hcap'!$B$4:$N$158,13))</f>
        <v>0.010416666666666666</v>
      </c>
      <c r="G6" s="149">
        <f aca="true" t="shared" si="0" ref="G6:G60">E6-F6</f>
        <v>0.012986111111111117</v>
      </c>
      <c r="H6" s="7"/>
      <c r="I6" s="5">
        <v>2</v>
      </c>
      <c r="J6" s="22" t="s">
        <v>237</v>
      </c>
      <c r="K6" s="24">
        <v>0.024050925925925924</v>
      </c>
      <c r="L6" s="24">
        <v>0.013541666666666667</v>
      </c>
      <c r="M6" s="24">
        <v>0.010509259259259256</v>
      </c>
      <c r="R6" s="140" t="s">
        <v>92</v>
      </c>
      <c r="S6">
        <v>34</v>
      </c>
      <c r="T6">
        <v>54</v>
      </c>
      <c r="U6">
        <v>150</v>
      </c>
      <c r="V6">
        <v>150</v>
      </c>
      <c r="W6" s="142">
        <v>388</v>
      </c>
      <c r="X6" s="52"/>
    </row>
    <row r="7" spans="1:24" ht="15" customHeight="1">
      <c r="A7" s="193">
        <v>79</v>
      </c>
      <c r="B7" s="23" t="str">
        <f>IF(A7="","",VLOOKUP(A7,'WS Hcap'!$B$4:$D$158,3))</f>
        <v>TSC</v>
      </c>
      <c r="C7" s="23">
        <v>3</v>
      </c>
      <c r="D7" s="40" t="str">
        <f>IF(A7="","",VLOOKUP(A7,'WS Hcap'!$B$4:$D$158,2))</f>
        <v>McCloud, Karyn</v>
      </c>
      <c r="E7" s="149">
        <v>0.0234375</v>
      </c>
      <c r="F7" s="24">
        <f>IF(A7="","",VLOOKUP(A7,'WS Hcap'!$B$4:$N$158,13))</f>
        <v>0.010069444444444445</v>
      </c>
      <c r="G7" s="149">
        <f t="shared" si="0"/>
        <v>0.013368055555555555</v>
      </c>
      <c r="H7" s="7"/>
      <c r="I7" s="5">
        <v>3</v>
      </c>
      <c r="J7" s="22" t="s">
        <v>110</v>
      </c>
      <c r="K7" s="24">
        <v>0.023865740740740743</v>
      </c>
      <c r="L7" s="24">
        <v>0.013194444444444444</v>
      </c>
      <c r="M7" s="24">
        <v>0.010671296296296299</v>
      </c>
      <c r="R7" s="140" t="s">
        <v>74</v>
      </c>
      <c r="S7">
        <v>45</v>
      </c>
      <c r="T7">
        <v>150</v>
      </c>
      <c r="U7">
        <v>150</v>
      </c>
      <c r="V7">
        <v>150</v>
      </c>
      <c r="W7" s="142">
        <v>495</v>
      </c>
      <c r="X7" s="52"/>
    </row>
    <row r="8" spans="1:24" ht="15" customHeight="1">
      <c r="A8" s="193">
        <v>99</v>
      </c>
      <c r="B8" s="23" t="str">
        <f>IF(A8="","",VLOOKUP(A8,'WS Hcap'!$B$4:$D$158,3))</f>
        <v>TR</v>
      </c>
      <c r="C8" s="23">
        <v>4</v>
      </c>
      <c r="D8" s="40" t="str">
        <f>IF(A8="","",VLOOKUP(A8,'WS Hcap'!$B$4:$D$158,2))</f>
        <v>Skelton, Annette</v>
      </c>
      <c r="E8" s="149">
        <v>0.023506944444444445</v>
      </c>
      <c r="F8" s="24">
        <f>IF(A8="","",VLOOKUP(A8,'WS Hcap'!$B$4:$N$158,13))</f>
        <v>0.004513888888888889</v>
      </c>
      <c r="G8" s="149">
        <f t="shared" si="0"/>
        <v>0.018993055555555555</v>
      </c>
      <c r="H8" s="7"/>
      <c r="I8" s="5">
        <v>4</v>
      </c>
      <c r="J8" s="22" t="s">
        <v>209</v>
      </c>
      <c r="K8" s="24">
        <v>0.02388888888888889</v>
      </c>
      <c r="L8" s="24">
        <v>0.013194444444444444</v>
      </c>
      <c r="M8" s="24">
        <v>0.010694444444444446</v>
      </c>
      <c r="R8" s="140" t="s">
        <v>58</v>
      </c>
      <c r="S8">
        <v>10</v>
      </c>
      <c r="T8">
        <v>14</v>
      </c>
      <c r="U8">
        <v>20</v>
      </c>
      <c r="V8">
        <v>36</v>
      </c>
      <c r="W8" s="142">
        <v>80</v>
      </c>
      <c r="X8" s="52"/>
    </row>
    <row r="9" spans="1:24" ht="15" customHeight="1">
      <c r="A9" s="192">
        <v>22</v>
      </c>
      <c r="B9" s="23" t="str">
        <f>IF(A9="","",VLOOKUP(A9,'WS Hcap'!$B$4:$D$158,3))</f>
        <v>DMR</v>
      </c>
      <c r="C9" s="5">
        <v>5</v>
      </c>
      <c r="D9" s="40" t="str">
        <f>IF(A9="","",VLOOKUP(A9,'WS Hcap'!$B$4:$D$158,2))</f>
        <v>Butler, Lynn</v>
      </c>
      <c r="E9" s="149">
        <v>0.023506944444444445</v>
      </c>
      <c r="F9" s="24">
        <f>IF(A9="","",VLOOKUP(A9,'WS Hcap'!$B$4:$N$158,13))</f>
        <v>0.007465277777777778</v>
      </c>
      <c r="G9" s="149">
        <f t="shared" si="0"/>
        <v>0.016041666666666666</v>
      </c>
      <c r="H9" s="7"/>
      <c r="I9" s="5">
        <v>5</v>
      </c>
      <c r="J9" s="22" t="s">
        <v>22</v>
      </c>
      <c r="K9" s="24">
        <v>0.023703703703703703</v>
      </c>
      <c r="L9" s="24">
        <v>0.012847222222222223</v>
      </c>
      <c r="M9" s="24">
        <v>0.010856481481481479</v>
      </c>
      <c r="R9" s="141" t="s">
        <v>180</v>
      </c>
      <c r="S9">
        <v>42</v>
      </c>
      <c r="T9">
        <v>43</v>
      </c>
      <c r="U9">
        <v>150</v>
      </c>
      <c r="V9">
        <v>150</v>
      </c>
      <c r="W9" s="142">
        <v>385</v>
      </c>
      <c r="X9" s="52"/>
    </row>
    <row r="10" spans="1:24" ht="15" customHeight="1">
      <c r="A10" s="192">
        <v>23</v>
      </c>
      <c r="B10" s="23" t="str">
        <f>IF(A10="","",VLOOKUP(A10,'WS Hcap'!$B$4:$D$158,3))</f>
        <v>AA</v>
      </c>
      <c r="C10" s="23">
        <v>6</v>
      </c>
      <c r="D10" s="40" t="str">
        <f>IF(A10="","",VLOOKUP(A10,'WS Hcap'!$B$4:$D$158,2))</f>
        <v>Carmody, Ray</v>
      </c>
      <c r="E10" s="149">
        <v>0.023657407407407408</v>
      </c>
      <c r="F10" s="24">
        <f>IF(A10="","",VLOOKUP(A10,'WS Hcap'!$B$4:$N$158,13))</f>
        <v>0.010069444444444445</v>
      </c>
      <c r="G10" s="149">
        <f t="shared" si="0"/>
        <v>0.013587962962962963</v>
      </c>
      <c r="H10" s="7"/>
      <c r="I10" s="5">
        <v>6</v>
      </c>
      <c r="J10" s="22" t="s">
        <v>191</v>
      </c>
      <c r="K10" s="24">
        <v>0.02390046296296296</v>
      </c>
      <c r="L10" s="6">
        <v>0.013020833333333334</v>
      </c>
      <c r="M10" s="24">
        <v>0.010879629629629626</v>
      </c>
      <c r="R10" s="140" t="s">
        <v>120</v>
      </c>
      <c r="S10">
        <v>5</v>
      </c>
      <c r="T10">
        <v>28</v>
      </c>
      <c r="U10">
        <v>44</v>
      </c>
      <c r="V10">
        <v>53</v>
      </c>
      <c r="W10" s="142">
        <v>130</v>
      </c>
      <c r="X10" s="52"/>
    </row>
    <row r="11" spans="1:24" ht="15" customHeight="1">
      <c r="A11" s="192">
        <v>143</v>
      </c>
      <c r="B11" s="23" t="str">
        <f>IF(A11="","",VLOOKUP(A11,'WS Hcap'!$B$4:$D$158,3))</f>
        <v>HT</v>
      </c>
      <c r="C11" s="23">
        <v>7</v>
      </c>
      <c r="D11" s="40" t="str">
        <f>IF(A11="","",VLOOKUP(A11,'WS Hcap'!$B$4:$D$158,2))</f>
        <v>Watson, Sandra</v>
      </c>
      <c r="E11" s="149">
        <v>0.023680555555555555</v>
      </c>
      <c r="F11" s="24">
        <f>IF(A11="","",VLOOKUP(A11,'WS Hcap'!$B$4:$N$158,13))</f>
        <v>0.01076388888888889</v>
      </c>
      <c r="G11" s="149">
        <f t="shared" si="0"/>
        <v>0.012916666666666665</v>
      </c>
      <c r="H11" s="7"/>
      <c r="I11" s="5">
        <v>7</v>
      </c>
      <c r="J11" s="7" t="s">
        <v>115</v>
      </c>
      <c r="K11" s="6">
        <v>0.02263888888888889</v>
      </c>
      <c r="L11" s="6">
        <v>0.011631944444444445</v>
      </c>
      <c r="M11" s="6">
        <v>0.011006944444444444</v>
      </c>
      <c r="R11" s="140" t="s">
        <v>154</v>
      </c>
      <c r="S11">
        <v>31</v>
      </c>
      <c r="T11">
        <v>33</v>
      </c>
      <c r="U11">
        <v>37</v>
      </c>
      <c r="V11">
        <v>51</v>
      </c>
      <c r="W11" s="142">
        <v>152</v>
      </c>
      <c r="X11" s="52"/>
    </row>
    <row r="12" spans="1:24" ht="15" customHeight="1">
      <c r="A12" s="192">
        <v>11</v>
      </c>
      <c r="B12" s="23" t="str">
        <f>IF(A12="","",VLOOKUP(A12,'WS Hcap'!$B$4:$D$158,3))</f>
        <v>RnR</v>
      </c>
      <c r="C12" s="5">
        <v>8</v>
      </c>
      <c r="D12" s="40" t="str">
        <f>IF(A12="","",VLOOKUP(A12,'WS Hcap'!$B$4:$D$158,2))</f>
        <v>Baxter, Ian</v>
      </c>
      <c r="E12" s="149">
        <v>0.023703703703703703</v>
      </c>
      <c r="F12" s="24">
        <f>IF(A12="","",VLOOKUP(A12,'WS Hcap'!$B$4:$N$158,13))</f>
        <v>0.012847222222222223</v>
      </c>
      <c r="G12" s="149">
        <f t="shared" si="0"/>
        <v>0.010856481481481479</v>
      </c>
      <c r="H12" s="7"/>
      <c r="I12" s="5">
        <v>8</v>
      </c>
      <c r="J12" s="22" t="s">
        <v>112</v>
      </c>
      <c r="K12" s="24">
        <v>0.024224537037037034</v>
      </c>
      <c r="L12" s="24">
        <v>0.013194444444444444</v>
      </c>
      <c r="M12" s="24">
        <v>0.01103009259259259</v>
      </c>
      <c r="R12" s="140" t="s">
        <v>109</v>
      </c>
      <c r="S12">
        <v>40</v>
      </c>
      <c r="T12">
        <v>48</v>
      </c>
      <c r="U12">
        <v>150</v>
      </c>
      <c r="V12">
        <v>150</v>
      </c>
      <c r="W12" s="142">
        <v>388</v>
      </c>
      <c r="X12" s="52"/>
    </row>
    <row r="13" spans="1:24" ht="15" customHeight="1">
      <c r="A13" s="192">
        <v>85</v>
      </c>
      <c r="B13" s="23" t="str">
        <f>IF(A13="","",VLOOKUP(A13,'WS Hcap'!$B$4:$D$158,3))</f>
        <v>JA</v>
      </c>
      <c r="C13" s="23">
        <v>9</v>
      </c>
      <c r="D13" s="40" t="str">
        <f>IF(A13="","",VLOOKUP(A13,'WS Hcap'!$B$4:$D$158,2))</f>
        <v>Morris, Rob</v>
      </c>
      <c r="E13" s="149">
        <v>0.023750000000000004</v>
      </c>
      <c r="F13" s="24">
        <f>IF(A13="","",VLOOKUP(A13,'WS Hcap'!$B$4:$N$158,13))</f>
        <v>0.013541666666666667</v>
      </c>
      <c r="G13" s="149">
        <f t="shared" si="0"/>
        <v>0.010208333333333337</v>
      </c>
      <c r="H13" s="7"/>
      <c r="I13" s="5">
        <v>9</v>
      </c>
      <c r="J13" s="22" t="s">
        <v>149</v>
      </c>
      <c r="K13" s="24">
        <v>0.02459490740740741</v>
      </c>
      <c r="L13" s="24">
        <v>0.013368055555555557</v>
      </c>
      <c r="M13" s="24">
        <v>0.011226851851851852</v>
      </c>
      <c r="R13" s="140" t="s">
        <v>61</v>
      </c>
      <c r="S13">
        <v>7</v>
      </c>
      <c r="T13">
        <v>35</v>
      </c>
      <c r="U13">
        <v>150</v>
      </c>
      <c r="V13">
        <v>150</v>
      </c>
      <c r="W13" s="142">
        <v>342</v>
      </c>
      <c r="X13" s="52"/>
    </row>
    <row r="14" spans="1:24" ht="15" customHeight="1">
      <c r="A14" s="192">
        <v>44</v>
      </c>
      <c r="B14" s="23" t="str">
        <f>IF(A14="","",VLOOKUP(A14,'WS Hcap'!$B$4:$D$158,3))</f>
        <v>CC</v>
      </c>
      <c r="C14" s="23">
        <v>10</v>
      </c>
      <c r="D14" s="40" t="str">
        <f>IF(A14="","",VLOOKUP(A14,'WS Hcap'!$B$4:$D$158,2))</f>
        <v>Falkous, David</v>
      </c>
      <c r="E14" s="149">
        <v>0.023796296296296298</v>
      </c>
      <c r="F14" s="24">
        <f>IF(A14="","",VLOOKUP(A14,'WS Hcap'!$B$4:$N$158,13))</f>
        <v>0.010069444444444445</v>
      </c>
      <c r="G14" s="149">
        <f t="shared" si="0"/>
        <v>0.013726851851851853</v>
      </c>
      <c r="H14" s="7"/>
      <c r="I14" s="5">
        <v>10</v>
      </c>
      <c r="J14" s="7" t="s">
        <v>188</v>
      </c>
      <c r="K14" s="6">
        <v>0.024120370370370372</v>
      </c>
      <c r="L14" s="6">
        <v>0.012847222222222223</v>
      </c>
      <c r="M14" s="6">
        <v>0.011273148148148148</v>
      </c>
      <c r="R14" s="140" t="s">
        <v>155</v>
      </c>
      <c r="S14">
        <v>49</v>
      </c>
      <c r="T14">
        <v>150</v>
      </c>
      <c r="U14">
        <v>150</v>
      </c>
      <c r="V14">
        <v>150</v>
      </c>
      <c r="W14" s="142">
        <v>499</v>
      </c>
      <c r="X14" s="52"/>
    </row>
    <row r="15" spans="1:24" ht="15" customHeight="1">
      <c r="A15" s="192">
        <v>150</v>
      </c>
      <c r="B15" s="23" t="str">
        <f>IF(A15="","",VLOOKUP(A15,'WS Hcap'!$B$4:$D$158,3))</f>
        <v>RnR</v>
      </c>
      <c r="C15" s="5">
        <v>11</v>
      </c>
      <c r="D15" s="40" t="str">
        <f>IF(A15="","",VLOOKUP(A15,'WS Hcap'!$B$4:$D$158,2))</f>
        <v>Giles, Rodney</v>
      </c>
      <c r="E15" s="149">
        <v>0.023807870370370368</v>
      </c>
      <c r="F15" s="24">
        <f>IF(A15="","",VLOOKUP(A15,'WS Hcap'!$B$4:$N$158,13))</f>
        <v>0.009895833333333333</v>
      </c>
      <c r="G15" s="149">
        <f t="shared" si="0"/>
        <v>0.013912037037037035</v>
      </c>
      <c r="H15" s="7"/>
      <c r="I15" s="5">
        <v>11</v>
      </c>
      <c r="J15" s="22" t="s">
        <v>239</v>
      </c>
      <c r="K15" s="24">
        <v>0.02415509259259259</v>
      </c>
      <c r="L15" s="24">
        <v>0.012847222222222223</v>
      </c>
      <c r="M15" s="24">
        <v>0.011307870370370366</v>
      </c>
      <c r="R15" s="140" t="s">
        <v>159</v>
      </c>
      <c r="S15">
        <v>9</v>
      </c>
      <c r="T15">
        <v>26</v>
      </c>
      <c r="U15">
        <v>29</v>
      </c>
      <c r="V15">
        <v>150</v>
      </c>
      <c r="W15" s="142">
        <v>214</v>
      </c>
      <c r="X15" s="52"/>
    </row>
    <row r="16" spans="1:24" ht="15" customHeight="1">
      <c r="A16" s="192">
        <v>152</v>
      </c>
      <c r="B16" s="23">
        <f>IF(A16="","",VLOOKUP(A16,'WS Hcap'!$B$4:$D$158,3))</f>
        <v>0</v>
      </c>
      <c r="C16" s="23">
        <v>12</v>
      </c>
      <c r="D16" s="40" t="str">
        <f>IF(A16="","",VLOOKUP(A16,'WS Hcap'!$B$4:$D$158,2))</f>
        <v>Courtney, Nikki</v>
      </c>
      <c r="E16" s="149">
        <v>0.02383101851851852</v>
      </c>
      <c r="F16" s="24">
        <f>IF(A16="","",VLOOKUP(A16,'WS Hcap'!$B$4:$N$158,13))</f>
        <v>0.011284722222222222</v>
      </c>
      <c r="G16" s="149">
        <f t="shared" si="0"/>
        <v>0.012546296296296297</v>
      </c>
      <c r="H16" s="7"/>
      <c r="I16" s="5">
        <v>12</v>
      </c>
      <c r="J16" s="7" t="s">
        <v>211</v>
      </c>
      <c r="K16" s="6">
        <v>0.02400462962962963</v>
      </c>
      <c r="L16" s="6">
        <v>0.012499999999999999</v>
      </c>
      <c r="M16" s="6">
        <v>0.01150462962962963</v>
      </c>
      <c r="R16" s="140" t="s">
        <v>119</v>
      </c>
      <c r="S16">
        <v>15</v>
      </c>
      <c r="T16">
        <v>16</v>
      </c>
      <c r="U16">
        <v>17</v>
      </c>
      <c r="V16">
        <v>22</v>
      </c>
      <c r="W16" s="142">
        <v>70</v>
      </c>
      <c r="X16" s="52"/>
    </row>
    <row r="17" spans="1:24" ht="15" customHeight="1">
      <c r="A17" s="192">
        <v>140</v>
      </c>
      <c r="B17" s="23" t="str">
        <f>IF(A17="","",VLOOKUP(A17,'WS Hcap'!$B$4:$D$158,3))</f>
        <v>TR</v>
      </c>
      <c r="C17" s="23">
        <v>13</v>
      </c>
      <c r="D17" s="40" t="str">
        <f>IF(A17="","",VLOOKUP(A17,'WS Hcap'!$B$4:$D$158,2))</f>
        <v>Warren, Lindsay</v>
      </c>
      <c r="E17" s="149">
        <v>0.023842592592592596</v>
      </c>
      <c r="F17" s="24">
        <f>IF(A17="","",VLOOKUP(A17,'WS Hcap'!$B$4:$N$158,13))</f>
        <v>0.007465277777777778</v>
      </c>
      <c r="G17" s="149">
        <f t="shared" si="0"/>
        <v>0.016377314814814817</v>
      </c>
      <c r="H17" s="7"/>
      <c r="I17" s="5">
        <v>13</v>
      </c>
      <c r="J17" s="7" t="s">
        <v>85</v>
      </c>
      <c r="K17" s="6">
        <v>0.025057870370370373</v>
      </c>
      <c r="L17" s="6">
        <v>0.013541666666666667</v>
      </c>
      <c r="M17" s="6">
        <v>0.011516203703703706</v>
      </c>
      <c r="R17" s="141" t="s">
        <v>195</v>
      </c>
      <c r="S17">
        <v>1</v>
      </c>
      <c r="T17">
        <v>18</v>
      </c>
      <c r="U17">
        <v>150</v>
      </c>
      <c r="V17">
        <v>150</v>
      </c>
      <c r="W17" s="142">
        <v>319</v>
      </c>
      <c r="X17" s="52"/>
    </row>
    <row r="18" spans="1:24" ht="15" customHeight="1">
      <c r="A18" s="192">
        <v>121</v>
      </c>
      <c r="B18" s="23" t="str">
        <f>IF(A18="","",VLOOKUP(A18,'WS Hcap'!$B$4:$D$158,3))</f>
        <v>CC</v>
      </c>
      <c r="C18" s="5">
        <v>14</v>
      </c>
      <c r="D18" s="40" t="str">
        <f>IF(A18="","",VLOOKUP(A18,'WS Hcap'!$B$4:$D$158,2))</f>
        <v>Stewart, Janice</v>
      </c>
      <c r="E18" s="149">
        <v>0.023842592592592596</v>
      </c>
      <c r="F18" s="24">
        <f>IF(A18="","",VLOOKUP(A18,'WS Hcap'!$B$4:$N$158,13))</f>
        <v>0.010590277777777777</v>
      </c>
      <c r="G18" s="149">
        <f t="shared" si="0"/>
        <v>0.01325231481481482</v>
      </c>
      <c r="H18" s="7"/>
      <c r="I18" s="5">
        <v>14</v>
      </c>
      <c r="J18" s="7" t="s">
        <v>90</v>
      </c>
      <c r="K18" s="6">
        <v>0.024305555555555556</v>
      </c>
      <c r="L18" s="6">
        <v>0.012499999999999999</v>
      </c>
      <c r="M18" s="6">
        <v>0.011805555555555557</v>
      </c>
      <c r="R18" s="140" t="s">
        <v>94</v>
      </c>
      <c r="S18">
        <v>8</v>
      </c>
      <c r="T18">
        <v>11</v>
      </c>
      <c r="U18">
        <v>24</v>
      </c>
      <c r="V18">
        <v>150</v>
      </c>
      <c r="W18" s="142">
        <v>193</v>
      </c>
      <c r="X18" s="52"/>
    </row>
    <row r="19" spans="1:24" ht="15" customHeight="1">
      <c r="A19" s="192">
        <v>38</v>
      </c>
      <c r="B19" s="23" t="str">
        <f>IF(A19="","",VLOOKUP(A19,'WS Hcap'!$B$4:$D$158,3))</f>
        <v>JBR</v>
      </c>
      <c r="C19" s="23">
        <v>15</v>
      </c>
      <c r="D19" s="40" t="str">
        <f>IF(A19="","",VLOOKUP(A19,'WS Hcap'!$B$4:$D$158,2))</f>
        <v>Donaldson, Katie</v>
      </c>
      <c r="E19" s="149">
        <v>0.023854166666666666</v>
      </c>
      <c r="F19" s="24">
        <f>IF(A19="","",VLOOKUP(A19,'WS Hcap'!$B$4:$N$158,13))</f>
        <v>0.011979166666666666</v>
      </c>
      <c r="G19" s="149">
        <f t="shared" si="0"/>
        <v>0.011875</v>
      </c>
      <c r="H19" s="7"/>
      <c r="I19" s="5">
        <v>15</v>
      </c>
      <c r="J19" s="7" t="s">
        <v>111</v>
      </c>
      <c r="K19" s="6">
        <v>0.024016203703703706</v>
      </c>
      <c r="L19" s="6">
        <v>0.012152777777777778</v>
      </c>
      <c r="M19" s="6">
        <v>0.011863425925925928</v>
      </c>
      <c r="R19" s="140" t="s">
        <v>95</v>
      </c>
      <c r="S19">
        <v>27</v>
      </c>
      <c r="T19">
        <v>55</v>
      </c>
      <c r="U19">
        <v>150</v>
      </c>
      <c r="V19">
        <v>150</v>
      </c>
      <c r="W19" s="142">
        <v>382</v>
      </c>
      <c r="X19" s="52"/>
    </row>
    <row r="20" spans="1:24" ht="15" customHeight="1">
      <c r="A20" s="192">
        <v>88</v>
      </c>
      <c r="B20" s="23" t="str">
        <f>IF(A20="","",VLOOKUP(A20,'WS Hcap'!$B$4:$D$158,3))</f>
        <v>JBR</v>
      </c>
      <c r="C20" s="23">
        <v>16</v>
      </c>
      <c r="D20" s="40" t="str">
        <f>IF(A20="","",VLOOKUP(A20,'WS Hcap'!$B$4:$D$158,2))</f>
        <v>Norvell, Paul</v>
      </c>
      <c r="E20" s="149">
        <v>0.023865740740740743</v>
      </c>
      <c r="F20" s="24">
        <f>IF(A20="","",VLOOKUP(A20,'WS Hcap'!$B$4:$N$158,13))</f>
        <v>0.013194444444444444</v>
      </c>
      <c r="G20" s="149">
        <f t="shared" si="0"/>
        <v>0.010671296296296299</v>
      </c>
      <c r="H20" s="7"/>
      <c r="I20" s="5">
        <v>16</v>
      </c>
      <c r="J20" s="7" t="s">
        <v>214</v>
      </c>
      <c r="K20" s="6">
        <v>0.023854166666666666</v>
      </c>
      <c r="L20" s="6">
        <v>0.011979166666666666</v>
      </c>
      <c r="M20" s="6">
        <v>0.011875</v>
      </c>
      <c r="R20" s="141" t="s">
        <v>182</v>
      </c>
      <c r="S20">
        <v>50</v>
      </c>
      <c r="T20">
        <v>150</v>
      </c>
      <c r="U20">
        <v>150</v>
      </c>
      <c r="V20">
        <v>150</v>
      </c>
      <c r="W20" s="142">
        <v>500</v>
      </c>
      <c r="X20" s="52"/>
    </row>
    <row r="21" spans="1:24" ht="15" customHeight="1">
      <c r="A21" s="192">
        <v>149</v>
      </c>
      <c r="B21" s="23" t="str">
        <f>IF(A21="","",VLOOKUP(A21,'WS Hcap'!$B$4:$D$158,3))</f>
        <v>JBR</v>
      </c>
      <c r="C21" s="5">
        <v>17</v>
      </c>
      <c r="D21" s="40" t="str">
        <f>IF(A21="","",VLOOKUP(A21,'WS Hcap'!$B$4:$D$158,2))</f>
        <v>Younger, John</v>
      </c>
      <c r="E21" s="149">
        <v>0.02388888888888889</v>
      </c>
      <c r="F21" s="24">
        <f>IF(A21="","",VLOOKUP(A21,'WS Hcap'!$B$4:$N$158,13))</f>
        <v>0.013194444444444444</v>
      </c>
      <c r="G21" s="149">
        <f t="shared" si="0"/>
        <v>0.010694444444444446</v>
      </c>
      <c r="H21" s="7"/>
      <c r="I21" s="5">
        <v>17</v>
      </c>
      <c r="J21" s="7" t="s">
        <v>212</v>
      </c>
      <c r="K21" s="6">
        <v>0.024085648148148148</v>
      </c>
      <c r="L21" s="6">
        <v>0.011979166666666666</v>
      </c>
      <c r="M21" s="6">
        <v>0.012106481481481482</v>
      </c>
      <c r="R21" s="140" t="s">
        <v>117</v>
      </c>
      <c r="S21">
        <v>23</v>
      </c>
      <c r="T21">
        <v>30</v>
      </c>
      <c r="U21">
        <v>150</v>
      </c>
      <c r="V21">
        <v>150</v>
      </c>
      <c r="W21" s="142">
        <v>353</v>
      </c>
      <c r="X21" s="52"/>
    </row>
    <row r="22" spans="1:24" ht="15" customHeight="1">
      <c r="A22" s="192">
        <v>30</v>
      </c>
      <c r="B22" s="23" t="str">
        <f>IF(A22="","",VLOOKUP(A22,'WS Hcap'!$B$4:$D$158,3))</f>
        <v>KM</v>
      </c>
      <c r="C22" s="23">
        <v>18</v>
      </c>
      <c r="D22" s="40" t="str">
        <f>IF(A22="","",VLOOKUP(A22,'WS Hcap'!$B$4:$D$158,2))</f>
        <v>Creaby, Lauren</v>
      </c>
      <c r="E22" s="149">
        <v>0.02390046296296296</v>
      </c>
      <c r="F22" s="24">
        <f>IF(A22="","",VLOOKUP(A22,'WS Hcap'!$B$4:$N$158,13))</f>
        <v>0.013020833333333334</v>
      </c>
      <c r="G22" s="149">
        <f t="shared" si="0"/>
        <v>0.010879629629629626</v>
      </c>
      <c r="H22" s="7"/>
      <c r="I22" s="5">
        <v>18</v>
      </c>
      <c r="J22" s="7" t="s">
        <v>199</v>
      </c>
      <c r="K22" s="6">
        <v>0.02414351851851852</v>
      </c>
      <c r="L22" s="6">
        <v>0.011805555555555555</v>
      </c>
      <c r="M22" s="6">
        <v>0.012337962962962964</v>
      </c>
      <c r="R22" s="140" t="s">
        <v>96</v>
      </c>
      <c r="S22">
        <v>21</v>
      </c>
      <c r="T22">
        <v>25</v>
      </c>
      <c r="U22">
        <v>150</v>
      </c>
      <c r="V22">
        <v>150</v>
      </c>
      <c r="W22" s="142">
        <v>346</v>
      </c>
      <c r="X22" s="52"/>
    </row>
    <row r="23" spans="1:24" ht="15" customHeight="1">
      <c r="A23" s="192">
        <v>154</v>
      </c>
      <c r="B23" s="23">
        <f>IF(A23="","",VLOOKUP(A23,'WS Hcap'!$B$4:$D$158,3))</f>
        <v>0</v>
      </c>
      <c r="C23" s="23">
        <v>19</v>
      </c>
      <c r="D23" s="40" t="str">
        <f>IF(A23="","",VLOOKUP(A23,'WS Hcap'!$B$4:$D$158,2))</f>
        <v>Tyler, Amy</v>
      </c>
      <c r="E23" s="149">
        <v>0.02390046296296296</v>
      </c>
      <c r="F23" s="24">
        <f>IF(A23="","",VLOOKUP(A23,'WS Hcap'!$B$4:$N$158,13))</f>
        <v>0.009027777777777779</v>
      </c>
      <c r="G23" s="149">
        <f t="shared" si="0"/>
        <v>0.014872685185185181</v>
      </c>
      <c r="H23" s="7"/>
      <c r="I23" s="5">
        <v>19</v>
      </c>
      <c r="J23" s="7" t="s">
        <v>200</v>
      </c>
      <c r="K23" s="6">
        <v>0.02415509259259259</v>
      </c>
      <c r="L23" s="6">
        <v>0.011631944444444445</v>
      </c>
      <c r="M23" s="6">
        <v>0.012523148148148144</v>
      </c>
      <c r="R23" s="140" t="s">
        <v>223</v>
      </c>
      <c r="S23">
        <v>39</v>
      </c>
      <c r="T23">
        <v>46</v>
      </c>
      <c r="U23">
        <v>47</v>
      </c>
      <c r="V23">
        <v>52</v>
      </c>
      <c r="W23" s="142">
        <v>184</v>
      </c>
      <c r="X23" s="52"/>
    </row>
    <row r="24" spans="1:24" ht="15" customHeight="1">
      <c r="A24" s="192">
        <v>60</v>
      </c>
      <c r="B24" s="23" t="str">
        <f>IF(A24="","",VLOOKUP(A24,'WS Hcap'!$B$4:$D$158,3))</f>
        <v>CC</v>
      </c>
      <c r="C24" s="5">
        <v>20</v>
      </c>
      <c r="D24" s="40" t="str">
        <f>IF(A24="","",VLOOKUP(A24,'WS Hcap'!$B$4:$D$158,2))</f>
        <v>Gillie, Kathryn</v>
      </c>
      <c r="E24" s="149">
        <v>0.02394675925925926</v>
      </c>
      <c r="F24" s="24">
        <f>IF(A24="","",VLOOKUP(A24,'WS Hcap'!$B$4:$N$158,13))</f>
        <v>0.009027777777777779</v>
      </c>
      <c r="G24" s="149">
        <f t="shared" si="0"/>
        <v>0.014918981481481483</v>
      </c>
      <c r="H24" s="7"/>
      <c r="I24" s="5">
        <v>20</v>
      </c>
      <c r="J24" s="7" t="s">
        <v>246</v>
      </c>
      <c r="K24" s="6">
        <v>0.02383101851851852</v>
      </c>
      <c r="L24" s="6">
        <v>0.011284722222222222</v>
      </c>
      <c r="M24" s="6">
        <v>0.012546296296296297</v>
      </c>
      <c r="R24" s="140" t="s">
        <v>98</v>
      </c>
      <c r="S24">
        <v>150</v>
      </c>
      <c r="T24">
        <v>150</v>
      </c>
      <c r="U24">
        <v>150</v>
      </c>
      <c r="V24">
        <v>150</v>
      </c>
      <c r="W24" s="142">
        <v>600</v>
      </c>
      <c r="X24" s="52"/>
    </row>
    <row r="25" spans="1:24" ht="15" customHeight="1">
      <c r="A25" s="192">
        <v>35</v>
      </c>
      <c r="B25" s="23" t="str">
        <f>IF(A25="","",VLOOKUP(A25,'WS Hcap'!$B$4:$D$158,3))</f>
        <v>SSG</v>
      </c>
      <c r="C25" s="23">
        <v>21</v>
      </c>
      <c r="D25" s="40" t="str">
        <f>IF(A25="","",VLOOKUP(A25,'WS Hcap'!$B$4:$D$158,2))</f>
        <v>Dickinson, Luke</v>
      </c>
      <c r="E25" s="149">
        <v>0.02400462962962963</v>
      </c>
      <c r="F25" s="24">
        <f>IF(A25="","",VLOOKUP(A25,'WS Hcap'!$B$4:$N$158,13))</f>
        <v>0.012499999999999999</v>
      </c>
      <c r="G25" s="149">
        <f t="shared" si="0"/>
        <v>0.01150462962962963</v>
      </c>
      <c r="H25" s="7"/>
      <c r="I25" s="5">
        <v>21</v>
      </c>
      <c r="J25" s="7" t="s">
        <v>53</v>
      </c>
      <c r="K25" s="6">
        <v>0.024027777777777776</v>
      </c>
      <c r="L25" s="6">
        <v>0.011284722222222222</v>
      </c>
      <c r="M25" s="6">
        <v>0.012743055555555554</v>
      </c>
      <c r="R25" s="140" t="s">
        <v>97</v>
      </c>
      <c r="S25">
        <v>4</v>
      </c>
      <c r="T25">
        <v>13</v>
      </c>
      <c r="U25">
        <v>32</v>
      </c>
      <c r="V25">
        <v>41</v>
      </c>
      <c r="W25" s="142">
        <v>90</v>
      </c>
      <c r="X25" s="52"/>
    </row>
    <row r="26" spans="1:24" ht="15" customHeight="1">
      <c r="A26" s="192">
        <v>41</v>
      </c>
      <c r="B26" s="23" t="str">
        <f>IF(A26="","",VLOOKUP(A26,'WS Hcap'!$B$4:$D$158,3))</f>
        <v>JBR</v>
      </c>
      <c r="C26" s="23">
        <v>22</v>
      </c>
      <c r="D26" s="40" t="str">
        <f>IF(A26="","",VLOOKUP(A26,'WS Hcap'!$B$4:$D$158,2))</f>
        <v>Ellis, Carly</v>
      </c>
      <c r="E26" s="149">
        <v>0.024016203703703706</v>
      </c>
      <c r="F26" s="24">
        <f>IF(A26="","",VLOOKUP(A26,'WS Hcap'!$B$4:$N$158,13))</f>
        <v>0.012152777777777778</v>
      </c>
      <c r="G26" s="149">
        <f t="shared" si="0"/>
        <v>0.011863425925925928</v>
      </c>
      <c r="H26" s="7"/>
      <c r="I26" s="5">
        <v>22</v>
      </c>
      <c r="J26" s="22" t="s">
        <v>173</v>
      </c>
      <c r="K26" s="24">
        <v>0.023680555555555555</v>
      </c>
      <c r="L26" s="24">
        <v>0.01076388888888889</v>
      </c>
      <c r="M26" s="24">
        <v>0.012916666666666665</v>
      </c>
      <c r="R26" s="140" t="s">
        <v>118</v>
      </c>
      <c r="S26">
        <v>2</v>
      </c>
      <c r="T26">
        <v>3</v>
      </c>
      <c r="U26">
        <v>150</v>
      </c>
      <c r="V26">
        <v>150</v>
      </c>
      <c r="W26" s="142">
        <v>305</v>
      </c>
      <c r="X26" s="52"/>
    </row>
    <row r="27" spans="1:13" ht="15" customHeight="1">
      <c r="A27" s="192">
        <v>137</v>
      </c>
      <c r="B27" s="23" t="str">
        <f>IF(A27="","",VLOOKUP(A27,'WS Hcap'!$B$4:$D$158,3))</f>
        <v>SK</v>
      </c>
      <c r="C27" s="5">
        <v>23</v>
      </c>
      <c r="D27" s="40" t="str">
        <f>IF(A27="","",VLOOKUP(A27,'WS Hcap'!$B$4:$D$158,2))</f>
        <v>Walbank, Mark</v>
      </c>
      <c r="E27" s="149">
        <v>0.024027777777777776</v>
      </c>
      <c r="F27" s="24">
        <f>IF(A27="","",VLOOKUP(A27,'WS Hcap'!$B$4:$N$158,13))</f>
        <v>0.011284722222222222</v>
      </c>
      <c r="G27" s="149">
        <f t="shared" si="0"/>
        <v>0.012743055555555554</v>
      </c>
      <c r="H27" s="7"/>
      <c r="I27" s="5">
        <v>23</v>
      </c>
      <c r="J27" s="7" t="s">
        <v>93</v>
      </c>
      <c r="K27" s="6">
        <v>0.023402777777777783</v>
      </c>
      <c r="L27" s="6">
        <v>0.010416666666666666</v>
      </c>
      <c r="M27" s="6">
        <v>0.012986111111111117</v>
      </c>
    </row>
    <row r="28" spans="1:13" ht="15" customHeight="1">
      <c r="A28" s="192">
        <v>26</v>
      </c>
      <c r="B28" s="23" t="str">
        <f>IF(A28="","",VLOOKUP(A28,'WS Hcap'!$B$4:$D$158,3))</f>
        <v>RnR</v>
      </c>
      <c r="C28" s="23">
        <v>24</v>
      </c>
      <c r="D28" s="40" t="str">
        <f>IF(A28="","",VLOOKUP(A28,'WS Hcap'!$B$4:$D$158,2))</f>
        <v>Claassen, Chris</v>
      </c>
      <c r="E28" s="149">
        <v>0.024039351851851853</v>
      </c>
      <c r="F28" s="24">
        <f>IF(A28="","",VLOOKUP(A28,'WS Hcap'!$B$4:$N$158,13))</f>
        <v>0.00954861111111111</v>
      </c>
      <c r="G28" s="149">
        <f t="shared" si="0"/>
        <v>0.014490740740740743</v>
      </c>
      <c r="H28" s="7"/>
      <c r="I28" s="5">
        <v>24</v>
      </c>
      <c r="J28" s="7" t="s">
        <v>250</v>
      </c>
      <c r="K28" s="6">
        <v>0.023402777777777783</v>
      </c>
      <c r="L28" s="6">
        <v>0.010416666666666666</v>
      </c>
      <c r="M28" s="6">
        <v>0.012986111111111117</v>
      </c>
    </row>
    <row r="29" spans="1:13" ht="15" customHeight="1">
      <c r="A29" s="192">
        <v>129</v>
      </c>
      <c r="B29" s="23" t="str">
        <f>IF(A29="","",VLOOKUP(A29,'WS Hcap'!$B$4:$D$158,3))</f>
        <v>SSG</v>
      </c>
      <c r="C29" s="23">
        <v>25</v>
      </c>
      <c r="D29" s="40" t="str">
        <f>IF(A29="","",VLOOKUP(A29,'WS Hcap'!$B$4:$D$158,2))</f>
        <v>Storey, Calum</v>
      </c>
      <c r="E29" s="149">
        <v>0.024050925925925924</v>
      </c>
      <c r="F29" s="24">
        <f>IF(A29="","",VLOOKUP(A29,'WS Hcap'!$B$4:$N$158,13))</f>
        <v>0.013541666666666667</v>
      </c>
      <c r="G29" s="149">
        <f t="shared" si="0"/>
        <v>0.010509259259259256</v>
      </c>
      <c r="H29" s="7"/>
      <c r="I29" s="5">
        <v>25</v>
      </c>
      <c r="J29" s="22" t="s">
        <v>65</v>
      </c>
      <c r="K29" s="24">
        <v>0.02414351851851852</v>
      </c>
      <c r="L29" s="24">
        <v>0.011111111111111112</v>
      </c>
      <c r="M29" s="24">
        <v>0.013032407407407407</v>
      </c>
    </row>
    <row r="30" spans="1:13" ht="15" customHeight="1">
      <c r="A30" s="192">
        <v>53</v>
      </c>
      <c r="B30" s="23" t="str">
        <f>IF(A30="","",VLOOKUP(A30,'WS Hcap'!$B$4:$D$158,3))</f>
        <v>JA</v>
      </c>
      <c r="C30" s="5">
        <v>26</v>
      </c>
      <c r="D30" s="40" t="str">
        <f>IF(A30="","",VLOOKUP(A30,'WS Hcap'!$B$4:$D$158,2))</f>
        <v>Frazer, Joe</v>
      </c>
      <c r="E30" s="149">
        <v>0.02407407407407407</v>
      </c>
      <c r="F30" s="24">
        <f>IF(A30="","",VLOOKUP(A30,'WS Hcap'!$B$4:$N$158,13))</f>
        <v>0.009375</v>
      </c>
      <c r="G30" s="149">
        <f t="shared" si="0"/>
        <v>0.014699074074074071</v>
      </c>
      <c r="H30" s="7"/>
      <c r="I30" s="5">
        <v>26</v>
      </c>
      <c r="J30" s="22" t="s">
        <v>198</v>
      </c>
      <c r="K30" s="24">
        <v>0.02440972222222222</v>
      </c>
      <c r="L30" s="24">
        <v>0.011284722222222222</v>
      </c>
      <c r="M30" s="24">
        <v>0.013125</v>
      </c>
    </row>
    <row r="31" spans="1:13" ht="15" customHeight="1">
      <c r="A31" s="192">
        <v>141</v>
      </c>
      <c r="B31" s="23" t="str">
        <f>IF(A31="","",VLOOKUP(A31,'WS Hcap'!$B$4:$D$158,3))</f>
        <v>SB</v>
      </c>
      <c r="C31" s="23">
        <v>27</v>
      </c>
      <c r="D31" s="40" t="str">
        <f>IF(A31="","",VLOOKUP(A31,'WS Hcap'!$B$4:$D$158,2))</f>
        <v>Watson, Kandis</v>
      </c>
      <c r="E31" s="149">
        <v>0.024085648148148148</v>
      </c>
      <c r="F31" s="24">
        <f>IF(A31="","",VLOOKUP(A31,'WS Hcap'!$B$4:$N$158,13))</f>
        <v>0.011979166666666666</v>
      </c>
      <c r="G31" s="149">
        <f t="shared" si="0"/>
        <v>0.012106481481481482</v>
      </c>
      <c r="H31" s="7"/>
      <c r="I31" s="5">
        <v>27</v>
      </c>
      <c r="J31" s="22" t="s">
        <v>175</v>
      </c>
      <c r="K31" s="24">
        <v>0.024189814814814817</v>
      </c>
      <c r="L31" s="24">
        <v>0.010937500000000001</v>
      </c>
      <c r="M31" s="24">
        <v>0.013252314814814816</v>
      </c>
    </row>
    <row r="32" spans="1:13" ht="15" customHeight="1">
      <c r="A32" s="192">
        <v>112</v>
      </c>
      <c r="B32" s="23" t="str">
        <f>IF(A32="","",VLOOKUP(A32,'WS Hcap'!$B$4:$D$158,3))</f>
        <v>DMR</v>
      </c>
      <c r="C32" s="23">
        <v>28</v>
      </c>
      <c r="D32" s="40" t="str">
        <f>IF(A32="","",VLOOKUP(A32,'WS Hcap'!$B$4:$D$158,2))</f>
        <v>Stafford, Sharon</v>
      </c>
      <c r="E32" s="149">
        <v>0.0241087962962963</v>
      </c>
      <c r="F32" s="24">
        <f>IF(A32="","",VLOOKUP(A32,'WS Hcap'!$B$4:$N$158,13))</f>
        <v>0.007986111111111112</v>
      </c>
      <c r="G32" s="149">
        <f t="shared" si="0"/>
        <v>0.016122685185185184</v>
      </c>
      <c r="H32" s="7"/>
      <c r="I32" s="5">
        <v>28</v>
      </c>
      <c r="J32" s="7" t="s">
        <v>113</v>
      </c>
      <c r="K32" s="6">
        <v>0.023842592592592596</v>
      </c>
      <c r="L32" s="6">
        <v>0.010590277777777777</v>
      </c>
      <c r="M32" s="6">
        <v>0.01325231481481482</v>
      </c>
    </row>
    <row r="33" spans="1:13" ht="15" customHeight="1">
      <c r="A33" s="192">
        <v>1</v>
      </c>
      <c r="B33" s="23" t="str">
        <f>IF(A33="","",VLOOKUP(A33,'WS Hcap'!$B$4:$D$158,3))</f>
        <v>JA</v>
      </c>
      <c r="C33" s="5">
        <v>29</v>
      </c>
      <c r="D33" s="40" t="str">
        <f>IF(A33="","",VLOOKUP(A33,'WS Hcap'!$B$4:$D$158,2))</f>
        <v>Adams, Niamh</v>
      </c>
      <c r="E33" s="149">
        <v>0.024120370370370372</v>
      </c>
      <c r="F33" s="24">
        <f>IF(A33="","",VLOOKUP(A33,'WS Hcap'!$B$4:$N$158,13))</f>
        <v>0.012847222222222223</v>
      </c>
      <c r="G33" s="149">
        <f t="shared" si="0"/>
        <v>0.011273148148148148</v>
      </c>
      <c r="H33" s="7"/>
      <c r="I33" s="5">
        <v>29</v>
      </c>
      <c r="J33" s="22" t="s">
        <v>143</v>
      </c>
      <c r="K33" s="24">
        <v>0.0234375</v>
      </c>
      <c r="L33" s="24">
        <v>0.010069444444444445</v>
      </c>
      <c r="M33" s="24">
        <v>0.013368055555555555</v>
      </c>
    </row>
    <row r="34" spans="1:13" ht="15" customHeight="1">
      <c r="A34" s="192">
        <v>2</v>
      </c>
      <c r="B34" s="23" t="str">
        <f>IF(A34="","",VLOOKUP(A34,'WS Hcap'!$B$4:$D$158,3))</f>
        <v>SK</v>
      </c>
      <c r="C34" s="23">
        <v>30</v>
      </c>
      <c r="D34" s="40" t="str">
        <f>IF(A34="","",VLOOKUP(A34,'WS Hcap'!$B$4:$D$158,2))</f>
        <v>Anderson, Lee</v>
      </c>
      <c r="E34" s="149">
        <v>0.02414351851851852</v>
      </c>
      <c r="F34" s="24">
        <f>IF(A34="","",VLOOKUP(A34,'WS Hcap'!$B$4:$N$158,13))</f>
        <v>0.011111111111111112</v>
      </c>
      <c r="G34" s="149">
        <f t="shared" si="0"/>
        <v>0.013032407407407407</v>
      </c>
      <c r="H34" s="7"/>
      <c r="I34" s="5">
        <v>30</v>
      </c>
      <c r="J34" s="22" t="s">
        <v>27</v>
      </c>
      <c r="K34" s="24">
        <v>0.024537037037037038</v>
      </c>
      <c r="L34" s="24">
        <v>0.011111111111111112</v>
      </c>
      <c r="M34" s="24">
        <v>0.013425925925925926</v>
      </c>
    </row>
    <row r="35" spans="1:13" ht="15" customHeight="1">
      <c r="A35" s="192">
        <v>135</v>
      </c>
      <c r="B35" s="23" t="str">
        <f>IF(A35="","",VLOOKUP(A35,'WS Hcap'!$B$4:$D$158,3))</f>
        <v>FF</v>
      </c>
      <c r="C35" s="23">
        <v>31</v>
      </c>
      <c r="D35" s="40" t="str">
        <f>IF(A35="","",VLOOKUP(A35,'WS Hcap'!$B$4:$D$158,2))</f>
        <v>Turnbull, Gemma</v>
      </c>
      <c r="E35" s="149">
        <v>0.02414351851851852</v>
      </c>
      <c r="F35" s="24">
        <f>IF(A35="","",VLOOKUP(A35,'WS Hcap'!$B$4:$N$158,13))</f>
        <v>0.011805555555555555</v>
      </c>
      <c r="G35" s="149">
        <f t="shared" si="0"/>
        <v>0.012337962962962964</v>
      </c>
      <c r="H35" s="7"/>
      <c r="I35" s="5">
        <v>31</v>
      </c>
      <c r="J35" s="7" t="s">
        <v>51</v>
      </c>
      <c r="K35" s="6">
        <v>0.023657407407407408</v>
      </c>
      <c r="L35" s="6">
        <v>0.010069444444444445</v>
      </c>
      <c r="M35" s="6">
        <v>0.013587962962962963</v>
      </c>
    </row>
    <row r="36" spans="1:13" ht="15" customHeight="1">
      <c r="A36" s="192">
        <v>43</v>
      </c>
      <c r="B36" s="23" t="str">
        <f>IF(A36="","",VLOOKUP(A36,'WS Hcap'!$B$4:$D$158,3))</f>
        <v>TR</v>
      </c>
      <c r="C36" s="5">
        <v>32</v>
      </c>
      <c r="D36" s="40" t="str">
        <f>IF(A36="","",VLOOKUP(A36,'WS Hcap'!$B$4:$D$158,2))</f>
        <v>Fairbairn, Martin</v>
      </c>
      <c r="E36" s="149">
        <v>0.02415509259259259</v>
      </c>
      <c r="F36" s="24">
        <f>IF(A36="","",VLOOKUP(A36,'WS Hcap'!$B$4:$N$158,13))</f>
        <v>0.012847222222222223</v>
      </c>
      <c r="G36" s="149">
        <f t="shared" si="0"/>
        <v>0.011307870370370366</v>
      </c>
      <c r="H36" s="7"/>
      <c r="I36" s="5">
        <v>32</v>
      </c>
      <c r="J36" s="7" t="s">
        <v>179</v>
      </c>
      <c r="K36" s="6">
        <v>0.024398148148148145</v>
      </c>
      <c r="L36" s="6">
        <v>0.01076388888888889</v>
      </c>
      <c r="M36" s="6">
        <v>0.013634259259259254</v>
      </c>
    </row>
    <row r="37" spans="1:13" ht="15" customHeight="1">
      <c r="A37" s="192">
        <v>136</v>
      </c>
      <c r="B37" s="23" t="str">
        <f>IF(A37="","",VLOOKUP(A37,'WS Hcap'!$B$4:$D$158,3))</f>
        <v>FF</v>
      </c>
      <c r="C37" s="23">
        <v>33</v>
      </c>
      <c r="D37" s="40" t="str">
        <f>IF(A37="","",VLOOKUP(A37,'WS Hcap'!$B$4:$D$158,2))</f>
        <v>Turnbull, Paul</v>
      </c>
      <c r="E37" s="149">
        <v>0.02415509259259259</v>
      </c>
      <c r="F37" s="24">
        <f>IF(A37="","",VLOOKUP(A37,'WS Hcap'!$B$4:$N$158,13))</f>
        <v>0.011631944444444445</v>
      </c>
      <c r="G37" s="149">
        <f t="shared" si="0"/>
        <v>0.012523148148148144</v>
      </c>
      <c r="H37" s="7"/>
      <c r="I37" s="5">
        <v>33</v>
      </c>
      <c r="J37" s="7" t="s">
        <v>193</v>
      </c>
      <c r="K37" s="6">
        <v>0.023796296296296298</v>
      </c>
      <c r="L37" s="24">
        <v>0.010069444444444445</v>
      </c>
      <c r="M37" s="6">
        <v>0.013726851851851853</v>
      </c>
    </row>
    <row r="38" spans="1:13" ht="15" customHeight="1">
      <c r="A38" s="192">
        <v>17</v>
      </c>
      <c r="B38" s="23" t="str">
        <f>IF(A38="","",VLOOKUP(A38,'WS Hcap'!$B$4:$D$158,3))</f>
        <v>AUMD</v>
      </c>
      <c r="C38" s="23">
        <v>34</v>
      </c>
      <c r="D38" s="40" t="str">
        <f>IF(A38="","",VLOOKUP(A38,'WS Hcap'!$B$4:$D$158,2))</f>
        <v>Bradley, Dave</v>
      </c>
      <c r="E38" s="149">
        <v>0.024189814814814817</v>
      </c>
      <c r="F38" s="24">
        <f>IF(A38="","",VLOOKUP(A38,'WS Hcap'!$B$4:$N$158,13))</f>
        <v>0.010937500000000001</v>
      </c>
      <c r="G38" s="149">
        <f t="shared" si="0"/>
        <v>0.013252314814814816</v>
      </c>
      <c r="H38" s="7"/>
      <c r="I38" s="5">
        <v>34</v>
      </c>
      <c r="J38" s="7" t="s">
        <v>242</v>
      </c>
      <c r="K38" s="6">
        <v>0.023807870370370368</v>
      </c>
      <c r="L38" s="6">
        <v>0.009895833333333333</v>
      </c>
      <c r="M38" s="6">
        <v>0.013912037037037035</v>
      </c>
    </row>
    <row r="39" spans="1:13" ht="15" customHeight="1">
      <c r="A39" s="192">
        <v>36</v>
      </c>
      <c r="B39" s="23" t="str">
        <f>IF(A39="","",VLOOKUP(A39,'WS Hcap'!$B$4:$D$158,3))</f>
        <v>HT</v>
      </c>
      <c r="C39" s="5">
        <v>35</v>
      </c>
      <c r="D39" s="40" t="str">
        <f>IF(A39="","",VLOOKUP(A39,'WS Hcap'!$B$4:$D$158,2))</f>
        <v>Dickinson, Ralph</v>
      </c>
      <c r="E39" s="149">
        <v>0.024189814814814817</v>
      </c>
      <c r="F39" s="24">
        <f>IF(A39="","",VLOOKUP(A39,'WS Hcap'!$B$4:$N$158,13))</f>
        <v>0.010069444444444445</v>
      </c>
      <c r="G39" s="149">
        <f t="shared" si="0"/>
        <v>0.014120370370370372</v>
      </c>
      <c r="H39" s="7"/>
      <c r="I39" s="5">
        <v>35</v>
      </c>
      <c r="J39" s="22" t="s">
        <v>44</v>
      </c>
      <c r="K39" s="24">
        <v>0.025057870370370373</v>
      </c>
      <c r="L39" s="24">
        <v>0.011111111111111112</v>
      </c>
      <c r="M39" s="24">
        <v>0.013946759259259261</v>
      </c>
    </row>
    <row r="40" spans="1:13" ht="15" customHeight="1">
      <c r="A40" s="192">
        <v>18</v>
      </c>
      <c r="B40" s="23" t="str">
        <f>IF(A40="","",VLOOKUP(A40,'WS Hcap'!$B$4:$D$158,3))</f>
        <v>CC</v>
      </c>
      <c r="C40" s="23">
        <v>36</v>
      </c>
      <c r="D40" s="40" t="str">
        <f>IF(A40="","",VLOOKUP(A40,'WS Hcap'!$B$4:$D$158,2))</f>
        <v>Brown, Colin</v>
      </c>
      <c r="E40" s="149">
        <v>0.024201388888888887</v>
      </c>
      <c r="F40" s="24">
        <f>IF(A40="","",VLOOKUP(A40,'WS Hcap'!$B$4:$N$158,13))</f>
        <v>0.009375</v>
      </c>
      <c r="G40" s="149">
        <f t="shared" si="0"/>
        <v>0.014826388888888887</v>
      </c>
      <c r="H40" s="7"/>
      <c r="I40" s="5">
        <v>36</v>
      </c>
      <c r="J40" s="7" t="s">
        <v>23</v>
      </c>
      <c r="K40" s="6">
        <v>0.024189814814814817</v>
      </c>
      <c r="L40" s="6">
        <v>0.010069444444444445</v>
      </c>
      <c r="M40" s="6">
        <v>0.014120370370370372</v>
      </c>
    </row>
    <row r="41" spans="1:13" ht="15" customHeight="1">
      <c r="A41" s="192">
        <v>50</v>
      </c>
      <c r="B41" s="23" t="str">
        <f>IF(A41="","",VLOOKUP(A41,'WS Hcap'!$B$4:$D$158,3))</f>
        <v>FF</v>
      </c>
      <c r="C41" s="23">
        <v>37</v>
      </c>
      <c r="D41" s="40" t="str">
        <f>IF(A41="","",VLOOKUP(A41,'WS Hcap'!$B$4:$D$158,2))</f>
        <v>Forster, Stephen</v>
      </c>
      <c r="E41" s="149">
        <v>0.024212962962962964</v>
      </c>
      <c r="F41" s="24">
        <f>IF(A41="","",VLOOKUP(A41,'WS Hcap'!$B$4:$N$158,13))</f>
        <v>0.010069444444444445</v>
      </c>
      <c r="G41" s="149">
        <f t="shared" si="0"/>
        <v>0.014143518518518519</v>
      </c>
      <c r="H41" s="7"/>
      <c r="I41" s="5">
        <v>37</v>
      </c>
      <c r="J41" s="22" t="s">
        <v>151</v>
      </c>
      <c r="K41" s="24">
        <v>0.024212962962962964</v>
      </c>
      <c r="L41" s="24">
        <v>0.010069444444444445</v>
      </c>
      <c r="M41" s="24">
        <v>0.014143518518518519</v>
      </c>
    </row>
    <row r="42" spans="1:13" ht="15" customHeight="1">
      <c r="A42" s="192">
        <v>97</v>
      </c>
      <c r="B42" s="23" t="str">
        <f>IF(A42="","",VLOOKUP(A42,'WS Hcap'!$B$4:$D$158,3))</f>
        <v>JBR</v>
      </c>
      <c r="C42" s="5">
        <v>38</v>
      </c>
      <c r="D42" s="40" t="str">
        <f>IF(A42="","",VLOOKUP(A42,'WS Hcap'!$B$4:$D$158,2))</f>
        <v>Shields, David</v>
      </c>
      <c r="E42" s="149">
        <v>0.024224537037037034</v>
      </c>
      <c r="F42" s="24">
        <f>IF(A42="","",VLOOKUP(A42,'WS Hcap'!$B$4:$N$158,13))</f>
        <v>0.013194444444444444</v>
      </c>
      <c r="G42" s="149">
        <f t="shared" si="0"/>
        <v>0.01103009259259259</v>
      </c>
      <c r="H42" s="7"/>
      <c r="I42" s="5">
        <v>38</v>
      </c>
      <c r="J42" s="22" t="s">
        <v>148</v>
      </c>
      <c r="K42" s="24">
        <v>0.024039351851851853</v>
      </c>
      <c r="L42" s="24">
        <v>0.00954861111111111</v>
      </c>
      <c r="M42" s="24">
        <v>0.014490740740740743</v>
      </c>
    </row>
    <row r="43" spans="1:13" ht="15" customHeight="1">
      <c r="A43" s="192">
        <v>145</v>
      </c>
      <c r="B43" s="23" t="str">
        <f>IF(A43="","",VLOOKUP(A43,'WS Hcap'!$B$4:$D$158,3))</f>
        <v>TCC</v>
      </c>
      <c r="C43" s="23">
        <v>39</v>
      </c>
      <c r="D43" s="40" t="str">
        <f>IF(A43="","",VLOOKUP(A43,'WS Hcap'!$B$4:$D$158,2))</f>
        <v>White, Dawn</v>
      </c>
      <c r="E43" s="149">
        <v>0.02424768518518518</v>
      </c>
      <c r="F43" s="24">
        <f>IF(A43="","",VLOOKUP(A43,'WS Hcap'!$B$4:$N$158,13))</f>
        <v>0.008159722222222223</v>
      </c>
      <c r="G43" s="149">
        <f t="shared" si="0"/>
        <v>0.016087962962962957</v>
      </c>
      <c r="H43" s="7"/>
      <c r="I43" s="5">
        <v>39</v>
      </c>
      <c r="J43" s="7" t="s">
        <v>177</v>
      </c>
      <c r="K43" s="6">
        <v>0.02442129629629629</v>
      </c>
      <c r="L43" s="6">
        <v>0.009895833333333333</v>
      </c>
      <c r="M43" s="6">
        <v>0.014525462962962959</v>
      </c>
    </row>
    <row r="44" spans="1:13" ht="15" customHeight="1">
      <c r="A44" s="192">
        <v>125</v>
      </c>
      <c r="B44" s="23" t="str">
        <f>IF(A44="","",VLOOKUP(A44,'WS Hcap'!$B$4:$D$158,3))</f>
        <v>GAL</v>
      </c>
      <c r="C44" s="23">
        <v>40</v>
      </c>
      <c r="D44" s="40" t="str">
        <f>IF(A44="","",VLOOKUP(A44,'WS Hcap'!$B$4:$D$158,2))</f>
        <v>Stobbart, Joanne</v>
      </c>
      <c r="E44" s="149">
        <v>0.02428240740740741</v>
      </c>
      <c r="F44" s="24">
        <f>IF(A44="","",VLOOKUP(A44,'WS Hcap'!$B$4:$N$158,13))</f>
        <v>0.007118055555555555</v>
      </c>
      <c r="G44" s="149">
        <f t="shared" si="0"/>
        <v>0.017164351851851854</v>
      </c>
      <c r="H44" s="7"/>
      <c r="I44" s="5">
        <v>40</v>
      </c>
      <c r="J44" s="7" t="s">
        <v>157</v>
      </c>
      <c r="K44" s="6">
        <v>0.02407407407407407</v>
      </c>
      <c r="L44" s="6">
        <v>0.009375</v>
      </c>
      <c r="M44" s="6">
        <v>0.014699074074074071</v>
      </c>
    </row>
    <row r="45" spans="1:13" ht="15" customHeight="1">
      <c r="A45" s="192">
        <v>116</v>
      </c>
      <c r="B45" s="23" t="str">
        <f>IF(A45="","",VLOOKUP(A45,'WS Hcap'!$B$4:$D$158,3))</f>
        <v>TR</v>
      </c>
      <c r="C45" s="5">
        <v>41</v>
      </c>
      <c r="D45" s="40" t="str">
        <f>IF(A45="","",VLOOKUP(A45,'WS Hcap'!$B$4:$D$158,2))</f>
        <v>Stewart, Alan</v>
      </c>
      <c r="E45" s="149">
        <v>0.024305555555555556</v>
      </c>
      <c r="F45" s="24">
        <f>IF(A45="","",VLOOKUP(A45,'WS Hcap'!$B$4:$N$158,13))</f>
        <v>0.012499999999999999</v>
      </c>
      <c r="G45" s="149">
        <f t="shared" si="0"/>
        <v>0.011805555555555557</v>
      </c>
      <c r="H45" s="7"/>
      <c r="I45" s="5">
        <v>41</v>
      </c>
      <c r="J45" s="7" t="s">
        <v>45</v>
      </c>
      <c r="K45" s="6">
        <v>0.024201388888888887</v>
      </c>
      <c r="L45" s="86">
        <v>0.009375</v>
      </c>
      <c r="M45" s="6">
        <v>0.014826388888888887</v>
      </c>
    </row>
    <row r="46" spans="1:13" ht="15" customHeight="1">
      <c r="A46" s="192">
        <v>45</v>
      </c>
      <c r="B46" s="23" t="str">
        <f>IF(A46="","",VLOOKUP(A46,'WS Hcap'!$B$4:$D$158,3))</f>
        <v>CM</v>
      </c>
      <c r="C46" s="23">
        <v>42</v>
      </c>
      <c r="D46" s="40" t="str">
        <f>IF(A46="","",VLOOKUP(A46,'WS Hcap'!$B$4:$D$158,2))</f>
        <v>Falkous, Lesley</v>
      </c>
      <c r="E46" s="149">
        <v>0.02431712962962963</v>
      </c>
      <c r="F46" s="24">
        <f>IF(A46="","",VLOOKUP(A46,'WS Hcap'!$B$4:$N$158,13))</f>
        <v>0.0062499999999999995</v>
      </c>
      <c r="G46" s="149">
        <f t="shared" si="0"/>
        <v>0.01806712962962963</v>
      </c>
      <c r="H46" s="7"/>
      <c r="I46" s="5">
        <v>42</v>
      </c>
      <c r="J46" s="22" t="s">
        <v>248</v>
      </c>
      <c r="K46" s="24">
        <v>0.02390046296296296</v>
      </c>
      <c r="L46" s="24">
        <v>0.009027777777777779</v>
      </c>
      <c r="M46" s="24">
        <v>0.014872685185185181</v>
      </c>
    </row>
    <row r="47" spans="1:13" ht="15" customHeight="1">
      <c r="A47" s="192">
        <v>61</v>
      </c>
      <c r="B47" s="23" t="str">
        <f>IF(A47="","",VLOOKUP(A47,'WS Hcap'!$B$4:$D$158,3))</f>
        <v>CM</v>
      </c>
      <c r="C47" s="23">
        <v>43</v>
      </c>
      <c r="D47" s="40" t="str">
        <f>IF(A47="","",VLOOKUP(A47,'WS Hcap'!$B$4:$D$158,2))</f>
        <v>Harmon, Gemma</v>
      </c>
      <c r="E47" s="149">
        <v>0.024398148148148145</v>
      </c>
      <c r="F47" s="24">
        <f>IF(A47="","",VLOOKUP(A47,'WS Hcap'!$B$4:$N$158,13))</f>
        <v>0.01076388888888889</v>
      </c>
      <c r="G47" s="149">
        <f t="shared" si="0"/>
        <v>0.013634259259259254</v>
      </c>
      <c r="H47" s="7"/>
      <c r="I47" s="5">
        <v>43</v>
      </c>
      <c r="J47" s="22" t="s">
        <v>57</v>
      </c>
      <c r="K47" s="24">
        <v>0.02394675925925926</v>
      </c>
      <c r="L47" s="24">
        <v>0.009027777777777779</v>
      </c>
      <c r="M47" s="24">
        <v>0.014918981481481483</v>
      </c>
    </row>
    <row r="48" spans="1:13" ht="15" customHeight="1">
      <c r="A48" s="192">
        <v>131</v>
      </c>
      <c r="B48" s="23" t="str">
        <f>IF(A48="","",VLOOKUP(A48,'WS Hcap'!$B$4:$D$158,3))</f>
        <v>DMR</v>
      </c>
      <c r="C48" s="5">
        <v>44</v>
      </c>
      <c r="D48" s="40" t="str">
        <f>IF(A48="","",VLOOKUP(A48,'WS Hcap'!$B$4:$D$158,2))</f>
        <v>Temperley, Mark</v>
      </c>
      <c r="E48" s="149">
        <v>0.02440972222222222</v>
      </c>
      <c r="F48" s="24">
        <f>IF(A48="","",VLOOKUP(A48,'WS Hcap'!$B$4:$N$158,13))</f>
        <v>0.011284722222222222</v>
      </c>
      <c r="G48" s="149">
        <f t="shared" si="0"/>
        <v>0.013125</v>
      </c>
      <c r="H48" s="7"/>
      <c r="I48" s="5">
        <v>44</v>
      </c>
      <c r="J48" s="7" t="s">
        <v>66</v>
      </c>
      <c r="K48" s="6">
        <v>0.02476851851851852</v>
      </c>
      <c r="L48" s="6">
        <v>0.009722222222222222</v>
      </c>
      <c r="M48" s="6">
        <v>0.015046296296296297</v>
      </c>
    </row>
    <row r="49" spans="1:13" ht="15" customHeight="1">
      <c r="A49" s="192">
        <v>142</v>
      </c>
      <c r="B49" s="23" t="str">
        <f>IF(A49="","",VLOOKUP(A49,'WS Hcap'!$B$4:$D$158,3))</f>
        <v>BB</v>
      </c>
      <c r="C49" s="23">
        <v>45</v>
      </c>
      <c r="D49" s="40" t="str">
        <f>IF(A49="","",VLOOKUP(A49,'WS Hcap'!$B$4:$D$158,2))</f>
        <v>Watson, Leanne</v>
      </c>
      <c r="E49" s="149">
        <v>0.02442129629629629</v>
      </c>
      <c r="F49" s="24">
        <f>IF(A49="","",VLOOKUP(A49,'WS Hcap'!$B$4:$N$158,13))</f>
        <v>0.009895833333333333</v>
      </c>
      <c r="G49" s="149">
        <f t="shared" si="0"/>
        <v>0.014525462962962959</v>
      </c>
      <c r="H49" s="7"/>
      <c r="I49" s="5">
        <v>45</v>
      </c>
      <c r="J49" s="22" t="s">
        <v>207</v>
      </c>
      <c r="K49" s="24">
        <v>0.024502314814814814</v>
      </c>
      <c r="L49" s="24">
        <v>0.008680555555555556</v>
      </c>
      <c r="M49" s="24">
        <v>0.015821759259259258</v>
      </c>
    </row>
    <row r="50" spans="1:13" ht="15" customHeight="1">
      <c r="A50" s="192">
        <v>52</v>
      </c>
      <c r="B50" s="23" t="str">
        <f>IF(A50="","",VLOOKUP(A50,'WS Hcap'!$B$4:$D$158,3))</f>
        <v>TCC</v>
      </c>
      <c r="C50" s="23">
        <v>46</v>
      </c>
      <c r="D50" s="40" t="str">
        <f>IF(A50="","",VLOOKUP(A50,'WS Hcap'!$B$4:$D$158,2))</f>
        <v>Fox, Robert</v>
      </c>
      <c r="E50" s="149">
        <v>0.024502314814814814</v>
      </c>
      <c r="F50" s="24">
        <f>IF(A50="","",VLOOKUP(A50,'WS Hcap'!$B$4:$N$158,13))</f>
        <v>0.008680555555555556</v>
      </c>
      <c r="G50" s="149">
        <f t="shared" si="0"/>
        <v>0.015821759259259258</v>
      </c>
      <c r="H50" s="7"/>
      <c r="I50" s="5">
        <v>46</v>
      </c>
      <c r="J50" s="22" t="s">
        <v>152</v>
      </c>
      <c r="K50" s="24">
        <v>0.024571759259259262</v>
      </c>
      <c r="L50" s="24">
        <v>0.008680555555555556</v>
      </c>
      <c r="M50" s="24">
        <v>0.015891203703703706</v>
      </c>
    </row>
    <row r="51" spans="1:13" ht="15" customHeight="1">
      <c r="A51" s="192">
        <v>89</v>
      </c>
      <c r="B51" s="23" t="str">
        <f>IF(A51="","",VLOOKUP(A51,'WS Hcap'!$B$4:$D$158,3))</f>
        <v>TCC</v>
      </c>
      <c r="C51" s="5">
        <v>47</v>
      </c>
      <c r="D51" s="40" t="str">
        <f>IF(A51="","",VLOOKUP(A51,'WS Hcap'!$B$4:$D$158,2))</f>
        <v>Oliver, Emma</v>
      </c>
      <c r="E51" s="149">
        <v>0.024525462962962968</v>
      </c>
      <c r="F51" s="24">
        <f>IF(A51="","",VLOOKUP(A51,'WS Hcap'!$B$4:$N$158,13))</f>
        <v>0.0078125</v>
      </c>
      <c r="G51" s="149">
        <f t="shared" si="0"/>
        <v>0.016712962962962968</v>
      </c>
      <c r="I51" s="5">
        <v>47</v>
      </c>
      <c r="J51" s="22" t="s">
        <v>172</v>
      </c>
      <c r="K51" s="24">
        <v>0.023506944444444445</v>
      </c>
      <c r="L51" s="24">
        <v>0.007465277777777778</v>
      </c>
      <c r="M51" s="24">
        <v>0.016041666666666666</v>
      </c>
    </row>
    <row r="52" spans="1:13" ht="15" customHeight="1">
      <c r="A52" s="192">
        <v>73</v>
      </c>
      <c r="B52" s="23" t="str">
        <f>IF(A52="","",VLOOKUP(A52,'WS Hcap'!$B$4:$D$158,3))</f>
        <v>GAL</v>
      </c>
      <c r="C52" s="23">
        <v>48</v>
      </c>
      <c r="D52" s="40" t="str">
        <f>IF(A52="","",VLOOKUP(A52,'WS Hcap'!$B$4:$D$158,2))</f>
        <v>Lemin, Julie</v>
      </c>
      <c r="E52" s="149">
        <v>0.024537037037037038</v>
      </c>
      <c r="F52" s="24">
        <f>IF(A52="","",VLOOKUP(A52,'WS Hcap'!$B$4:$N$158,13))</f>
        <v>0.011111111111111112</v>
      </c>
      <c r="G52" s="149">
        <f t="shared" si="0"/>
        <v>0.013425925925925926</v>
      </c>
      <c r="I52" s="5">
        <v>48</v>
      </c>
      <c r="J52" s="22" t="s">
        <v>224</v>
      </c>
      <c r="K52" s="24">
        <v>0.02424768518518518</v>
      </c>
      <c r="L52" s="24">
        <v>0.008159722222222223</v>
      </c>
      <c r="M52" s="24">
        <v>0.016087962962962957</v>
      </c>
    </row>
    <row r="53" spans="1:13" ht="15" customHeight="1">
      <c r="A53" s="192">
        <v>115</v>
      </c>
      <c r="B53" s="23" t="str">
        <f>IF(A53="","",VLOOKUP(A53,'WS Hcap'!$B$4:$D$158,3))</f>
        <v>IPD</v>
      </c>
      <c r="C53" s="23">
        <v>49</v>
      </c>
      <c r="D53" s="40" t="str">
        <f>IF(A53="","",VLOOKUP(A53,'WS Hcap'!$B$4:$D$158,2))</f>
        <v>Stevens, Claire</v>
      </c>
      <c r="E53" s="149">
        <v>0.024537037037037038</v>
      </c>
      <c r="F53" s="24">
        <f>IF(A53="","",VLOOKUP(A53,'WS Hcap'!$B$4:$N$158,13))</f>
        <v>0.0026041666666666665</v>
      </c>
      <c r="G53" s="149">
        <f t="shared" si="0"/>
        <v>0.02193287037037037</v>
      </c>
      <c r="I53" s="5">
        <v>49</v>
      </c>
      <c r="J53" s="7" t="s">
        <v>176</v>
      </c>
      <c r="K53" s="6">
        <v>0.0241087962962963</v>
      </c>
      <c r="L53" s="6">
        <v>0.007986111111111112</v>
      </c>
      <c r="M53" s="6">
        <v>0.016122685185185184</v>
      </c>
    </row>
    <row r="54" spans="1:13" ht="15" customHeight="1">
      <c r="A54" s="192">
        <v>98</v>
      </c>
      <c r="B54" s="23" t="str">
        <f>IF(A54="","",VLOOKUP(A54,'WS Hcap'!$B$4:$D$158,3))</f>
        <v>SC</v>
      </c>
      <c r="C54" s="5">
        <v>50</v>
      </c>
      <c r="D54" s="40" t="str">
        <f>IF(A54="","",VLOOKUP(A54,'WS Hcap'!$B$4:$D$158,2))</f>
        <v>Short, Stacey</v>
      </c>
      <c r="E54" s="149">
        <v>0.024571759259259262</v>
      </c>
      <c r="F54" s="24">
        <f>IF(A54="","",VLOOKUP(A54,'WS Hcap'!$B$4:$N$158,13))</f>
        <v>0.008680555555555556</v>
      </c>
      <c r="G54" s="149">
        <f t="shared" si="0"/>
        <v>0.015891203703703706</v>
      </c>
      <c r="I54" s="5">
        <v>50</v>
      </c>
      <c r="J54" s="22" t="s">
        <v>91</v>
      </c>
      <c r="K54" s="24">
        <v>0.023842592592592596</v>
      </c>
      <c r="L54" s="24">
        <v>0.007465277777777778</v>
      </c>
      <c r="M54" s="24">
        <v>0.016377314814814817</v>
      </c>
    </row>
    <row r="55" spans="1:13" ht="15" customHeight="1">
      <c r="A55" s="192">
        <v>144</v>
      </c>
      <c r="B55" s="23" t="str">
        <f>IF(A55="","",VLOOKUP(A55,'WS Hcap'!$B$4:$D$158,3))</f>
        <v>FF</v>
      </c>
      <c r="C55" s="23">
        <v>51</v>
      </c>
      <c r="D55" s="40" t="str">
        <f>IF(A55="","",VLOOKUP(A55,'WS Hcap'!$B$4:$D$158,2))</f>
        <v>Weir, Gary</v>
      </c>
      <c r="E55" s="149">
        <v>0.02459490740740741</v>
      </c>
      <c r="F55" s="24">
        <f>IF(A55="","",VLOOKUP(A55,'WS Hcap'!$B$4:$N$158,13))</f>
        <v>0.013368055555555557</v>
      </c>
      <c r="G55" s="149">
        <f t="shared" si="0"/>
        <v>0.011226851851851852</v>
      </c>
      <c r="I55" s="5">
        <v>51</v>
      </c>
      <c r="J55" s="22" t="s">
        <v>222</v>
      </c>
      <c r="K55" s="24">
        <v>0.024525462962962968</v>
      </c>
      <c r="L55" s="24">
        <v>0.0078125</v>
      </c>
      <c r="M55" s="24">
        <v>0.016712962962962968</v>
      </c>
    </row>
    <row r="56" spans="1:13" ht="15" customHeight="1">
      <c r="A56" s="192">
        <v>13</v>
      </c>
      <c r="B56" s="23" t="str">
        <f>IF(A56="","",VLOOKUP(A56,'WS Hcap'!$B$4:$D$158,3))</f>
        <v>TCC</v>
      </c>
      <c r="C56" s="23">
        <v>52</v>
      </c>
      <c r="D56" s="40" t="str">
        <f>IF(A56="","",VLOOKUP(A56,'WS Hcap'!$B$4:$D$158,2))</f>
        <v>Bennett, Emma</v>
      </c>
      <c r="E56" s="149">
        <v>0.02460648148148148</v>
      </c>
      <c r="F56" s="24">
        <f>IF(A56="","",VLOOKUP(A56,'WS Hcap'!$B$4:$N$158,13))</f>
        <v>0.006944444444444444</v>
      </c>
      <c r="G56" s="149">
        <f t="shared" si="0"/>
        <v>0.017662037037037035</v>
      </c>
      <c r="I56" s="5">
        <v>52</v>
      </c>
      <c r="J56" s="7" t="s">
        <v>42</v>
      </c>
      <c r="K56" s="6">
        <v>0.02428240740740741</v>
      </c>
      <c r="L56" s="6">
        <v>0.007118055555555555</v>
      </c>
      <c r="M56" s="6">
        <v>0.017164351851851854</v>
      </c>
    </row>
    <row r="57" spans="1:13" ht="15" customHeight="1">
      <c r="A57" s="192">
        <v>49</v>
      </c>
      <c r="B57" s="23" t="str">
        <f>IF(A57="","",VLOOKUP(A57,'WS Hcap'!$B$4:$D$158,3))</f>
        <v>DMR</v>
      </c>
      <c r="C57" s="5">
        <v>53</v>
      </c>
      <c r="D57" s="40" t="str">
        <f>IF(A57="","",VLOOKUP(A57,'WS Hcap'!$B$4:$D$158,2))</f>
        <v>Forster, Ron</v>
      </c>
      <c r="E57" s="149">
        <v>0.02476851851851852</v>
      </c>
      <c r="F57" s="24">
        <f>IF(A57="","",VLOOKUP(A57,'WS Hcap'!$B$4:$N$158,13))</f>
        <v>0.009722222222222222</v>
      </c>
      <c r="G57" s="149">
        <f t="shared" si="0"/>
        <v>0.015046296296296297</v>
      </c>
      <c r="I57" s="5">
        <v>53</v>
      </c>
      <c r="J57" s="22" t="s">
        <v>227</v>
      </c>
      <c r="K57" s="24">
        <v>0.02460648148148148</v>
      </c>
      <c r="L57" s="24">
        <v>0.006944444444444444</v>
      </c>
      <c r="M57" s="24">
        <v>0.017662037037037035</v>
      </c>
    </row>
    <row r="58" spans="1:13" ht="15" customHeight="1">
      <c r="A58" s="192">
        <v>4</v>
      </c>
      <c r="B58" s="23" t="str">
        <f>IF(A58="","",VLOOKUP(A58,'WS Hcap'!$B$4:$D$158,3))</f>
        <v>AUMD</v>
      </c>
      <c r="C58" s="23">
        <v>54</v>
      </c>
      <c r="D58" s="40" t="str">
        <f>IF(A58="","",VLOOKUP(A58,'WS Hcap'!$B$4:$D$158,2))</f>
        <v>Ashby, Michael</v>
      </c>
      <c r="E58" s="149">
        <v>0.025057870370370373</v>
      </c>
      <c r="F58" s="24">
        <f>IF(A58="","",VLOOKUP(A58,'WS Hcap'!$B$4:$N$158,13))</f>
        <v>0.011111111111111112</v>
      </c>
      <c r="G58" s="149">
        <f t="shared" si="0"/>
        <v>0.013946759259259261</v>
      </c>
      <c r="I58" s="5">
        <v>54</v>
      </c>
      <c r="J58" s="22" t="s">
        <v>36</v>
      </c>
      <c r="K58" s="24">
        <v>0.02431712962962963</v>
      </c>
      <c r="L58" s="24">
        <v>0.0062499999999999995</v>
      </c>
      <c r="M58" s="24">
        <v>0.01806712962962963</v>
      </c>
    </row>
    <row r="59" spans="1:13" ht="15">
      <c r="A59" s="192">
        <v>68</v>
      </c>
      <c r="B59" s="23" t="str">
        <f>IF(A59="","",VLOOKUP(A59,'WS Hcap'!$B$4:$D$158,3))</f>
        <v>SB</v>
      </c>
      <c r="C59" s="23">
        <v>55</v>
      </c>
      <c r="D59" s="40" t="str">
        <f>IF(A59="","",VLOOKUP(A59,'WS Hcap'!$B$4:$D$158,2))</f>
        <v>Jones, Steven</v>
      </c>
      <c r="E59" s="149">
        <v>0.025057870370370373</v>
      </c>
      <c r="F59" s="24">
        <f>IF(A59="","",VLOOKUP(A59,'WS Hcap'!$B$4:$N$158,13))</f>
        <v>0.013541666666666667</v>
      </c>
      <c r="G59" s="149">
        <f t="shared" si="0"/>
        <v>0.011516203703703706</v>
      </c>
      <c r="I59" s="5">
        <v>55</v>
      </c>
      <c r="J59" s="22" t="s">
        <v>240</v>
      </c>
      <c r="K59" s="24">
        <v>0.023506944444444445</v>
      </c>
      <c r="L59" s="24">
        <v>0.004513888888888889</v>
      </c>
      <c r="M59" s="24">
        <v>0.018993055555555555</v>
      </c>
    </row>
    <row r="60" spans="1:13" ht="15">
      <c r="A60" s="23">
        <v>160</v>
      </c>
      <c r="B60" s="23">
        <f>IF(A60="","",VLOOKUP(A60,'WS Hcap'!$B$4:$D$158,3))</f>
        <v>0</v>
      </c>
      <c r="C60" s="5">
        <v>56</v>
      </c>
      <c r="D60" s="40" t="str">
        <f>IF(A60="","",VLOOKUP(A60,'WS Hcap'!$B$4:$D$158,2))</f>
        <v>Pattison, Andy</v>
      </c>
      <c r="E60" s="149">
        <v>0.023402777777777783</v>
      </c>
      <c r="F60" s="24">
        <f>IF(A60="","",VLOOKUP(A60,'WS Hcap'!$B$4:$N$158,13))</f>
        <v>0.010416666666666666</v>
      </c>
      <c r="G60" s="149">
        <f t="shared" si="0"/>
        <v>0.012986111111111117</v>
      </c>
      <c r="I60" s="5">
        <v>56</v>
      </c>
      <c r="J60" s="7" t="s">
        <v>145</v>
      </c>
      <c r="K60" s="6">
        <v>0.024537037037037038</v>
      </c>
      <c r="L60" s="6">
        <v>0.0026041666666666665</v>
      </c>
      <c r="M60" s="6">
        <v>0.02193287037037037</v>
      </c>
    </row>
    <row r="61" spans="1:13" ht="15">
      <c r="A61" s="23"/>
      <c r="B61" s="23">
        <f>IF(A61="","",VLOOKUP(A61,'WS Hcap'!$B$4:$D$158,3))</f>
      </c>
      <c r="C61" s="23"/>
      <c r="D61" s="40">
        <f>IF(A61="","",VLOOKUP(A61,'WS Hcap'!$B$4:$D$158,2))</f>
      </c>
      <c r="E61" s="6"/>
      <c r="F61" s="24">
        <f>IF(A61="","",VLOOKUP(A61,'WS Hcap'!$B$4:$N$158,13))</f>
      </c>
      <c r="G61" s="24"/>
      <c r="I61" s="5">
        <v>57</v>
      </c>
      <c r="J61" s="7" t="s">
        <v>8</v>
      </c>
      <c r="K61" s="6"/>
      <c r="L61" s="6" t="s">
        <v>8</v>
      </c>
      <c r="M61" s="6"/>
    </row>
    <row r="62" spans="1:13" ht="15">
      <c r="A62" s="23"/>
      <c r="B62" s="23">
        <f>IF(A62="","",VLOOKUP(A62,'WS Hcap'!$B$4:$D$158,3))</f>
      </c>
      <c r="C62" s="23"/>
      <c r="D62" s="40"/>
      <c r="E62" s="6"/>
      <c r="F62" s="24">
        <f>IF(A62="","",VLOOKUP(A62,'WS Hcap'!$B$4:$N$158,13))</f>
      </c>
      <c r="G62" s="24"/>
      <c r="I62" s="5">
        <v>58</v>
      </c>
      <c r="J62" s="22"/>
      <c r="K62" s="24"/>
      <c r="L62" s="24" t="s">
        <v>8</v>
      </c>
      <c r="M62" s="24"/>
    </row>
    <row r="63" spans="1:13" ht="15">
      <c r="A63" s="23"/>
      <c r="B63" s="23">
        <f>IF(A63="","",VLOOKUP(A63,'WS Hcap'!$B$4:$D$158,3))</f>
      </c>
      <c r="C63" s="23"/>
      <c r="D63" s="40"/>
      <c r="E63" s="6"/>
      <c r="F63" s="24">
        <f>IF(A63="","",VLOOKUP(A63,'WS Hcap'!$B$4:$N$158,13))</f>
      </c>
      <c r="G63" s="24"/>
      <c r="I63" s="5">
        <v>59</v>
      </c>
      <c r="J63" s="7"/>
      <c r="K63" s="6"/>
      <c r="L63" s="6" t="s">
        <v>8</v>
      </c>
      <c r="M63" s="6"/>
    </row>
    <row r="64" spans="1:13" ht="15">
      <c r="A64" s="23"/>
      <c r="B64" s="23">
        <f>IF(A64="","",VLOOKUP(A64,'WS Hcap'!$B$4:$D$158,3))</f>
      </c>
      <c r="C64" s="23"/>
      <c r="D64" s="40"/>
      <c r="E64" s="6"/>
      <c r="F64" s="24">
        <f>IF(A64="","",VLOOKUP(A64,'WS Hcap'!$B$4:$N$158,13))</f>
      </c>
      <c r="G64" s="24"/>
      <c r="I64" s="5">
        <v>60</v>
      </c>
      <c r="J64" s="7"/>
      <c r="K64" s="6"/>
      <c r="L64" s="6" t="s">
        <v>8</v>
      </c>
      <c r="M64" s="6"/>
    </row>
    <row r="65" spans="1:13" ht="15">
      <c r="A65" s="23"/>
      <c r="B65" s="23">
        <f>IF(A65="","",VLOOKUP(A65,'WS Hcap'!$B$4:$D$158,3))</f>
      </c>
      <c r="C65" s="23"/>
      <c r="D65" s="40"/>
      <c r="E65" s="6"/>
      <c r="F65" s="24">
        <f>IF(A65="","",VLOOKUP(A65,'WS Hcap'!$B$4:$N$158,13))</f>
      </c>
      <c r="G65" s="24"/>
      <c r="I65" s="5">
        <v>61</v>
      </c>
      <c r="J65" s="22"/>
      <c r="K65" s="24"/>
      <c r="L65" s="24" t="s">
        <v>8</v>
      </c>
      <c r="M65" s="24"/>
    </row>
    <row r="66" spans="1:13" ht="15">
      <c r="A66" s="23"/>
      <c r="B66" s="23">
        <f>IF(A66="","",VLOOKUP(A66,'WS Hcap'!$B$4:$D$158,3))</f>
      </c>
      <c r="C66" s="23"/>
      <c r="D66" s="40"/>
      <c r="E66" s="6"/>
      <c r="F66" s="24">
        <f>IF(A66="","",VLOOKUP(A66,'WS Hcap'!$B$4:$N$158,13))</f>
      </c>
      <c r="G66" s="24"/>
      <c r="I66" s="5">
        <v>62</v>
      </c>
      <c r="J66" s="7"/>
      <c r="K66" s="6"/>
      <c r="L66" s="6" t="s">
        <v>8</v>
      </c>
      <c r="M66" s="6"/>
    </row>
    <row r="67" spans="1:13" ht="15">
      <c r="A67" s="5"/>
      <c r="B67" s="23">
        <f>IF(A67="","",VLOOKUP(A67,'WS Hcap'!$B$4:$D$158,3))</f>
      </c>
      <c r="C67" s="23"/>
      <c r="D67" s="40"/>
      <c r="E67" s="6"/>
      <c r="F67" s="24">
        <f>IF(A67="","",VLOOKUP(A67,'WS Hcap'!$B$4:$N$158,13))</f>
      </c>
      <c r="G67" s="6"/>
      <c r="I67" s="5">
        <v>63</v>
      </c>
      <c r="J67" s="22"/>
      <c r="K67" s="24"/>
      <c r="L67" s="24" t="s">
        <v>8</v>
      </c>
      <c r="M67" s="24"/>
    </row>
    <row r="68" spans="1:13" ht="15">
      <c r="A68" s="23"/>
      <c r="B68" s="23">
        <f>IF(A68="","",VLOOKUP(A68,'WS Hcap'!$B$4:$D$158,3))</f>
      </c>
      <c r="C68" s="23"/>
      <c r="D68" s="40"/>
      <c r="E68" s="6"/>
      <c r="F68" s="24">
        <f>IF(A68="","",VLOOKUP(A68,'WS Hcap'!$B$4:$N$158,13))</f>
      </c>
      <c r="G68" s="24"/>
      <c r="I68" s="5">
        <v>64</v>
      </c>
      <c r="J68" s="22"/>
      <c r="K68" s="24"/>
      <c r="L68" s="24" t="s">
        <v>8</v>
      </c>
      <c r="M68" s="24"/>
    </row>
    <row r="69" spans="1:13" ht="15">
      <c r="A69" s="23"/>
      <c r="B69" s="23">
        <f>IF(A69="","",VLOOKUP(A69,'WS Hcap'!$B$4:$D$158,3))</f>
      </c>
      <c r="C69" s="23"/>
      <c r="D69" s="40"/>
      <c r="E69" s="6"/>
      <c r="F69" s="24">
        <f>IF(A69="","",VLOOKUP(A69,'WS Hcap'!$B$4:$N$158,13))</f>
      </c>
      <c r="G69" s="24"/>
      <c r="I69" s="5">
        <v>65</v>
      </c>
      <c r="J69" s="22"/>
      <c r="K69" s="24"/>
      <c r="L69" s="24" t="s">
        <v>8</v>
      </c>
      <c r="M69" s="24"/>
    </row>
    <row r="70" spans="1:13" ht="15">
      <c r="A70" s="23"/>
      <c r="B70" s="23">
        <f>IF(A70="","",VLOOKUP(A70,'WS Hcap'!$B$4:$D$158,3))</f>
      </c>
      <c r="C70" s="23"/>
      <c r="D70" s="40"/>
      <c r="E70" s="6"/>
      <c r="F70" s="24">
        <f>IF(A70="","",VLOOKUP(A70,'WS Hcap'!$B$4:$N$158,13))</f>
      </c>
      <c r="G70" s="24"/>
      <c r="I70" s="5">
        <v>66</v>
      </c>
      <c r="J70" s="22"/>
      <c r="K70" s="24"/>
      <c r="L70" s="24" t="s">
        <v>8</v>
      </c>
      <c r="M70" s="24"/>
    </row>
    <row r="71" spans="1:13" ht="15">
      <c r="A71" s="23"/>
      <c r="B71" s="23">
        <f>IF(A71="","",VLOOKUP(A71,'WS Hcap'!$B$4:$D$158,3))</f>
      </c>
      <c r="C71" s="23"/>
      <c r="D71" s="40"/>
      <c r="E71" s="6"/>
      <c r="F71" s="24">
        <f>IF(A71="","",VLOOKUP(A71,'WS Hcap'!$B$4:$N$158,13))</f>
      </c>
      <c r="G71" s="24"/>
      <c r="I71" s="5">
        <v>67</v>
      </c>
      <c r="J71" s="7"/>
      <c r="K71" s="6"/>
      <c r="L71" s="6" t="s">
        <v>8</v>
      </c>
      <c r="M71" s="6"/>
    </row>
    <row r="72" spans="1:13" ht="15">
      <c r="A72" s="23"/>
      <c r="B72" s="23">
        <f>IF(A72="","",VLOOKUP(A72,'WS Hcap'!$B$4:$D$158,3))</f>
      </c>
      <c r="C72" s="23"/>
      <c r="D72" s="40"/>
      <c r="E72" s="6"/>
      <c r="F72" s="24">
        <f>IF(A72="","",VLOOKUP(A72,'WS Hcap'!$B$4:$N$158,13))</f>
      </c>
      <c r="G72" s="24"/>
      <c r="I72" s="5">
        <v>68</v>
      </c>
      <c r="J72" s="7"/>
      <c r="K72" s="6"/>
      <c r="L72" s="6" t="s">
        <v>8</v>
      </c>
      <c r="M72" s="6"/>
    </row>
    <row r="73" spans="1:13" ht="15">
      <c r="A73" s="23"/>
      <c r="B73" s="23">
        <f>IF(A73="","",VLOOKUP(A73,'WS Hcap'!$B$4:$D$158,3))</f>
      </c>
      <c r="C73" s="23"/>
      <c r="D73" s="40"/>
      <c r="E73" s="6"/>
      <c r="F73" s="24">
        <f>IF(A73="","",VLOOKUP(A73,'WS Hcap'!$B$4:$N$158,13))</f>
      </c>
      <c r="G73" s="24"/>
      <c r="I73" s="5">
        <v>69</v>
      </c>
      <c r="J73" s="7"/>
      <c r="K73" s="6"/>
      <c r="L73" s="6" t="s">
        <v>8</v>
      </c>
      <c r="M73" s="6"/>
    </row>
    <row r="74" spans="1:13" ht="15">
      <c r="A74" s="23"/>
      <c r="B74" s="23">
        <f>IF(A74="","",VLOOKUP(A74,'WS Hcap'!$B$4:$D$158,3))</f>
      </c>
      <c r="C74" s="23"/>
      <c r="D74" s="40"/>
      <c r="E74" s="6"/>
      <c r="F74" s="24">
        <f>IF(A74="","",VLOOKUP(A74,'WS Hcap'!$B$4:$N$158,13))</f>
      </c>
      <c r="G74" s="24"/>
      <c r="I74" s="5">
        <v>70</v>
      </c>
      <c r="J74" s="7"/>
      <c r="K74" s="6"/>
      <c r="L74" s="6" t="s">
        <v>8</v>
      </c>
      <c r="M74" s="6"/>
    </row>
    <row r="75" spans="1:13" ht="15">
      <c r="A75" s="23"/>
      <c r="B75" s="23">
        <f>IF(A75="","",VLOOKUP(A75,'WS Hcap'!$B$4:$D$158,3))</f>
      </c>
      <c r="C75" s="23"/>
      <c r="D75" s="40"/>
      <c r="E75" s="6"/>
      <c r="F75" s="24">
        <f>IF(A75="","",VLOOKUP(A75,'WS Hcap'!$B$4:$N$158,13))</f>
      </c>
      <c r="G75" s="24"/>
      <c r="I75" s="5">
        <v>71</v>
      </c>
      <c r="J75" s="7"/>
      <c r="K75" s="6"/>
      <c r="L75" s="6" t="s">
        <v>8</v>
      </c>
      <c r="M75" s="6"/>
    </row>
    <row r="76" spans="1:13" ht="15">
      <c r="A76" s="23"/>
      <c r="B76" s="23">
        <f>IF(A76="","",VLOOKUP(A76,'WS Hcap'!$B$4:$D$158,3))</f>
      </c>
      <c r="C76" s="23"/>
      <c r="D76" s="40"/>
      <c r="E76" s="6"/>
      <c r="F76" s="24">
        <f>IF(A76="","",VLOOKUP(A76,'WS Hcap'!$B$4:$N$158,13))</f>
      </c>
      <c r="G76" s="24"/>
      <c r="I76" s="5">
        <v>72</v>
      </c>
      <c r="J76" s="22"/>
      <c r="K76" s="24"/>
      <c r="L76" s="24" t="s">
        <v>8</v>
      </c>
      <c r="M76" s="24"/>
    </row>
    <row r="77" spans="1:13" ht="15">
      <c r="A77" s="23"/>
      <c r="B77" s="23">
        <f>IF(A77="","",VLOOKUP(A77,'WS Hcap'!$B$4:$D$158,3))</f>
      </c>
      <c r="C77" s="23"/>
      <c r="D77" s="40"/>
      <c r="E77" s="6"/>
      <c r="F77" s="24">
        <f>IF(A77="","",VLOOKUP(A77,'WS Hcap'!$B$4:$N$158,13))</f>
      </c>
      <c r="G77" s="24"/>
      <c r="I77" s="5">
        <v>73</v>
      </c>
      <c r="J77" s="22"/>
      <c r="K77" s="24"/>
      <c r="L77" s="24" t="s">
        <v>8</v>
      </c>
      <c r="M77" s="24"/>
    </row>
    <row r="78" spans="1:13" ht="15">
      <c r="A78" s="23"/>
      <c r="B78" s="23">
        <f>IF(A78="","",VLOOKUP(A78,'WS Hcap'!$B$4:$D$158,3))</f>
      </c>
      <c r="C78" s="23"/>
      <c r="D78" s="40"/>
      <c r="E78" s="6"/>
      <c r="F78" s="24">
        <f>IF(A78="","",VLOOKUP(A78,'WS Hcap'!$B$4:$N$158,13))</f>
      </c>
      <c r="G78" s="24"/>
      <c r="I78" s="5">
        <v>74</v>
      </c>
      <c r="J78" s="7"/>
      <c r="K78" s="6"/>
      <c r="L78" s="6" t="s">
        <v>8</v>
      </c>
      <c r="M78" s="6"/>
    </row>
    <row r="79" spans="1:13" ht="15">
      <c r="A79" s="23"/>
      <c r="B79" s="23">
        <f>IF(A79="","",VLOOKUP(A79,'WS Hcap'!$B$4:$D$158,3))</f>
      </c>
      <c r="C79" s="23"/>
      <c r="D79" s="40"/>
      <c r="E79" s="6"/>
      <c r="F79" s="24">
        <f>IF(A79="","",VLOOKUP(A79,'WS Hcap'!$B$4:$N$158,13))</f>
      </c>
      <c r="G79" s="24"/>
      <c r="I79" s="5">
        <v>75</v>
      </c>
      <c r="J79" s="22"/>
      <c r="K79" s="24"/>
      <c r="L79" s="24" t="s">
        <v>8</v>
      </c>
      <c r="M79" s="24"/>
    </row>
    <row r="80" spans="1:13" ht="15">
      <c r="A80" s="23"/>
      <c r="B80" s="23">
        <f>IF(A80="","",VLOOKUP(A80,'WS Hcap'!$B$4:$D$158,3))</f>
      </c>
      <c r="C80" s="23"/>
      <c r="D80" s="40"/>
      <c r="E80" s="6"/>
      <c r="F80" s="24">
        <f>IF(A80="","",VLOOKUP(A80,'WS Hcap'!$B$4:$N$158,13))</f>
      </c>
      <c r="G80" s="24"/>
      <c r="I80" s="5">
        <v>76</v>
      </c>
      <c r="J80" s="7"/>
      <c r="K80" s="6"/>
      <c r="L80" s="6" t="s">
        <v>8</v>
      </c>
      <c r="M80" s="6"/>
    </row>
    <row r="81" spans="1:13" ht="15">
      <c r="A81" s="23"/>
      <c r="B81" s="23">
        <f>IF(A81="","",VLOOKUP(A81,'WS Hcap'!$B$4:$D$158,3))</f>
      </c>
      <c r="C81" s="23"/>
      <c r="D81" s="40"/>
      <c r="E81" s="6"/>
      <c r="F81" s="24">
        <f>IF(A81="","",VLOOKUP(A81,'WS Hcap'!$B$4:$N$158,13))</f>
      </c>
      <c r="G81" s="24"/>
      <c r="I81" s="5">
        <v>77</v>
      </c>
      <c r="J81" s="7"/>
      <c r="K81" s="6"/>
      <c r="L81" s="6" t="s">
        <v>8</v>
      </c>
      <c r="M81" s="6"/>
    </row>
    <row r="82" spans="1:13" ht="15">
      <c r="A82" s="23"/>
      <c r="B82" s="23">
        <f>IF(A82="","",VLOOKUP(A82,'WS Hcap'!$B$4:$D$158,3))</f>
      </c>
      <c r="C82" s="23"/>
      <c r="D82" s="40"/>
      <c r="E82" s="6"/>
      <c r="F82" s="24">
        <f>IF(A82="","",VLOOKUP(A82,'WS Hcap'!$B$4:$N$158,13))</f>
      </c>
      <c r="G82" s="24"/>
      <c r="I82" s="5">
        <v>78</v>
      </c>
      <c r="J82" s="7"/>
      <c r="K82" s="6"/>
      <c r="L82" s="6" t="s">
        <v>8</v>
      </c>
      <c r="M82" s="6"/>
    </row>
    <row r="83" spans="1:13" ht="15">
      <c r="A83" s="23"/>
      <c r="B83" s="23">
        <f>IF(A83="","",VLOOKUP(A83,'WS Hcap'!$B$4:$D$158,3))</f>
      </c>
      <c r="C83" s="23"/>
      <c r="D83" s="40"/>
      <c r="E83" s="6"/>
      <c r="F83" s="24">
        <f>IF(A83="","",VLOOKUP(A83,'WS Hcap'!$B$4:$N$158,13))</f>
      </c>
      <c r="G83" s="24"/>
      <c r="I83" s="5">
        <v>79</v>
      </c>
      <c r="J83" s="22"/>
      <c r="K83" s="24"/>
      <c r="L83" s="24" t="s">
        <v>8</v>
      </c>
      <c r="M83" s="24"/>
    </row>
    <row r="84" spans="1:13" ht="15">
      <c r="A84" s="23"/>
      <c r="B84" s="23">
        <f>IF(A84="","",VLOOKUP(A84,'WS Hcap'!$B$4:$D$158,3))</f>
      </c>
      <c r="C84" s="23"/>
      <c r="D84" s="40"/>
      <c r="E84" s="6"/>
      <c r="F84" s="24">
        <f>IF(A84="","",VLOOKUP(A84,'WS Hcap'!$B$4:$N$158,13))</f>
      </c>
      <c r="G84" s="24"/>
      <c r="I84" s="5">
        <v>80</v>
      </c>
      <c r="J84" s="7"/>
      <c r="K84" s="6"/>
      <c r="L84" s="6" t="s">
        <v>8</v>
      </c>
      <c r="M84" s="6"/>
    </row>
    <row r="85" spans="1:13" ht="15">
      <c r="A85" s="23"/>
      <c r="B85" s="23">
        <f>IF(A85="","",VLOOKUP(A85,'WS Hcap'!$B$4:$D$158,3))</f>
      </c>
      <c r="C85" s="23"/>
      <c r="D85" s="40"/>
      <c r="E85" s="6"/>
      <c r="F85" s="24">
        <f>IF(A85="","",VLOOKUP(A85,'WS Hcap'!$B$4:$N$158,13))</f>
      </c>
      <c r="G85" s="24"/>
      <c r="I85" s="5">
        <v>81</v>
      </c>
      <c r="J85" s="22"/>
      <c r="K85" s="24"/>
      <c r="L85" s="24" t="s">
        <v>8</v>
      </c>
      <c r="M85" s="24"/>
    </row>
    <row r="86" spans="1:13" ht="15">
      <c r="A86" s="23"/>
      <c r="B86" s="23">
        <f>IF(A86="","",VLOOKUP(A86,'WS Hcap'!$B$4:$D$158,3))</f>
      </c>
      <c r="C86" s="23"/>
      <c r="D86" s="40"/>
      <c r="E86" s="6"/>
      <c r="F86" s="24">
        <f>IF(A86="","",VLOOKUP(A86,'WS Hcap'!$B$4:$N$158,13))</f>
      </c>
      <c r="G86" s="24"/>
      <c r="I86" s="5">
        <v>82</v>
      </c>
      <c r="J86" s="7"/>
      <c r="K86" s="6"/>
      <c r="L86" s="6" t="s">
        <v>8</v>
      </c>
      <c r="M86" s="6"/>
    </row>
    <row r="87" spans="1:13" ht="15">
      <c r="A87" s="23"/>
      <c r="B87" s="23">
        <f>IF(A87="","",VLOOKUP(A87,'WS Hcap'!$B$4:$D$158,3))</f>
      </c>
      <c r="C87" s="23"/>
      <c r="D87" s="40"/>
      <c r="E87" s="6"/>
      <c r="F87" s="24">
        <f>IF(A87="","",VLOOKUP(A87,'WS Hcap'!$B$4:$N$158,13))</f>
      </c>
      <c r="G87" s="24"/>
      <c r="I87" s="5">
        <v>83</v>
      </c>
      <c r="J87" s="22"/>
      <c r="K87" s="24"/>
      <c r="L87" s="24" t="s">
        <v>8</v>
      </c>
      <c r="M87" s="24"/>
    </row>
    <row r="88" spans="1:13" ht="15">
      <c r="A88" s="23"/>
      <c r="B88" s="23">
        <f>IF(A88="","",VLOOKUP(A88,'WS Hcap'!$B$4:$D$158,3))</f>
      </c>
      <c r="C88" s="23"/>
      <c r="D88" s="40"/>
      <c r="E88" s="6"/>
      <c r="F88" s="24">
        <f>IF(A88="","",VLOOKUP(A88,'WS Hcap'!$B$4:$N$158,13))</f>
      </c>
      <c r="G88" s="24"/>
      <c r="I88" s="5">
        <v>84</v>
      </c>
      <c r="J88" s="7"/>
      <c r="K88" s="6"/>
      <c r="L88" s="6" t="s">
        <v>8</v>
      </c>
      <c r="M88" s="6"/>
    </row>
    <row r="89" spans="1:13" ht="15">
      <c r="A89" s="23"/>
      <c r="B89" s="23">
        <f>IF(A89="","",VLOOKUP(A89,'WS Hcap'!$B$4:$D$158,3))</f>
      </c>
      <c r="C89" s="23"/>
      <c r="D89" s="40"/>
      <c r="E89" s="6"/>
      <c r="F89" s="24">
        <f>IF(A89="","",VLOOKUP(A89,'WS Hcap'!$B$4:$N$158,13))</f>
      </c>
      <c r="G89" s="24"/>
      <c r="I89" s="5">
        <v>85</v>
      </c>
      <c r="J89" s="22"/>
      <c r="K89" s="24"/>
      <c r="L89" s="24" t="s">
        <v>8</v>
      </c>
      <c r="M89" s="24"/>
    </row>
    <row r="90" spans="1:13" ht="15">
      <c r="A90" s="23"/>
      <c r="B90" s="23">
        <f>IF(A90="","",VLOOKUP(A90,'WS Hcap'!$B$4:$D$158,3))</f>
      </c>
      <c r="C90" s="23"/>
      <c r="D90" s="40"/>
      <c r="E90" s="6"/>
      <c r="F90" s="24">
        <f>IF(A90="","",VLOOKUP(A90,'WS Hcap'!$B$4:$N$158,13))</f>
      </c>
      <c r="G90" s="24"/>
      <c r="I90" s="5">
        <v>86</v>
      </c>
      <c r="J90" s="7"/>
      <c r="K90" s="6"/>
      <c r="L90" s="6" t="s">
        <v>8</v>
      </c>
      <c r="M90" s="6"/>
    </row>
    <row r="91" spans="1:13" ht="15">
      <c r="A91" s="23"/>
      <c r="B91" s="23">
        <f>IF(A91="","",VLOOKUP(A91,'WS Hcap'!$B$4:$D$158,3))</f>
      </c>
      <c r="C91" s="23"/>
      <c r="D91" s="40"/>
      <c r="E91" s="6"/>
      <c r="F91" s="24">
        <f>IF(A91="","",VLOOKUP(A91,'WS Hcap'!$B$4:$N$158,13))</f>
      </c>
      <c r="G91" s="24"/>
      <c r="I91" s="5">
        <v>87</v>
      </c>
      <c r="J91" s="7"/>
      <c r="K91" s="6"/>
      <c r="L91" s="6" t="s">
        <v>8</v>
      </c>
      <c r="M91" s="6"/>
    </row>
    <row r="92" spans="1:13" ht="15">
      <c r="A92" s="23"/>
      <c r="B92" s="23">
        <f>IF(A92="","",VLOOKUP(A92,'WS Hcap'!$B$4:$D$158,3))</f>
      </c>
      <c r="C92" s="23"/>
      <c r="D92" s="40"/>
      <c r="E92" s="6"/>
      <c r="F92" s="24">
        <f>IF(A92="","",VLOOKUP(A92,'WS Hcap'!$B$4:$N$158,13))</f>
      </c>
      <c r="G92" s="24"/>
      <c r="I92" s="5">
        <v>88</v>
      </c>
      <c r="J92" s="22"/>
      <c r="K92" s="24"/>
      <c r="L92" s="24" t="s">
        <v>8</v>
      </c>
      <c r="M92" s="24"/>
    </row>
    <row r="93" spans="1:13" ht="15">
      <c r="A93" s="23"/>
      <c r="B93" s="23">
        <f>IF(A93="","",VLOOKUP(A93,'WS Hcap'!$B$4:$D$158,3))</f>
      </c>
      <c r="C93" s="23"/>
      <c r="D93" s="40"/>
      <c r="E93" s="6"/>
      <c r="F93" s="24">
        <f>IF(A93="","",VLOOKUP(A93,'WS Hcap'!$B$4:$N$158,13))</f>
      </c>
      <c r="G93" s="24"/>
      <c r="I93" s="5">
        <v>89</v>
      </c>
      <c r="J93" s="22"/>
      <c r="K93" s="24"/>
      <c r="L93" s="24" t="s">
        <v>8</v>
      </c>
      <c r="M93" s="24"/>
    </row>
    <row r="94" spans="1:13" ht="15">
      <c r="A94" s="23"/>
      <c r="B94" s="23">
        <f>IF(A94="","",VLOOKUP(A94,'WS Hcap'!$B$4:$D$158,3))</f>
      </c>
      <c r="C94" s="23"/>
      <c r="D94" s="40"/>
      <c r="E94" s="6"/>
      <c r="F94" s="24">
        <f>IF(A94="","",VLOOKUP(A94,'WS Hcap'!$B$4:$N$158,13))</f>
      </c>
      <c r="G94" s="24"/>
      <c r="I94" s="5">
        <v>90</v>
      </c>
      <c r="J94" s="7"/>
      <c r="K94" s="6"/>
      <c r="L94" s="6" t="s">
        <v>8</v>
      </c>
      <c r="M94" s="6"/>
    </row>
    <row r="95" spans="1:13" ht="15">
      <c r="A95" s="23"/>
      <c r="B95" s="23">
        <f>IF(A95="","",VLOOKUP(A95,'WS Hcap'!$B$4:$D$158,3))</f>
      </c>
      <c r="C95" s="23"/>
      <c r="D95" s="40"/>
      <c r="E95" s="6"/>
      <c r="F95" s="24">
        <f>IF(A95="","",VLOOKUP(A95,'WS Hcap'!$B$4:$N$158,13))</f>
      </c>
      <c r="G95" s="6"/>
      <c r="I95" s="5">
        <v>91</v>
      </c>
      <c r="J95" s="7"/>
      <c r="K95" s="6"/>
      <c r="L95" s="6" t="s">
        <v>8</v>
      </c>
      <c r="M95" s="6"/>
    </row>
    <row r="96" spans="1:13" ht="15">
      <c r="A96" s="23"/>
      <c r="B96" s="23">
        <f>IF(A96="","",VLOOKUP(A96,'WS Hcap'!$B$4:$D$158,3))</f>
      </c>
      <c r="C96" s="23"/>
      <c r="D96" s="40"/>
      <c r="E96" s="6"/>
      <c r="F96" s="24">
        <f>IF(A96="","",VLOOKUP(A96,'WS Hcap'!$B$4:$N$158,13))</f>
      </c>
      <c r="G96" s="24"/>
      <c r="I96" s="5">
        <v>92</v>
      </c>
      <c r="J96" s="7"/>
      <c r="K96" s="6"/>
      <c r="L96" s="6" t="s">
        <v>8</v>
      </c>
      <c r="M96" s="6"/>
    </row>
    <row r="97" spans="1:13" ht="15">
      <c r="A97" s="23"/>
      <c r="B97" s="23">
        <f>IF(A97="","",VLOOKUP(A97,'WS Hcap'!$B$4:$D$158,3))</f>
      </c>
      <c r="C97" s="23"/>
      <c r="D97" s="40"/>
      <c r="E97" s="6"/>
      <c r="F97" s="24">
        <f>IF(A97="","",VLOOKUP(A97,'WS Hcap'!$B$4:$N$158,13))</f>
      </c>
      <c r="G97" s="24"/>
      <c r="I97" s="5">
        <v>93</v>
      </c>
      <c r="J97" s="7"/>
      <c r="K97" s="6"/>
      <c r="L97" s="6" t="s">
        <v>8</v>
      </c>
      <c r="M97" s="6"/>
    </row>
    <row r="98" spans="1:13" ht="15">
      <c r="A98" s="23"/>
      <c r="B98" s="23">
        <f>IF(A98="","",VLOOKUP(A98,'WS Hcap'!$B$4:$D$158,3))</f>
      </c>
      <c r="C98" s="23"/>
      <c r="D98" s="40"/>
      <c r="E98" s="6"/>
      <c r="F98" s="24">
        <f>IF(A98="","",VLOOKUP(A98,'WS Hcap'!$B$4:$N$158,13))</f>
      </c>
      <c r="G98" s="24"/>
      <c r="I98" s="5">
        <v>94</v>
      </c>
      <c r="J98" s="7"/>
      <c r="K98" s="6"/>
      <c r="L98" s="6" t="s">
        <v>8</v>
      </c>
      <c r="M98" s="6"/>
    </row>
    <row r="99" spans="1:13" ht="15">
      <c r="A99" s="23"/>
      <c r="B99" s="23">
        <f>IF(A99="","",VLOOKUP(A99,'WS Hcap'!$B$4:$D$158,3))</f>
      </c>
      <c r="C99" s="23"/>
      <c r="D99" s="40"/>
      <c r="E99" s="6"/>
      <c r="F99" s="24">
        <f>IF(A99="","",VLOOKUP(A99,'WS Hcap'!$B$4:$N$158,13))</f>
      </c>
      <c r="G99" s="24"/>
      <c r="I99" s="5">
        <v>95</v>
      </c>
      <c r="J99" s="7"/>
      <c r="K99" s="6"/>
      <c r="L99" s="6" t="s">
        <v>8</v>
      </c>
      <c r="M99" s="6"/>
    </row>
    <row r="100" spans="1:13" ht="15">
      <c r="A100" s="23"/>
      <c r="B100" s="23">
        <f>IF(A100="","",VLOOKUP(A100,'WS Hcap'!$B$4:$D$158,3))</f>
      </c>
      <c r="C100" s="23"/>
      <c r="D100" s="40"/>
      <c r="E100" s="6"/>
      <c r="F100" s="24">
        <f>IF(A100="","",VLOOKUP(A100,'WS Hcap'!$B$4:$N$158,13))</f>
      </c>
      <c r="G100" s="24"/>
      <c r="I100" s="5">
        <v>96</v>
      </c>
      <c r="J100" s="7"/>
      <c r="K100" s="6"/>
      <c r="L100" s="6" t="s">
        <v>8</v>
      </c>
      <c r="M100" s="6"/>
    </row>
    <row r="101" spans="1:13" ht="15">
      <c r="A101" s="23"/>
      <c r="B101" s="23">
        <f>IF(A101="","",VLOOKUP(A101,'WS Hcap'!$B$4:$D$158,3))</f>
      </c>
      <c r="C101" s="23"/>
      <c r="D101" s="40"/>
      <c r="E101" s="6"/>
      <c r="F101" s="24">
        <f>IF(A101="","",VLOOKUP(A101,'WS Hcap'!$B$4:$N$158,13))</f>
      </c>
      <c r="G101" s="24"/>
      <c r="I101" s="5">
        <v>97</v>
      </c>
      <c r="J101" s="7"/>
      <c r="K101" s="6"/>
      <c r="L101" s="6" t="s">
        <v>8</v>
      </c>
      <c r="M101" s="6"/>
    </row>
    <row r="102" spans="1:13" ht="15">
      <c r="A102" s="23"/>
      <c r="B102" s="23">
        <f>IF(A102="","",VLOOKUP(A102,'WS Hcap'!$B$4:$D$158,3))</f>
      </c>
      <c r="C102" s="23"/>
      <c r="D102" s="40"/>
      <c r="E102" s="6"/>
      <c r="F102" s="24">
        <f>IF(A102="","",VLOOKUP(A102,'WS Hcap'!$B$4:$N$158,13))</f>
      </c>
      <c r="G102" s="24"/>
      <c r="I102" s="5">
        <v>98</v>
      </c>
      <c r="J102" s="7"/>
      <c r="K102" s="6"/>
      <c r="L102" s="6" t="s">
        <v>8</v>
      </c>
      <c r="M102" s="6"/>
    </row>
    <row r="103" spans="1:13" ht="15">
      <c r="A103" s="23"/>
      <c r="B103" s="23">
        <f>IF(A103="","",VLOOKUP(A103,'WS Hcap'!$B$4:$D$158,3))</f>
      </c>
      <c r="C103" s="23"/>
      <c r="D103" s="40"/>
      <c r="E103" s="6"/>
      <c r="F103" s="24">
        <f>IF(A103="","",VLOOKUP(A103,'WS Hcap'!$B$4:$N$158,13))</f>
      </c>
      <c r="G103" s="24"/>
      <c r="I103" s="5">
        <v>99</v>
      </c>
      <c r="J103" s="7"/>
      <c r="K103" s="6"/>
      <c r="L103" s="6" t="s">
        <v>8</v>
      </c>
      <c r="M103" s="6"/>
    </row>
    <row r="104" spans="1:13" ht="15">
      <c r="A104" s="23"/>
      <c r="B104" s="23">
        <f>IF(A104="","",VLOOKUP(A104,'WS Hcap'!$B$4:$D$158,3))</f>
      </c>
      <c r="C104" s="23"/>
      <c r="D104" s="40"/>
      <c r="E104" s="6"/>
      <c r="F104" s="24">
        <f>IF(A104="","",VLOOKUP(A104,'WS Hcap'!$B$4:$N$158,13))</f>
      </c>
      <c r="G104" s="24"/>
      <c r="I104" s="5">
        <v>100</v>
      </c>
      <c r="J104" s="7"/>
      <c r="K104" s="6"/>
      <c r="L104" s="6" t="s">
        <v>8</v>
      </c>
      <c r="M104" s="6"/>
    </row>
    <row r="105" spans="1:13" ht="15">
      <c r="A105" s="23"/>
      <c r="B105" s="23">
        <f>IF(A105="","",VLOOKUP(A105,'WS Hcap'!$B$4:$D$158,3))</f>
      </c>
      <c r="C105" s="23"/>
      <c r="D105" s="40"/>
      <c r="E105" s="6"/>
      <c r="F105" s="24">
        <f>IF(A105="","",VLOOKUP(A105,'WS Hcap'!$B$4:$N$158,13))</f>
      </c>
      <c r="G105" s="24"/>
      <c r="I105" s="5">
        <v>101</v>
      </c>
      <c r="J105" s="7"/>
      <c r="K105" s="6"/>
      <c r="L105" s="6" t="s">
        <v>8</v>
      </c>
      <c r="M105" s="6"/>
    </row>
    <row r="106" spans="1:13" ht="15">
      <c r="A106" s="23"/>
      <c r="B106" s="23">
        <f>IF(A106="","",VLOOKUP(A106,'WS Hcap'!$B$4:$D$158,3))</f>
      </c>
      <c r="C106" s="23"/>
      <c r="D106" s="40"/>
      <c r="E106" s="6"/>
      <c r="F106" s="24">
        <f>IF(A106="","",VLOOKUP(A106,'WS Hcap'!$B$4:$N$158,13))</f>
      </c>
      <c r="G106" s="24"/>
      <c r="I106" s="5">
        <v>102</v>
      </c>
      <c r="J106" s="7"/>
      <c r="K106" s="6"/>
      <c r="L106" s="6" t="s">
        <v>8</v>
      </c>
      <c r="M106" s="6"/>
    </row>
    <row r="107" spans="1:13" ht="15">
      <c r="A107" s="23"/>
      <c r="B107" s="23">
        <f>IF(A107="","",VLOOKUP(A107,'WS Hcap'!$B$4:$D$158,3))</f>
      </c>
      <c r="C107" s="23"/>
      <c r="D107" s="40"/>
      <c r="E107" s="6"/>
      <c r="F107" s="24">
        <f>IF(A107="","",VLOOKUP(A107,'WS Hcap'!$B$4:$N$158,13))</f>
      </c>
      <c r="G107" s="24"/>
      <c r="I107" s="5">
        <v>103</v>
      </c>
      <c r="J107" s="7"/>
      <c r="K107" s="6"/>
      <c r="L107" s="6" t="s">
        <v>8</v>
      </c>
      <c r="M107" s="6"/>
    </row>
    <row r="108" spans="1:13" ht="15">
      <c r="A108" s="23"/>
      <c r="B108" s="23">
        <f>IF(A108="","",VLOOKUP(A108,'WS Hcap'!$B$4:$D$158,3))</f>
      </c>
      <c r="C108" s="23"/>
      <c r="D108" s="40"/>
      <c r="E108" s="6"/>
      <c r="F108" s="24">
        <f>IF(A108="","",VLOOKUP(A108,'WS Hcap'!$B$4:$N$158,13))</f>
      </c>
      <c r="G108" s="24"/>
      <c r="I108" s="5">
        <v>104</v>
      </c>
      <c r="J108" s="7"/>
      <c r="K108" s="6"/>
      <c r="L108" s="6" t="s">
        <v>8</v>
      </c>
      <c r="M108" s="6"/>
    </row>
    <row r="109" spans="1:13" ht="15">
      <c r="A109" s="23"/>
      <c r="B109" s="23">
        <f>IF(A109="","",VLOOKUP(A109,'WS Hcap'!$B$4:$D$158,3))</f>
      </c>
      <c r="C109" s="23"/>
      <c r="D109" s="40"/>
      <c r="E109" s="6"/>
      <c r="F109" s="24">
        <f>IF(A109="","",VLOOKUP(A109,'WS Hcap'!$B$4:$N$158,13))</f>
      </c>
      <c r="G109" s="24"/>
      <c r="I109" s="5">
        <v>105</v>
      </c>
      <c r="J109" s="7"/>
      <c r="K109" s="6"/>
      <c r="L109" s="6" t="s">
        <v>8</v>
      </c>
      <c r="M109" s="6"/>
    </row>
    <row r="110" spans="1:13" ht="15">
      <c r="A110" s="23"/>
      <c r="B110" s="23">
        <f>IF(A110="","",VLOOKUP(A110,'WS Hcap'!$B$4:$D$158,3))</f>
      </c>
      <c r="C110" s="23"/>
      <c r="D110" s="40"/>
      <c r="E110" s="6"/>
      <c r="F110" s="24">
        <f>IF(A110="","",VLOOKUP(A110,'WS Hcap'!$B$4:$N$158,13))</f>
      </c>
      <c r="G110" s="24"/>
      <c r="I110" s="5">
        <v>106</v>
      </c>
      <c r="J110" s="7"/>
      <c r="K110" s="6"/>
      <c r="L110" s="6" t="s">
        <v>8</v>
      </c>
      <c r="M110" s="6"/>
    </row>
    <row r="111" spans="1:13" ht="15">
      <c r="A111" s="23"/>
      <c r="B111" s="23">
        <f>IF(A111="","",VLOOKUP(A111,'WS Hcap'!$B$4:$D$158,3))</f>
      </c>
      <c r="C111" s="23"/>
      <c r="D111" s="40"/>
      <c r="E111" s="6"/>
      <c r="F111" s="24">
        <f>IF(A111="","",VLOOKUP(A111,'WS Hcap'!$B$4:$N$158,13))</f>
      </c>
      <c r="G111" s="24"/>
      <c r="I111" s="5">
        <v>107</v>
      </c>
      <c r="J111" s="7"/>
      <c r="K111" s="6"/>
      <c r="L111" s="6" t="s">
        <v>8</v>
      </c>
      <c r="M111" s="6"/>
    </row>
    <row r="112" spans="1:13" ht="15">
      <c r="A112" s="23"/>
      <c r="B112" s="23">
        <f>IF(A112="","",VLOOKUP(A112,'WS Hcap'!$B$4:$D$158,3))</f>
      </c>
      <c r="C112" s="23"/>
      <c r="D112" s="40"/>
      <c r="E112" s="6"/>
      <c r="F112" s="24">
        <f>IF(A112="","",VLOOKUP(A112,'WS Hcap'!$B$4:$N$158,13))</f>
      </c>
      <c r="G112" s="24"/>
      <c r="I112" s="5">
        <v>108</v>
      </c>
      <c r="J112" s="7"/>
      <c r="K112" s="6"/>
      <c r="L112" s="6" t="s">
        <v>8</v>
      </c>
      <c r="M112" s="6"/>
    </row>
    <row r="113" spans="1:13" ht="15">
      <c r="A113" s="23"/>
      <c r="B113" s="23">
        <f>IF(A113="","",VLOOKUP(A113,'WS Hcap'!$B$4:$D$158,3))</f>
      </c>
      <c r="C113" s="23"/>
      <c r="D113" s="40"/>
      <c r="E113" s="6"/>
      <c r="F113" s="24">
        <f>IF(A113="","",VLOOKUP(A113,'WS Hcap'!$B$4:$N$158,13))</f>
      </c>
      <c r="G113" s="24"/>
      <c r="I113" s="5">
        <v>109</v>
      </c>
      <c r="J113" s="7"/>
      <c r="K113" s="6"/>
      <c r="L113" s="6" t="s">
        <v>8</v>
      </c>
      <c r="M113" s="6"/>
    </row>
    <row r="114" spans="1:13" ht="15">
      <c r="A114" s="23"/>
      <c r="B114" s="23">
        <f>IF(A114="","",VLOOKUP(A114,'WS Hcap'!$B$4:$D$158,3))</f>
      </c>
      <c r="C114" s="23"/>
      <c r="D114" s="40"/>
      <c r="E114" s="6"/>
      <c r="F114" s="24">
        <f>IF(A114="","",VLOOKUP(A114,'WS Hcap'!$B$4:$N$158,13))</f>
      </c>
      <c r="G114" s="24"/>
      <c r="I114" s="5">
        <v>110</v>
      </c>
      <c r="J114" s="7"/>
      <c r="K114" s="6"/>
      <c r="L114" s="6" t="s">
        <v>8</v>
      </c>
      <c r="M114" s="6"/>
    </row>
    <row r="115" spans="1:13" ht="15">
      <c r="A115" s="23"/>
      <c r="B115" s="23">
        <f>IF(A115="","",VLOOKUP(A115,'WS Hcap'!$B$4:$D$158,3))</f>
      </c>
      <c r="C115" s="23"/>
      <c r="D115" s="40"/>
      <c r="E115" s="6"/>
      <c r="F115" s="24">
        <f>IF(A115="","",VLOOKUP(A115,'WS Hcap'!$B$4:$N$158,13))</f>
      </c>
      <c r="G115" s="24"/>
      <c r="I115" s="5">
        <v>111</v>
      </c>
      <c r="J115" s="7"/>
      <c r="K115" s="6"/>
      <c r="L115" s="6" t="s">
        <v>8</v>
      </c>
      <c r="M115" s="6"/>
    </row>
    <row r="116" spans="1:13" ht="15">
      <c r="A116" s="23"/>
      <c r="B116" s="23">
        <f>IF(A116="","",VLOOKUP(A116,'WS Hcap'!$B$4:$D$158,3))</f>
      </c>
      <c r="C116" s="23"/>
      <c r="D116" s="40"/>
      <c r="E116" s="6"/>
      <c r="F116" s="24">
        <f>IF(A116="","",VLOOKUP(A116,'WS Hcap'!$B$4:$N$158,13))</f>
      </c>
      <c r="G116" s="24"/>
      <c r="I116" s="5">
        <v>112</v>
      </c>
      <c r="J116" s="7"/>
      <c r="K116" s="6"/>
      <c r="L116" s="6" t="s">
        <v>8</v>
      </c>
      <c r="M116" s="6"/>
    </row>
    <row r="117" spans="1:13" ht="15">
      <c r="A117" s="23"/>
      <c r="B117" s="23">
        <f>IF(A117="","",VLOOKUP(A117,'WS Hcap'!$B$4:$D$158,3))</f>
      </c>
      <c r="C117" s="23"/>
      <c r="D117" s="40"/>
      <c r="E117" s="6"/>
      <c r="F117" s="24">
        <f>IF(A117="","",VLOOKUP(A117,'WS Hcap'!$B$4:$N$158,13))</f>
      </c>
      <c r="G117" s="24"/>
      <c r="I117" s="5">
        <v>113</v>
      </c>
      <c r="J117" s="7"/>
      <c r="K117" s="6"/>
      <c r="L117" s="6" t="s">
        <v>8</v>
      </c>
      <c r="M117" s="6"/>
    </row>
    <row r="118" spans="1:13" ht="15">
      <c r="A118" s="23"/>
      <c r="B118" s="23">
        <f>IF(A118="","",VLOOKUP(A118,'WS Hcap'!$B$4:$D$158,3))</f>
      </c>
      <c r="C118" s="23"/>
      <c r="D118" s="40"/>
      <c r="E118" s="6"/>
      <c r="F118" s="24">
        <f>IF(A118="","",VLOOKUP(A118,'WS Hcap'!$B$4:$N$158,13))</f>
      </c>
      <c r="G118" s="24"/>
      <c r="I118" s="5">
        <v>114</v>
      </c>
      <c r="J118" s="7"/>
      <c r="K118" s="6"/>
      <c r="L118" s="6" t="s">
        <v>8</v>
      </c>
      <c r="M118" s="6"/>
    </row>
    <row r="119" spans="1:13" ht="15">
      <c r="A119" s="23"/>
      <c r="B119" s="23">
        <f>IF(A119="","",VLOOKUP(A119,'WS Hcap'!$B$4:$D$158,3))</f>
      </c>
      <c r="C119" s="23"/>
      <c r="D119" s="40"/>
      <c r="E119" s="6"/>
      <c r="F119" s="24">
        <f>IF(A119="","",VLOOKUP(A119,'WS Hcap'!$B$4:$N$158,13))</f>
      </c>
      <c r="G119" s="24"/>
      <c r="I119" s="5">
        <v>115</v>
      </c>
      <c r="J119" s="7"/>
      <c r="K119" s="6"/>
      <c r="L119" s="6" t="s">
        <v>8</v>
      </c>
      <c r="M119" s="6"/>
    </row>
    <row r="120" spans="1:13" ht="15">
      <c r="A120" s="23"/>
      <c r="B120" s="23">
        <f>IF(A120="","",VLOOKUP(A120,'WS Hcap'!$B$4:$D$158,3))</f>
      </c>
      <c r="C120" s="23"/>
      <c r="D120" s="40"/>
      <c r="E120" s="6"/>
      <c r="F120" s="24">
        <f>IF(A120="","",VLOOKUP(A120,'WS Hcap'!$B$4:$N$158,13))</f>
      </c>
      <c r="G120" s="24"/>
      <c r="I120" s="5">
        <v>116</v>
      </c>
      <c r="J120" s="7"/>
      <c r="K120" s="6"/>
      <c r="L120" s="6" t="s">
        <v>8</v>
      </c>
      <c r="M120" s="6"/>
    </row>
    <row r="121" spans="1:13" ht="15">
      <c r="A121" s="23"/>
      <c r="B121" s="23">
        <f>IF(A121="","",VLOOKUP(A121,'WS Hcap'!$B$4:$D$158,3))</f>
      </c>
      <c r="C121" s="23"/>
      <c r="D121" s="40"/>
      <c r="E121" s="6"/>
      <c r="F121" s="24">
        <f>IF(A121="","",VLOOKUP(A121,'WS Hcap'!$B$4:$N$158,13))</f>
      </c>
      <c r="G121" s="24"/>
      <c r="I121" s="5">
        <v>117</v>
      </c>
      <c r="J121" s="7"/>
      <c r="K121" s="6"/>
      <c r="L121" s="6" t="s">
        <v>8</v>
      </c>
      <c r="M121" s="6"/>
    </row>
    <row r="122" spans="1:13" ht="15" customHeight="1">
      <c r="A122" s="23"/>
      <c r="B122" s="23">
        <f>IF(A122="","",VLOOKUP(A122,'WS Hcap'!$B$4:$D$158,3))</f>
      </c>
      <c r="C122" s="23"/>
      <c r="D122" s="40"/>
      <c r="E122" s="6"/>
      <c r="F122" s="24">
        <f>IF(A122="","",VLOOKUP(A122,'WS Hcap'!$B$4:$N$158,13))</f>
      </c>
      <c r="G122" s="24"/>
      <c r="I122" s="5">
        <v>118</v>
      </c>
      <c r="J122" s="7"/>
      <c r="K122" s="6"/>
      <c r="L122" s="6" t="s">
        <v>8</v>
      </c>
      <c r="M122" s="6"/>
    </row>
    <row r="123" spans="1:13" ht="15" customHeight="1">
      <c r="A123" s="23"/>
      <c r="B123" s="23">
        <f>IF(A123="","",VLOOKUP(A123,'WS Hcap'!$B$4:$D$158,3))</f>
      </c>
      <c r="C123" s="23"/>
      <c r="D123" s="40"/>
      <c r="E123" s="6"/>
      <c r="F123" s="24">
        <f>IF(A123="","",VLOOKUP(A123,'WS Hcap'!$B$4:$N$158,13))</f>
      </c>
      <c r="G123" s="24"/>
      <c r="I123" s="5">
        <v>119</v>
      </c>
      <c r="J123" s="7"/>
      <c r="K123" s="6"/>
      <c r="L123" s="6" t="s">
        <v>8</v>
      </c>
      <c r="M123" s="6"/>
    </row>
    <row r="124" spans="1:13" ht="15" customHeight="1">
      <c r="A124" s="23"/>
      <c r="B124" s="23">
        <f>IF(A124="","",VLOOKUP(A124,'WS Hcap'!$B$4:$D$158,3))</f>
      </c>
      <c r="C124" s="23"/>
      <c r="D124" s="40"/>
      <c r="E124" s="6"/>
      <c r="F124" s="24">
        <f>IF(A124="","",VLOOKUP(A124,'WS Hcap'!$B$4:$N$158,13))</f>
      </c>
      <c r="G124" s="24"/>
      <c r="I124" s="5">
        <v>120</v>
      </c>
      <c r="J124" s="7"/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60">
    <cfRule type="duplicateValues" priority="1" dxfId="0" stopIfTrue="1">
      <formula>AND(COUNTIF($A$5:$A$60,A5)&gt;1,NOT(ISBLANK(A5)))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68"/>
  <sheetViews>
    <sheetView tabSelected="1" zoomScalePageLayoutView="0" workbookViewId="0" topLeftCell="A2">
      <selection activeCell="T2" sqref="T1:T16384"/>
    </sheetView>
  </sheetViews>
  <sheetFormatPr defaultColWidth="9.140625" defaultRowHeight="12.75"/>
  <cols>
    <col min="1" max="1" width="7.140625" style="37" customWidth="1"/>
    <col min="2" max="2" width="6.00390625" style="37" hidden="1" customWidth="1"/>
    <col min="3" max="3" width="5.8515625" style="1" customWidth="1"/>
    <col min="4" max="4" width="22.57421875" style="8" customWidth="1"/>
    <col min="5" max="5" width="6.8515625" style="1" bestFit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19.7109375" style="0" customWidth="1"/>
    <col min="20" max="20" width="17.140625" style="2" hidden="1" customWidth="1"/>
    <col min="21" max="23" width="17.140625" style="0" customWidth="1"/>
    <col min="24" max="24" width="9.8515625" style="0" customWidth="1"/>
    <col min="25" max="25" width="10.140625" style="0" customWidth="1"/>
    <col min="26" max="28" width="11.00390625" style="0" customWidth="1"/>
    <col min="30" max="30" width="9.140625" style="0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/>
      <c r="N1"/>
      <c r="O1">
        <v>0</v>
      </c>
      <c r="P1"/>
      <c r="Q1" s="1">
        <v>0</v>
      </c>
    </row>
    <row r="2" spans="1:17" ht="19.5" customHeight="1">
      <c r="A2" s="67"/>
      <c r="C2" s="68"/>
      <c r="E2" s="68"/>
      <c r="G2" s="52"/>
      <c r="H2" s="52"/>
      <c r="I2" s="52"/>
      <c r="J2" s="52"/>
      <c r="K2" s="52"/>
      <c r="L2" s="52"/>
      <c r="M2" s="52"/>
      <c r="N2" s="52"/>
      <c r="O2" s="52"/>
      <c r="P2" s="52"/>
      <c r="Q2" s="68"/>
    </row>
    <row r="3" spans="1:22" ht="19.5" customHeight="1">
      <c r="A3" s="67"/>
      <c r="C3" s="68"/>
      <c r="E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8"/>
      <c r="V3" s="2"/>
    </row>
    <row r="4" spans="1:27" ht="12.75" customHeight="1">
      <c r="A4" s="19" t="s">
        <v>56</v>
      </c>
      <c r="B4" s="19"/>
      <c r="C4" s="20" t="s">
        <v>9</v>
      </c>
      <c r="D4" s="44" t="s">
        <v>4</v>
      </c>
      <c r="E4" s="35" t="s">
        <v>55</v>
      </c>
      <c r="F4" s="20" t="s">
        <v>10</v>
      </c>
      <c r="G4" s="17" t="s">
        <v>11</v>
      </c>
      <c r="H4" s="17"/>
      <c r="I4" s="17" t="s">
        <v>12</v>
      </c>
      <c r="J4" s="17"/>
      <c r="K4" s="206" t="s">
        <v>13</v>
      </c>
      <c r="L4" s="207"/>
      <c r="M4" s="206" t="s">
        <v>14</v>
      </c>
      <c r="N4" s="207"/>
      <c r="O4" s="17" t="s">
        <v>216</v>
      </c>
      <c r="P4" s="17"/>
      <c r="Q4" s="29" t="s">
        <v>15</v>
      </c>
      <c r="AA4" s="52"/>
    </row>
    <row r="5" spans="1:27" ht="12.75" customHeight="1" hidden="1">
      <c r="A5"/>
      <c r="B5"/>
      <c r="C5"/>
      <c r="E5"/>
      <c r="F5"/>
      <c r="G5"/>
      <c r="H5"/>
      <c r="I5"/>
      <c r="J5"/>
      <c r="K5"/>
      <c r="L5"/>
      <c r="M5"/>
      <c r="N5"/>
      <c r="O5"/>
      <c r="P5"/>
      <c r="Q5"/>
      <c r="AA5" s="52"/>
    </row>
    <row r="6" spans="1:27" ht="12.75" customHeight="1">
      <c r="A6" s="66"/>
      <c r="B6" s="38"/>
      <c r="C6" s="18"/>
      <c r="D6" s="45"/>
      <c r="E6" s="36">
        <v>4</v>
      </c>
      <c r="F6" s="42" t="s">
        <v>32</v>
      </c>
      <c r="G6" s="11" t="s">
        <v>16</v>
      </c>
      <c r="H6" s="13" t="s">
        <v>30</v>
      </c>
      <c r="I6" s="11" t="s">
        <v>16</v>
      </c>
      <c r="J6" s="13" t="s">
        <v>30</v>
      </c>
      <c r="K6" s="150" t="s">
        <v>16</v>
      </c>
      <c r="L6" s="13" t="s">
        <v>30</v>
      </c>
      <c r="M6" s="11" t="s">
        <v>16</v>
      </c>
      <c r="N6" s="13" t="s">
        <v>30</v>
      </c>
      <c r="O6" s="11" t="s">
        <v>16</v>
      </c>
      <c r="P6" s="13" t="s">
        <v>30</v>
      </c>
      <c r="Q6" s="18"/>
      <c r="AA6" s="52"/>
    </row>
    <row r="7" spans="1:27" ht="12.75">
      <c r="A7" s="12">
        <v>1</v>
      </c>
      <c r="B7" s="39"/>
      <c r="C7" s="179">
        <f aca="true" t="shared" si="0" ref="C7:C38">SUM(G7+I7+K7+M7+O7)</f>
        <v>57</v>
      </c>
      <c r="D7" s="47" t="s">
        <v>179</v>
      </c>
      <c r="E7" s="43">
        <f>IF(($C7=""),"",(+SUM($G7+$I7+$K7+$M7+$O7-LARGE(($G7,$I7,$K7,$M7,$O7),1))))</f>
        <v>14</v>
      </c>
      <c r="F7" s="180">
        <v>61</v>
      </c>
      <c r="G7" s="12">
        <v>7</v>
      </c>
      <c r="H7" s="14">
        <v>0.016192129629629633</v>
      </c>
      <c r="I7" s="12">
        <v>1</v>
      </c>
      <c r="J7" s="14">
        <v>0.015127314814814814</v>
      </c>
      <c r="K7" s="12">
        <v>5</v>
      </c>
      <c r="L7" s="15">
        <v>0.014421296296296298</v>
      </c>
      <c r="M7" s="49">
        <v>1</v>
      </c>
      <c r="N7" s="15">
        <v>0.013703703703703708</v>
      </c>
      <c r="O7" s="12">
        <v>43</v>
      </c>
      <c r="P7" s="14">
        <v>0.013634259259259254</v>
      </c>
      <c r="Q7" s="21">
        <f aca="true" t="shared" si="1" ref="Q7:Q38">+T7</f>
        <v>0.013634259259259254</v>
      </c>
      <c r="T7" s="2">
        <f>MIN(H7,J7,L7,N7,P7)</f>
        <v>0.013634259259259254</v>
      </c>
      <c r="AA7" s="176"/>
    </row>
    <row r="8" spans="1:27" ht="12.75">
      <c r="A8" s="12">
        <v>2</v>
      </c>
      <c r="B8" s="39"/>
      <c r="C8" s="179">
        <f t="shared" si="0"/>
        <v>83</v>
      </c>
      <c r="D8" s="145" t="s">
        <v>240</v>
      </c>
      <c r="E8" s="43">
        <f>IF(($C8=""),"",(+SUM($G8+$I8+$K8+$M8+$O8-LARGE(($G8,$I8,$K8,$M8,$O8),1))))</f>
        <v>26</v>
      </c>
      <c r="F8" s="180">
        <v>99</v>
      </c>
      <c r="G8" s="12">
        <v>4</v>
      </c>
      <c r="H8" s="14">
        <v>0.020347222222222218</v>
      </c>
      <c r="I8" s="49">
        <v>57</v>
      </c>
      <c r="J8" s="14">
        <v>0.020972222222222225</v>
      </c>
      <c r="K8" s="12">
        <v>2</v>
      </c>
      <c r="L8" s="15">
        <v>0.01991898148148148</v>
      </c>
      <c r="M8" s="49">
        <v>16</v>
      </c>
      <c r="N8" s="15">
        <v>0.019699074074074077</v>
      </c>
      <c r="O8" s="12">
        <v>4</v>
      </c>
      <c r="P8" s="14">
        <v>0.018993055555555555</v>
      </c>
      <c r="Q8" s="21">
        <f t="shared" si="1"/>
        <v>0.018993055555555555</v>
      </c>
      <c r="T8" s="2">
        <f aca="true" t="shared" si="2" ref="T8:T71">MIN(H8,J8,L8,N8,P8)</f>
        <v>0.018993055555555555</v>
      </c>
      <c r="AA8" s="176"/>
    </row>
    <row r="9" spans="1:27" ht="12.75">
      <c r="A9" s="12">
        <v>3</v>
      </c>
      <c r="B9" s="39"/>
      <c r="C9" s="179">
        <f t="shared" si="0"/>
        <v>125</v>
      </c>
      <c r="D9" s="47" t="s">
        <v>57</v>
      </c>
      <c r="E9" s="43">
        <f>IF(($C9=""),"",(+SUM($G9+$I9+$K9+$M9+$O9-LARGE(($G9,$I9,$K9,$M9,$O9),1))))</f>
        <v>50</v>
      </c>
      <c r="F9" s="180">
        <v>60</v>
      </c>
      <c r="G9" s="49">
        <v>3</v>
      </c>
      <c r="H9" s="50">
        <v>0.015486111111111107</v>
      </c>
      <c r="I9" s="49">
        <v>8</v>
      </c>
      <c r="J9" s="50">
        <v>0.015127314814814812</v>
      </c>
      <c r="K9" s="49">
        <v>75</v>
      </c>
      <c r="L9" s="50">
        <v>0.016400462962962964</v>
      </c>
      <c r="M9" s="49">
        <v>19</v>
      </c>
      <c r="N9" s="50">
        <v>0.015243055555555558</v>
      </c>
      <c r="O9" s="49">
        <v>20</v>
      </c>
      <c r="P9" s="50">
        <v>0.014918981481481483</v>
      </c>
      <c r="Q9" s="21">
        <f t="shared" si="1"/>
        <v>0.014918981481481483</v>
      </c>
      <c r="T9" s="2">
        <f t="shared" si="2"/>
        <v>0.014918981481481483</v>
      </c>
      <c r="AA9" s="176"/>
    </row>
    <row r="10" spans="1:27" ht="12.75">
      <c r="A10" s="12">
        <v>4</v>
      </c>
      <c r="B10" s="39"/>
      <c r="C10" s="179">
        <f t="shared" si="0"/>
        <v>89</v>
      </c>
      <c r="D10" s="47" t="s">
        <v>209</v>
      </c>
      <c r="E10" s="43">
        <f>IF(($C10=""),"",(+SUM($G10+$I10+$K10+$M10+$O10-LARGE(($G10,$I10,$K10,$M10,$O10),1))))</f>
        <v>57</v>
      </c>
      <c r="F10" s="180">
        <v>149</v>
      </c>
      <c r="G10" s="12">
        <v>9</v>
      </c>
      <c r="H10" s="14">
        <v>0.011712962962962963</v>
      </c>
      <c r="I10" s="12">
        <v>9</v>
      </c>
      <c r="J10" s="14">
        <v>0.011354166666666667</v>
      </c>
      <c r="K10" s="12">
        <v>22</v>
      </c>
      <c r="L10" s="15">
        <v>0.011168981481481483</v>
      </c>
      <c r="M10" s="49">
        <v>32</v>
      </c>
      <c r="N10" s="15">
        <v>0.011157407407407413</v>
      </c>
      <c r="O10" s="12">
        <v>17</v>
      </c>
      <c r="P10" s="14">
        <v>0.010694444444444446</v>
      </c>
      <c r="Q10" s="21">
        <f t="shared" si="1"/>
        <v>0.010694444444444446</v>
      </c>
      <c r="T10" s="2">
        <f t="shared" si="2"/>
        <v>0.010694444444444446</v>
      </c>
      <c r="AA10" s="176"/>
    </row>
    <row r="11" spans="1:27" ht="12.75">
      <c r="A11" s="12">
        <v>5</v>
      </c>
      <c r="B11" s="39"/>
      <c r="C11" s="179">
        <f t="shared" si="0"/>
        <v>210</v>
      </c>
      <c r="D11" s="47" t="s">
        <v>29</v>
      </c>
      <c r="E11" s="43">
        <f>IF(($C11=""),"",(+SUM($G11+$I11+$K11+$M11+$O11-LARGE(($G11,$I11,$K11,$M11,$O11),1))))</f>
        <v>60</v>
      </c>
      <c r="F11" s="180">
        <v>20</v>
      </c>
      <c r="G11" s="12">
        <v>14</v>
      </c>
      <c r="H11" s="14">
        <v>0.013518518518518518</v>
      </c>
      <c r="I11" s="12">
        <v>31</v>
      </c>
      <c r="J11" s="14">
        <v>0.013645833333333331</v>
      </c>
      <c r="K11" s="12">
        <v>6</v>
      </c>
      <c r="L11" s="15">
        <v>0.013101851851851852</v>
      </c>
      <c r="M11" s="49">
        <v>9</v>
      </c>
      <c r="N11" s="15">
        <v>0.012789351851851849</v>
      </c>
      <c r="O11" s="12">
        <v>150</v>
      </c>
      <c r="P11" s="14"/>
      <c r="Q11" s="21">
        <f t="shared" si="1"/>
        <v>0.012789351851851849</v>
      </c>
      <c r="T11" s="2">
        <f t="shared" si="2"/>
        <v>0.012789351851851849</v>
      </c>
      <c r="AA11" s="176"/>
    </row>
    <row r="12" spans="1:27" ht="12.75">
      <c r="A12" s="12">
        <v>6</v>
      </c>
      <c r="B12" s="39"/>
      <c r="C12" s="179">
        <f t="shared" si="0"/>
        <v>102</v>
      </c>
      <c r="D12" s="64" t="s">
        <v>188</v>
      </c>
      <c r="E12" s="43">
        <f>IF(($C12=""),"",(+SUM($G12+$I12+$K12+$M12+$O12-LARGE(($G12,$I12,$K12,$M12,$O12),1))))</f>
        <v>73</v>
      </c>
      <c r="F12" s="180">
        <v>1</v>
      </c>
      <c r="G12" s="12">
        <v>26</v>
      </c>
      <c r="H12" s="14">
        <v>0.01193287037037037</v>
      </c>
      <c r="I12" s="49">
        <v>12</v>
      </c>
      <c r="J12" s="14">
        <v>0.011770833333333336</v>
      </c>
      <c r="K12" s="12">
        <v>28</v>
      </c>
      <c r="L12" s="15">
        <v>0.011770833333333336</v>
      </c>
      <c r="M12" s="49">
        <v>7</v>
      </c>
      <c r="N12" s="15">
        <v>0.011365740740740744</v>
      </c>
      <c r="O12" s="12">
        <v>29</v>
      </c>
      <c r="P12" s="14">
        <v>0.011273148148148148</v>
      </c>
      <c r="Q12" s="21">
        <f t="shared" si="1"/>
        <v>0.011273148148148148</v>
      </c>
      <c r="T12" s="2">
        <f t="shared" si="2"/>
        <v>0.011273148148148148</v>
      </c>
      <c r="AA12" s="176"/>
    </row>
    <row r="13" spans="1:27" ht="12.75">
      <c r="A13" s="12">
        <v>7</v>
      </c>
      <c r="B13" s="39"/>
      <c r="C13" s="179">
        <f t="shared" si="0"/>
        <v>226</v>
      </c>
      <c r="D13" s="47" t="s">
        <v>139</v>
      </c>
      <c r="E13" s="43">
        <f>IF(($C13=""),"",(+SUM($G13+$I13+$K13+$M13+$O13-LARGE(($G13,$I13,$K13,$M13,$O13),1))))</f>
        <v>76</v>
      </c>
      <c r="F13" s="180">
        <v>134</v>
      </c>
      <c r="G13" s="12">
        <v>39</v>
      </c>
      <c r="H13" s="14">
        <v>0.012060185185185186</v>
      </c>
      <c r="I13" s="12">
        <v>10</v>
      </c>
      <c r="J13" s="14">
        <v>0.011712962962962965</v>
      </c>
      <c r="K13" s="12">
        <v>7</v>
      </c>
      <c r="L13" s="15">
        <v>0.011296296296296299</v>
      </c>
      <c r="M13" s="49">
        <v>20</v>
      </c>
      <c r="N13" s="15">
        <v>0.011099537037037038</v>
      </c>
      <c r="O13" s="12">
        <v>150</v>
      </c>
      <c r="P13" s="14"/>
      <c r="Q13" s="21">
        <f t="shared" si="1"/>
        <v>0.011099537037037038</v>
      </c>
      <c r="T13" s="2">
        <f t="shared" si="2"/>
        <v>0.011099537037037038</v>
      </c>
      <c r="AA13" s="176"/>
    </row>
    <row r="14" spans="1:27" ht="12.75">
      <c r="A14" s="12">
        <v>8</v>
      </c>
      <c r="B14" s="39"/>
      <c r="C14" s="179">
        <f t="shared" si="0"/>
        <v>119</v>
      </c>
      <c r="D14" s="47" t="s">
        <v>113</v>
      </c>
      <c r="E14" s="43">
        <f>IF(($C14=""),"",(+SUM($G14+$I14+$K14+$M14+$O14-LARGE(($G14,$I14,$K14,$M14,$O14),1))))</f>
        <v>82</v>
      </c>
      <c r="F14" s="180">
        <v>121</v>
      </c>
      <c r="G14" s="12">
        <v>21</v>
      </c>
      <c r="H14" s="50">
        <v>0.01378472222222222</v>
      </c>
      <c r="I14" s="49">
        <v>36</v>
      </c>
      <c r="J14" s="50">
        <v>0.013912037037037037</v>
      </c>
      <c r="K14" s="49">
        <v>11</v>
      </c>
      <c r="L14" s="50">
        <v>0.013622685185185187</v>
      </c>
      <c r="M14" s="49">
        <v>37</v>
      </c>
      <c r="N14" s="50">
        <v>0.013668981481481478</v>
      </c>
      <c r="O14" s="49">
        <v>14</v>
      </c>
      <c r="P14" s="50">
        <v>0.01325231481481482</v>
      </c>
      <c r="Q14" s="21">
        <f t="shared" si="1"/>
        <v>0.01325231481481482</v>
      </c>
      <c r="T14" s="2">
        <f t="shared" si="2"/>
        <v>0.01325231481481482</v>
      </c>
      <c r="AA14" s="176"/>
    </row>
    <row r="15" spans="1:27" ht="12.75">
      <c r="A15" s="12">
        <v>9</v>
      </c>
      <c r="B15" s="39"/>
      <c r="C15" s="179">
        <f t="shared" si="0"/>
        <v>159</v>
      </c>
      <c r="D15" s="47" t="s">
        <v>200</v>
      </c>
      <c r="E15" s="43">
        <f>IF(($C15=""),"",(+SUM($G15+$I15+$K15+$M15+$O15-LARGE(($G15,$I15,$K15,$M15,$O15),1))))</f>
        <v>84</v>
      </c>
      <c r="F15" s="180">
        <v>136</v>
      </c>
      <c r="G15" s="12">
        <v>75</v>
      </c>
      <c r="H15" s="14">
        <v>0.013530092592592594</v>
      </c>
      <c r="I15" s="12">
        <v>3</v>
      </c>
      <c r="J15" s="14">
        <v>0.012824074074074073</v>
      </c>
      <c r="K15" s="12">
        <v>26</v>
      </c>
      <c r="L15" s="15">
        <v>0.012789351851851847</v>
      </c>
      <c r="M15" s="49">
        <v>22</v>
      </c>
      <c r="N15" s="15">
        <v>0.012731481481481483</v>
      </c>
      <c r="O15" s="12">
        <v>33</v>
      </c>
      <c r="P15" s="14">
        <v>0.012523148148148144</v>
      </c>
      <c r="Q15" s="21">
        <f t="shared" si="1"/>
        <v>0.012523148148148144</v>
      </c>
      <c r="T15" s="2">
        <f t="shared" si="2"/>
        <v>0.012523148148148144</v>
      </c>
      <c r="AA15" s="176"/>
    </row>
    <row r="16" spans="1:27" ht="12.75">
      <c r="A16" s="12">
        <v>10</v>
      </c>
      <c r="B16" s="39"/>
      <c r="C16" s="179">
        <f t="shared" si="0"/>
        <v>238</v>
      </c>
      <c r="D16" s="47" t="s">
        <v>238</v>
      </c>
      <c r="E16" s="43">
        <f>IF(($C16=""),"",(+SUM($G16+$I16+$K16+$M16+$O16-LARGE(($G16,$I16,$K16,$M16,$O16),1))))</f>
        <v>88</v>
      </c>
      <c r="F16" s="180">
        <v>83</v>
      </c>
      <c r="G16" s="12">
        <v>19</v>
      </c>
      <c r="H16" s="14">
        <v>0.0149537037037037</v>
      </c>
      <c r="I16" s="49">
        <v>5</v>
      </c>
      <c r="J16" s="14">
        <v>0.014456018518518519</v>
      </c>
      <c r="K16" s="12">
        <v>39</v>
      </c>
      <c r="L16" s="15">
        <v>0.014525462962962959</v>
      </c>
      <c r="M16" s="49">
        <v>25</v>
      </c>
      <c r="N16" s="15">
        <v>0.014317129629629631</v>
      </c>
      <c r="O16" s="12">
        <v>150</v>
      </c>
      <c r="P16" s="14"/>
      <c r="Q16" s="21">
        <f t="shared" si="1"/>
        <v>0.014317129629629631</v>
      </c>
      <c r="T16" s="2">
        <f t="shared" si="2"/>
        <v>0.014317129629629631</v>
      </c>
      <c r="AA16" s="176"/>
    </row>
    <row r="17" spans="1:27" ht="12.75">
      <c r="A17" s="12">
        <v>11</v>
      </c>
      <c r="B17" s="39"/>
      <c r="C17" s="179">
        <f t="shared" si="0"/>
        <v>157</v>
      </c>
      <c r="D17" s="47" t="s">
        <v>198</v>
      </c>
      <c r="E17" s="43">
        <f>IF(($C17=""),"",(+SUM($G17+$I17+$K17+$M17+$O17-LARGE(($G17,$I17,$K17,$M17,$O17),1))))</f>
        <v>94</v>
      </c>
      <c r="F17" s="180">
        <v>131</v>
      </c>
      <c r="G17" s="49">
        <v>63</v>
      </c>
      <c r="H17" s="50">
        <v>0.013645833333333331</v>
      </c>
      <c r="I17" s="49">
        <v>11</v>
      </c>
      <c r="J17" s="50">
        <v>0.01331018518518518</v>
      </c>
      <c r="K17" s="49">
        <v>27</v>
      </c>
      <c r="L17" s="50">
        <v>0.013321759259259257</v>
      </c>
      <c r="M17" s="49">
        <v>12</v>
      </c>
      <c r="N17" s="50">
        <v>0.013032407407407407</v>
      </c>
      <c r="O17" s="49">
        <v>44</v>
      </c>
      <c r="P17" s="50">
        <v>0.013125</v>
      </c>
      <c r="Q17" s="21">
        <f t="shared" si="1"/>
        <v>0.013032407407407407</v>
      </c>
      <c r="T17" s="2">
        <f t="shared" si="2"/>
        <v>0.013032407407407407</v>
      </c>
      <c r="AA17" s="176"/>
    </row>
    <row r="18" spans="1:27" ht="12.75">
      <c r="A18" s="12">
        <v>12</v>
      </c>
      <c r="B18" s="39"/>
      <c r="C18" s="179">
        <f t="shared" si="0"/>
        <v>139</v>
      </c>
      <c r="D18" s="47" t="s">
        <v>239</v>
      </c>
      <c r="E18" s="43">
        <f>IF(($C18=""),"",(+SUM($G18+$I18+$K18+$M18+$O18-LARGE(($G18,$I18,$K18,$M18,$O18),1))))</f>
        <v>96</v>
      </c>
      <c r="F18" s="180">
        <v>43</v>
      </c>
      <c r="G18" s="49">
        <v>29</v>
      </c>
      <c r="H18" s="50">
        <v>0.011597222222222226</v>
      </c>
      <c r="I18" s="49">
        <v>43</v>
      </c>
      <c r="J18" s="50">
        <v>0.011979166666666667</v>
      </c>
      <c r="K18" s="49">
        <v>12</v>
      </c>
      <c r="L18" s="50">
        <v>0.011550925925925925</v>
      </c>
      <c r="M18" s="49">
        <v>23</v>
      </c>
      <c r="N18" s="50">
        <v>0.011527777777777777</v>
      </c>
      <c r="O18" s="49">
        <v>32</v>
      </c>
      <c r="P18" s="50">
        <v>0.011307870370370366</v>
      </c>
      <c r="Q18" s="21">
        <f t="shared" si="1"/>
        <v>0.011307870370370366</v>
      </c>
      <c r="T18" s="2">
        <f t="shared" si="2"/>
        <v>0.011307870370370366</v>
      </c>
      <c r="AA18" s="176"/>
    </row>
    <row r="19" spans="1:27" ht="12.75">
      <c r="A19" s="12">
        <v>13</v>
      </c>
      <c r="B19" s="39"/>
      <c r="C19" s="179">
        <f t="shared" si="0"/>
        <v>174</v>
      </c>
      <c r="D19" s="47" t="s">
        <v>90</v>
      </c>
      <c r="E19" s="43">
        <f>IF(($C19=""),"",(+SUM($G19+$I19+$K19+$M19+$O19-LARGE(($G19,$I19,$K19,$M19,$O19),1))))</f>
        <v>96</v>
      </c>
      <c r="F19" s="180">
        <v>116</v>
      </c>
      <c r="G19" s="12">
        <v>5</v>
      </c>
      <c r="H19" s="14">
        <v>0.011689814814814816</v>
      </c>
      <c r="I19" s="49">
        <v>39</v>
      </c>
      <c r="J19" s="14">
        <v>0.011886574074074075</v>
      </c>
      <c r="K19" s="12">
        <v>78</v>
      </c>
      <c r="L19" s="15">
        <v>0.013599537037037037</v>
      </c>
      <c r="M19" s="49">
        <v>11</v>
      </c>
      <c r="N19" s="15">
        <v>0.011805555555555554</v>
      </c>
      <c r="O19" s="12">
        <v>41</v>
      </c>
      <c r="P19" s="14">
        <v>0.011805555555555557</v>
      </c>
      <c r="Q19" s="21">
        <f t="shared" si="1"/>
        <v>0.011689814814814816</v>
      </c>
      <c r="T19" s="2">
        <f t="shared" si="2"/>
        <v>0.011689814814814816</v>
      </c>
      <c r="AA19" s="176"/>
    </row>
    <row r="20" spans="1:27" ht="12.75">
      <c r="A20" s="12">
        <v>14</v>
      </c>
      <c r="B20" s="39"/>
      <c r="C20" s="179">
        <f t="shared" si="0"/>
        <v>141</v>
      </c>
      <c r="D20" s="88" t="s">
        <v>214</v>
      </c>
      <c r="E20" s="43">
        <f>IF(($C20=""),"",(+SUM($G20+$I20+$K20+$M20+$O20-LARGE(($G20,$I20,$K20,$M20,$O20),1))))</f>
        <v>102</v>
      </c>
      <c r="F20" s="180">
        <v>38</v>
      </c>
      <c r="G20" s="12">
        <v>17</v>
      </c>
      <c r="H20" s="14">
        <v>0.012129629629629629</v>
      </c>
      <c r="I20" s="49">
        <v>35</v>
      </c>
      <c r="J20" s="14">
        <v>0.012291666666666668</v>
      </c>
      <c r="K20" s="12">
        <v>35</v>
      </c>
      <c r="L20" s="15">
        <v>0.01221064814814815</v>
      </c>
      <c r="M20" s="49">
        <v>39</v>
      </c>
      <c r="N20" s="15">
        <v>0.012291666666666668</v>
      </c>
      <c r="O20" s="12">
        <v>15</v>
      </c>
      <c r="P20" s="14">
        <v>0.011875</v>
      </c>
      <c r="Q20" s="21">
        <f t="shared" si="1"/>
        <v>0.011875</v>
      </c>
      <c r="T20" s="2">
        <f t="shared" si="2"/>
        <v>0.011875</v>
      </c>
      <c r="AA20" s="176"/>
    </row>
    <row r="21" spans="1:27" ht="12.75">
      <c r="A21" s="12">
        <v>15</v>
      </c>
      <c r="B21" s="39"/>
      <c r="C21" s="179">
        <f t="shared" si="0"/>
        <v>258</v>
      </c>
      <c r="D21" s="47" t="s">
        <v>173</v>
      </c>
      <c r="E21" s="43">
        <f>IF(($C21=""),"",(+SUM($G21+$I21+$K21+$M21+$O21-LARGE(($G21,$I21,$K21,$M21,$O21),1))))</f>
        <v>108</v>
      </c>
      <c r="F21" s="180">
        <v>143</v>
      </c>
      <c r="G21" s="12">
        <v>28</v>
      </c>
      <c r="H21" s="14">
        <v>0.013333333333333334</v>
      </c>
      <c r="I21" s="49">
        <v>150</v>
      </c>
      <c r="J21" s="15"/>
      <c r="K21" s="12">
        <v>31</v>
      </c>
      <c r="L21" s="15">
        <v>0.013379629629629628</v>
      </c>
      <c r="M21" s="49">
        <v>42</v>
      </c>
      <c r="N21" s="15">
        <v>0.013553240740740739</v>
      </c>
      <c r="O21" s="12">
        <v>7</v>
      </c>
      <c r="P21" s="14">
        <v>0.012916666666666665</v>
      </c>
      <c r="Q21" s="21">
        <f t="shared" si="1"/>
        <v>0.012916666666666665</v>
      </c>
      <c r="T21" s="2">
        <f t="shared" si="2"/>
        <v>0.012916666666666665</v>
      </c>
      <c r="AA21" s="176"/>
    </row>
    <row r="22" spans="1:27" ht="12.75">
      <c r="A22" s="12">
        <v>16</v>
      </c>
      <c r="B22" s="39"/>
      <c r="C22" s="179">
        <f t="shared" si="0"/>
        <v>177</v>
      </c>
      <c r="D22" s="47" t="s">
        <v>242</v>
      </c>
      <c r="E22" s="43">
        <f>IF(($C22=""),"",(+SUM($G22+$I22+$K22+$M22+$O22-LARGE(($G22,$I22,$K22,$M22,$O22),1))))</f>
        <v>111</v>
      </c>
      <c r="F22" s="180">
        <v>150</v>
      </c>
      <c r="G22" s="12">
        <v>12</v>
      </c>
      <c r="H22" s="14">
        <v>0.013969907407407407</v>
      </c>
      <c r="I22" s="12">
        <v>41</v>
      </c>
      <c r="J22" s="14">
        <v>0.014212962962962964</v>
      </c>
      <c r="K22" s="12">
        <v>66</v>
      </c>
      <c r="L22" s="15">
        <v>0.014849537037037038</v>
      </c>
      <c r="M22" s="49">
        <v>47</v>
      </c>
      <c r="N22" s="15">
        <v>0.014780092592592591</v>
      </c>
      <c r="O22" s="12">
        <v>11</v>
      </c>
      <c r="P22" s="14">
        <v>0.013912037037037035</v>
      </c>
      <c r="Q22" s="21">
        <f t="shared" si="1"/>
        <v>0.013912037037037035</v>
      </c>
      <c r="T22" s="2">
        <f t="shared" si="2"/>
        <v>0.013912037037037035</v>
      </c>
      <c r="AA22" s="176"/>
    </row>
    <row r="23" spans="1:27" ht="12.75">
      <c r="A23" s="12">
        <v>17</v>
      </c>
      <c r="B23" s="39"/>
      <c r="C23" s="179">
        <f t="shared" si="0"/>
        <v>266</v>
      </c>
      <c r="D23" s="47" t="s">
        <v>212</v>
      </c>
      <c r="E23" s="43">
        <f>IF(($C23=""),"",(+SUM($G23+$I23+$K23+$M23+$O23-LARGE(($G23,$I23,$K23,$M23,$O23),1))))</f>
        <v>116</v>
      </c>
      <c r="F23" s="180">
        <v>141</v>
      </c>
      <c r="G23" s="12">
        <v>150</v>
      </c>
      <c r="H23" s="14"/>
      <c r="I23" s="49">
        <v>54</v>
      </c>
      <c r="J23" s="14">
        <v>0.013020833333333332</v>
      </c>
      <c r="K23" s="12">
        <v>21</v>
      </c>
      <c r="L23" s="15">
        <v>0.012719907407407405</v>
      </c>
      <c r="M23" s="49">
        <v>14</v>
      </c>
      <c r="N23" s="15">
        <v>0.012372685185185184</v>
      </c>
      <c r="O23" s="12">
        <v>27</v>
      </c>
      <c r="P23" s="14">
        <v>0.012106481481481482</v>
      </c>
      <c r="Q23" s="21">
        <f t="shared" si="1"/>
        <v>0.012106481481481482</v>
      </c>
      <c r="T23" s="2">
        <f t="shared" si="2"/>
        <v>0.012106481481481482</v>
      </c>
      <c r="AA23" s="176"/>
    </row>
    <row r="24" spans="1:27" ht="12.75">
      <c r="A24" s="12">
        <v>18</v>
      </c>
      <c r="B24" s="39"/>
      <c r="C24" s="179">
        <f t="shared" si="0"/>
        <v>191</v>
      </c>
      <c r="D24" s="47" t="s">
        <v>157</v>
      </c>
      <c r="E24" s="43">
        <f>IF(($C24=""),"",(+SUM($G24+$I24+$K24+$M24+$O24-LARGE(($G24,$I24,$K24,$M24,$O24),1))))</f>
        <v>123</v>
      </c>
      <c r="F24" s="180">
        <v>53</v>
      </c>
      <c r="G24" s="12">
        <v>68</v>
      </c>
      <c r="H24" s="14">
        <v>0.014884259259259257</v>
      </c>
      <c r="I24" s="12">
        <v>37</v>
      </c>
      <c r="J24" s="14">
        <v>0.014976851851851858</v>
      </c>
      <c r="K24" s="12">
        <v>20</v>
      </c>
      <c r="L24" s="15">
        <v>0.01480324074074074</v>
      </c>
      <c r="M24" s="49">
        <v>40</v>
      </c>
      <c r="N24" s="15">
        <v>0.014918981481481483</v>
      </c>
      <c r="O24" s="12">
        <v>26</v>
      </c>
      <c r="P24" s="14">
        <v>0.014699074074074071</v>
      </c>
      <c r="Q24" s="21">
        <f t="shared" si="1"/>
        <v>0.014699074074074071</v>
      </c>
      <c r="T24" s="2">
        <f t="shared" si="2"/>
        <v>0.014699074074074071</v>
      </c>
      <c r="AA24" s="176"/>
    </row>
    <row r="25" spans="1:27" ht="12.75">
      <c r="A25" s="12">
        <v>19</v>
      </c>
      <c r="B25" s="39"/>
      <c r="C25" s="179">
        <f t="shared" si="0"/>
        <v>274</v>
      </c>
      <c r="D25" s="47" t="s">
        <v>82</v>
      </c>
      <c r="E25" s="43">
        <f>IF(($C25=""),"",(+SUM($G25+$I25+$K25+$M25+$O25-LARGE(($G25,$I25,$K25,$M25,$O25),1))))</f>
        <v>124</v>
      </c>
      <c r="F25" s="180">
        <v>34</v>
      </c>
      <c r="G25" s="12">
        <v>30</v>
      </c>
      <c r="H25" s="14">
        <v>0.010925925925925927</v>
      </c>
      <c r="I25" s="49">
        <v>30</v>
      </c>
      <c r="J25" s="14">
        <v>0.011018518518518518</v>
      </c>
      <c r="K25" s="12">
        <v>30</v>
      </c>
      <c r="L25" s="15">
        <v>0.0109375</v>
      </c>
      <c r="M25" s="49">
        <v>34</v>
      </c>
      <c r="N25" s="15">
        <v>0.011018518518518518</v>
      </c>
      <c r="O25" s="12">
        <v>150</v>
      </c>
      <c r="P25" s="14"/>
      <c r="Q25" s="21">
        <f t="shared" si="1"/>
        <v>0.010925925925925927</v>
      </c>
      <c r="T25" s="2">
        <f t="shared" si="2"/>
        <v>0.010925925925925927</v>
      </c>
      <c r="AA25" s="176"/>
    </row>
    <row r="26" spans="1:27" ht="12.75">
      <c r="A26" s="12">
        <v>20</v>
      </c>
      <c r="B26" s="39"/>
      <c r="C26" s="179">
        <f t="shared" si="0"/>
        <v>274</v>
      </c>
      <c r="D26" s="47" t="s">
        <v>88</v>
      </c>
      <c r="E26" s="43">
        <f>IF(($C26=""),"",(+SUM($G26+$I26+$K26+$M26+$O26-LARGE(($G26,$I26,$K26,$M26,$O26),1))))</f>
        <v>124</v>
      </c>
      <c r="F26" s="180">
        <v>92</v>
      </c>
      <c r="G26" s="12">
        <v>56</v>
      </c>
      <c r="H26" s="14">
        <v>0.012245370370370367</v>
      </c>
      <c r="I26" s="12">
        <v>27</v>
      </c>
      <c r="J26" s="14">
        <v>0.012349537037037037</v>
      </c>
      <c r="K26" s="12">
        <v>14</v>
      </c>
      <c r="L26" s="15">
        <v>0.012118055555555559</v>
      </c>
      <c r="M26" s="49">
        <v>27</v>
      </c>
      <c r="N26" s="15">
        <v>0.012094907407407403</v>
      </c>
      <c r="O26" s="12">
        <v>150</v>
      </c>
      <c r="P26" s="14"/>
      <c r="Q26" s="21">
        <f t="shared" si="1"/>
        <v>0.012094907407407403</v>
      </c>
      <c r="T26" s="2">
        <f t="shared" si="2"/>
        <v>0.012094907407407403</v>
      </c>
      <c r="AA26" s="176"/>
    </row>
    <row r="27" spans="1:27" ht="12.75">
      <c r="A27" s="12">
        <v>21</v>
      </c>
      <c r="B27" s="39"/>
      <c r="C27" s="179">
        <f t="shared" si="0"/>
        <v>274</v>
      </c>
      <c r="D27" s="47" t="s">
        <v>85</v>
      </c>
      <c r="E27" s="43">
        <f>IF(($C27=""),"",(+SUM($G27+$I27+$K27+$M27+$O27-LARGE(($G27,$I27,$K27,$M27,$O27),1))))</f>
        <v>124</v>
      </c>
      <c r="F27" s="180">
        <v>68</v>
      </c>
      <c r="G27" s="12">
        <v>150</v>
      </c>
      <c r="H27" s="14"/>
      <c r="I27" s="49">
        <v>6</v>
      </c>
      <c r="J27" s="14">
        <v>0.010706018518518516</v>
      </c>
      <c r="K27" s="12">
        <v>37</v>
      </c>
      <c r="L27" s="15">
        <v>0.010844907407407407</v>
      </c>
      <c r="M27" s="49">
        <v>26</v>
      </c>
      <c r="N27" s="15">
        <v>0.010682870370370367</v>
      </c>
      <c r="O27" s="12">
        <v>55</v>
      </c>
      <c r="P27" s="14">
        <v>0.011516203703703706</v>
      </c>
      <c r="Q27" s="21">
        <f t="shared" si="1"/>
        <v>0.010682870370370367</v>
      </c>
      <c r="T27" s="2">
        <f t="shared" si="2"/>
        <v>0.010682870370370367</v>
      </c>
      <c r="AA27" s="176"/>
    </row>
    <row r="28" spans="1:27" ht="12.75">
      <c r="A28" s="12">
        <v>22</v>
      </c>
      <c r="B28" s="39"/>
      <c r="C28" s="179">
        <f t="shared" si="0"/>
        <v>193</v>
      </c>
      <c r="D28" s="145" t="s">
        <v>151</v>
      </c>
      <c r="E28" s="43">
        <f>IF(($C28=""),"",(+SUM($G28+$I28+$K28+$M28+$O28-LARGE(($G28,$I28,$K28,$M28,$O28),1))))</f>
        <v>129</v>
      </c>
      <c r="F28" s="180">
        <v>50</v>
      </c>
      <c r="G28" s="49">
        <v>32</v>
      </c>
      <c r="H28" s="50">
        <v>0.013900462962962963</v>
      </c>
      <c r="I28" s="49">
        <v>22</v>
      </c>
      <c r="J28" s="50">
        <v>0.01385416666666667</v>
      </c>
      <c r="K28" s="49">
        <v>38</v>
      </c>
      <c r="L28" s="50">
        <v>0.013993055555555555</v>
      </c>
      <c r="M28" s="49">
        <v>64</v>
      </c>
      <c r="N28" s="50">
        <v>0.015057870370370369</v>
      </c>
      <c r="O28" s="49">
        <v>37</v>
      </c>
      <c r="P28" s="50">
        <v>0.014143518518518519</v>
      </c>
      <c r="Q28" s="21">
        <f t="shared" si="1"/>
        <v>0.01385416666666667</v>
      </c>
      <c r="T28" s="2">
        <f t="shared" si="2"/>
        <v>0.01385416666666667</v>
      </c>
      <c r="AA28" s="176"/>
    </row>
    <row r="29" spans="1:27" ht="12.75">
      <c r="A29" s="12">
        <v>23</v>
      </c>
      <c r="B29" s="39"/>
      <c r="C29" s="179">
        <f t="shared" si="0"/>
        <v>279</v>
      </c>
      <c r="D29" s="47" t="s">
        <v>111</v>
      </c>
      <c r="E29" s="43">
        <f>IF(($C29=""),"",(+SUM($G29+$I29+$K29+$M29+$O29-LARGE(($G29,$I29,$K29,$M29,$O29),1))))</f>
        <v>129</v>
      </c>
      <c r="F29" s="180">
        <v>41</v>
      </c>
      <c r="G29" s="12">
        <v>42</v>
      </c>
      <c r="H29" s="14">
        <v>0.012268518518518515</v>
      </c>
      <c r="I29" s="12">
        <v>150</v>
      </c>
      <c r="J29" s="14"/>
      <c r="K29" s="12">
        <v>52</v>
      </c>
      <c r="L29" s="15">
        <v>0.012662037037037038</v>
      </c>
      <c r="M29" s="49">
        <v>13</v>
      </c>
      <c r="N29" s="15">
        <v>0.0121875</v>
      </c>
      <c r="O29" s="12">
        <v>22</v>
      </c>
      <c r="P29" s="14">
        <v>0.011863425925925928</v>
      </c>
      <c r="Q29" s="21">
        <f t="shared" si="1"/>
        <v>0.011863425925925928</v>
      </c>
      <c r="T29" s="2">
        <f t="shared" si="2"/>
        <v>0.011863425925925928</v>
      </c>
      <c r="AA29" s="176"/>
    </row>
    <row r="30" spans="1:27" ht="12.75">
      <c r="A30" s="12">
        <v>24</v>
      </c>
      <c r="B30" s="39"/>
      <c r="C30" s="179">
        <f t="shared" si="0"/>
        <v>207</v>
      </c>
      <c r="D30" s="47" t="s">
        <v>91</v>
      </c>
      <c r="E30" s="43">
        <f>IF(($C30=""),"",(+SUM($G30+$I30+$K30+$M30+$O30-LARGE(($G30,$I30,$K30,$M30,$O30),1))))</f>
        <v>135</v>
      </c>
      <c r="F30" s="180">
        <v>140</v>
      </c>
      <c r="G30" s="12">
        <v>37</v>
      </c>
      <c r="H30" s="14">
        <v>0.016388888888888887</v>
      </c>
      <c r="I30" s="49">
        <v>33</v>
      </c>
      <c r="J30" s="14">
        <v>0.016435185185185178</v>
      </c>
      <c r="K30" s="12">
        <v>72</v>
      </c>
      <c r="L30" s="15">
        <v>0.017442129629629627</v>
      </c>
      <c r="M30" s="49">
        <v>52</v>
      </c>
      <c r="N30" s="15">
        <v>0.017199074074074075</v>
      </c>
      <c r="O30" s="12">
        <v>13</v>
      </c>
      <c r="P30" s="14">
        <v>0.016377314814814817</v>
      </c>
      <c r="Q30" s="21">
        <f t="shared" si="1"/>
        <v>0.016377314814814817</v>
      </c>
      <c r="T30" s="2">
        <f t="shared" si="2"/>
        <v>0.016377314814814817</v>
      </c>
      <c r="AA30" s="176"/>
    </row>
    <row r="31" spans="1:27" ht="12.75">
      <c r="A31" s="12">
        <v>25</v>
      </c>
      <c r="B31" s="39"/>
      <c r="C31" s="179">
        <f t="shared" si="0"/>
        <v>185</v>
      </c>
      <c r="D31" s="47" t="s">
        <v>222</v>
      </c>
      <c r="E31" s="43">
        <f>IF(($C31=""),"",(+SUM($G31+$I31+$K31+$M31+$O31-LARGE(($G31,$I31,$K31,$M31,$O31),1))))</f>
        <v>136</v>
      </c>
      <c r="F31" s="180">
        <v>89</v>
      </c>
      <c r="G31" s="49">
        <v>49</v>
      </c>
      <c r="H31" s="50">
        <v>0.01650462962962963</v>
      </c>
      <c r="I31" s="49">
        <v>18</v>
      </c>
      <c r="J31" s="50">
        <v>0.016388888888888887</v>
      </c>
      <c r="K31" s="49">
        <v>25</v>
      </c>
      <c r="L31" s="50">
        <v>0.01625</v>
      </c>
      <c r="M31" s="49">
        <v>46</v>
      </c>
      <c r="N31" s="50">
        <v>0.016666666666666663</v>
      </c>
      <c r="O31" s="49">
        <v>47</v>
      </c>
      <c r="P31" s="51">
        <v>0.016712962962962968</v>
      </c>
      <c r="Q31" s="21">
        <f t="shared" si="1"/>
        <v>0.01625</v>
      </c>
      <c r="T31" s="2">
        <f t="shared" si="2"/>
        <v>0.01625</v>
      </c>
      <c r="AA31" s="176"/>
    </row>
    <row r="32" spans="1:27" ht="12.75">
      <c r="A32" s="12">
        <v>26</v>
      </c>
      <c r="B32" s="39"/>
      <c r="C32" s="179">
        <f t="shared" si="0"/>
        <v>186</v>
      </c>
      <c r="D32" s="47" t="s">
        <v>65</v>
      </c>
      <c r="E32" s="43">
        <f>IF(($C32=""),"",(+SUM($G32+$I32+$K32+$M32+$O32-LARGE(($G32,$I32,$K32,$M32,$O32),1))))</f>
        <v>138</v>
      </c>
      <c r="F32" s="180">
        <v>2</v>
      </c>
      <c r="G32" s="49">
        <v>48</v>
      </c>
      <c r="H32" s="50">
        <v>0.01300925925925926</v>
      </c>
      <c r="I32" s="49">
        <v>40</v>
      </c>
      <c r="J32" s="50">
        <v>0.013344907407407408</v>
      </c>
      <c r="K32" s="49">
        <v>44</v>
      </c>
      <c r="L32" s="50">
        <v>0.013391203703703702</v>
      </c>
      <c r="M32" s="49">
        <v>24</v>
      </c>
      <c r="N32" s="50">
        <v>0.013275462962962963</v>
      </c>
      <c r="O32" s="49">
        <v>30</v>
      </c>
      <c r="P32" s="50">
        <v>0.013032407407407407</v>
      </c>
      <c r="Q32" s="21">
        <f t="shared" si="1"/>
        <v>0.01300925925925926</v>
      </c>
      <c r="T32" s="2">
        <f t="shared" si="2"/>
        <v>0.01300925925925926</v>
      </c>
      <c r="AA32" s="176"/>
    </row>
    <row r="33" spans="1:27" ht="12.75">
      <c r="A33" s="12">
        <v>27</v>
      </c>
      <c r="B33" s="39"/>
      <c r="C33" s="179">
        <f t="shared" si="0"/>
        <v>289</v>
      </c>
      <c r="D33" s="47" t="s">
        <v>26</v>
      </c>
      <c r="E33" s="43">
        <f>IF(($C33=""),"",(+SUM($G33+$I33+$K33+$M33+$O33-LARGE(($G33,$I33,$K33,$M33,$O33),1))))</f>
        <v>139</v>
      </c>
      <c r="F33" s="180">
        <v>67</v>
      </c>
      <c r="G33" s="49">
        <v>16</v>
      </c>
      <c r="H33" s="50">
        <v>0.0159375</v>
      </c>
      <c r="I33" s="49">
        <v>48</v>
      </c>
      <c r="J33" s="50">
        <v>0.01638888888888889</v>
      </c>
      <c r="K33" s="49">
        <v>45</v>
      </c>
      <c r="L33" s="50">
        <v>0.016354166666666663</v>
      </c>
      <c r="M33" s="49">
        <v>30</v>
      </c>
      <c r="N33" s="50">
        <v>0.01630787037037037</v>
      </c>
      <c r="O33" s="49">
        <v>150</v>
      </c>
      <c r="P33" s="50"/>
      <c r="Q33" s="21">
        <f t="shared" si="1"/>
        <v>0.0159375</v>
      </c>
      <c r="T33" s="2">
        <f t="shared" si="2"/>
        <v>0.0159375</v>
      </c>
      <c r="AA33" s="176"/>
    </row>
    <row r="34" spans="1:27" ht="12.75">
      <c r="A34" s="12">
        <v>28</v>
      </c>
      <c r="B34" s="39"/>
      <c r="C34" s="179">
        <f t="shared" si="0"/>
        <v>289</v>
      </c>
      <c r="D34" s="47" t="s">
        <v>51</v>
      </c>
      <c r="E34" s="43">
        <f>IF(($C34=""),"",(+SUM($G34+$I34+$K34+$M34+$O34-LARGE(($G34,$I34,$K34,$M34,$O34),1))))</f>
        <v>139</v>
      </c>
      <c r="F34" s="180">
        <v>23</v>
      </c>
      <c r="G34" s="49">
        <v>150</v>
      </c>
      <c r="H34" s="50"/>
      <c r="I34" s="49">
        <v>28</v>
      </c>
      <c r="J34" s="50">
        <v>0.013935185185185191</v>
      </c>
      <c r="K34" s="49">
        <v>48</v>
      </c>
      <c r="L34" s="50">
        <v>0.014155092592592596</v>
      </c>
      <c r="M34" s="49">
        <v>57</v>
      </c>
      <c r="N34" s="50">
        <v>0.014733796296296295</v>
      </c>
      <c r="O34" s="49">
        <v>6</v>
      </c>
      <c r="P34" s="50">
        <v>0.013587962962962963</v>
      </c>
      <c r="Q34" s="21">
        <f t="shared" si="1"/>
        <v>0.013587962962962963</v>
      </c>
      <c r="T34" s="2">
        <f t="shared" si="2"/>
        <v>0.013587962962962963</v>
      </c>
      <c r="AA34" s="176"/>
    </row>
    <row r="35" spans="1:27" ht="12.75">
      <c r="A35" s="12">
        <v>29</v>
      </c>
      <c r="B35" s="39"/>
      <c r="C35" s="179">
        <f t="shared" si="0"/>
        <v>297</v>
      </c>
      <c r="D35" s="145" t="s">
        <v>172</v>
      </c>
      <c r="E35" s="43">
        <f>IF(($C35=""),"",(+SUM($G35+$I35+$K35+$M35+$O35-LARGE(($G35,$I35,$K35,$M35,$O35),1))))</f>
        <v>147</v>
      </c>
      <c r="F35" s="180">
        <v>22</v>
      </c>
      <c r="G35" s="49">
        <v>76</v>
      </c>
      <c r="H35" s="50">
        <v>0.017094907407407406</v>
      </c>
      <c r="I35" s="49">
        <v>63</v>
      </c>
      <c r="J35" s="50">
        <v>0.01861111111111111</v>
      </c>
      <c r="K35" s="49">
        <v>3</v>
      </c>
      <c r="L35" s="50">
        <v>0.016782407407407406</v>
      </c>
      <c r="M35" s="49">
        <v>150</v>
      </c>
      <c r="N35" s="50"/>
      <c r="O35" s="49">
        <v>5</v>
      </c>
      <c r="P35" s="50">
        <v>0.016041666666666666</v>
      </c>
      <c r="Q35" s="21">
        <f t="shared" si="1"/>
        <v>0.016041666666666666</v>
      </c>
      <c r="T35" s="2">
        <f t="shared" si="2"/>
        <v>0.016041666666666666</v>
      </c>
      <c r="AA35" s="176"/>
    </row>
    <row r="36" spans="1:27" ht="12.75">
      <c r="A36" s="12">
        <v>30</v>
      </c>
      <c r="B36" s="39"/>
      <c r="C36" s="179">
        <f t="shared" si="0"/>
        <v>197</v>
      </c>
      <c r="D36" s="47" t="s">
        <v>112</v>
      </c>
      <c r="E36" s="43">
        <f>IF(($C36=""),"",(+SUM($G36+$I36+$K36+$M36+$O36-LARGE(($G36,$I36,$K36,$M36,$O36),1))))</f>
        <v>152</v>
      </c>
      <c r="F36" s="180">
        <v>97</v>
      </c>
      <c r="G36" s="12">
        <v>36</v>
      </c>
      <c r="H36" s="14">
        <v>0.01082175925925926</v>
      </c>
      <c r="I36" s="49">
        <v>42</v>
      </c>
      <c r="J36" s="14">
        <v>0.011099537037037036</v>
      </c>
      <c r="K36" s="12">
        <v>36</v>
      </c>
      <c r="L36" s="15">
        <v>0.011006944444444448</v>
      </c>
      <c r="M36" s="49">
        <v>45</v>
      </c>
      <c r="N36" s="15">
        <v>0.011203703703703705</v>
      </c>
      <c r="O36" s="12">
        <v>38</v>
      </c>
      <c r="P36" s="14">
        <v>0.01103009259259259</v>
      </c>
      <c r="Q36" s="21">
        <f t="shared" si="1"/>
        <v>0.01082175925925926</v>
      </c>
      <c r="T36" s="2">
        <f t="shared" si="2"/>
        <v>0.01082175925925926</v>
      </c>
      <c r="AA36" s="176"/>
    </row>
    <row r="37" spans="1:27" ht="12.75">
      <c r="A37" s="12">
        <v>31</v>
      </c>
      <c r="B37" s="39"/>
      <c r="C37" s="179">
        <f t="shared" si="0"/>
        <v>304</v>
      </c>
      <c r="D37" s="47" t="s">
        <v>71</v>
      </c>
      <c r="E37" s="43">
        <f>IF(($C37=""),"",(+SUM($G37+$I37+$K37+$M37+$O37-LARGE(($G37,$I37,$K37,$M37,$O37),1))))</f>
        <v>154</v>
      </c>
      <c r="F37" s="180">
        <v>55</v>
      </c>
      <c r="G37" s="12">
        <v>43</v>
      </c>
      <c r="H37" s="14">
        <v>0.014699074074074071</v>
      </c>
      <c r="I37" s="12">
        <v>15</v>
      </c>
      <c r="J37" s="14">
        <v>0.014618055555555556</v>
      </c>
      <c r="K37" s="12">
        <v>67</v>
      </c>
      <c r="L37" s="15">
        <v>0.015590277777777781</v>
      </c>
      <c r="M37" s="49">
        <v>29</v>
      </c>
      <c r="N37" s="15">
        <v>0.015069444444444446</v>
      </c>
      <c r="O37" s="12">
        <v>150</v>
      </c>
      <c r="P37" s="14"/>
      <c r="Q37" s="21">
        <f t="shared" si="1"/>
        <v>0.014618055555555556</v>
      </c>
      <c r="T37" s="2">
        <f t="shared" si="2"/>
        <v>0.014618055555555556</v>
      </c>
      <c r="AA37" s="176"/>
    </row>
    <row r="38" spans="1:27" ht="12.75">
      <c r="A38" s="12">
        <v>32</v>
      </c>
      <c r="B38" s="39"/>
      <c r="C38" s="179">
        <f t="shared" si="0"/>
        <v>218</v>
      </c>
      <c r="D38" s="47" t="s">
        <v>23</v>
      </c>
      <c r="E38" s="43">
        <f>IF(($C38=""),"",(+SUM($G38+$I38+$K38+$M38+$O38-LARGE(($G38,$I38,$K38,$M38,$O38),1))))</f>
        <v>159</v>
      </c>
      <c r="F38" s="180">
        <v>36</v>
      </c>
      <c r="G38" s="12">
        <v>59</v>
      </c>
      <c r="H38" s="14">
        <v>0.014016203703703703</v>
      </c>
      <c r="I38" s="12">
        <v>58</v>
      </c>
      <c r="J38" s="14">
        <v>0.01476851851851852</v>
      </c>
      <c r="K38" s="12">
        <v>18</v>
      </c>
      <c r="L38" s="15">
        <v>0.014097222222222221</v>
      </c>
      <c r="M38" s="49">
        <v>48</v>
      </c>
      <c r="N38" s="15">
        <v>0.014432870370370368</v>
      </c>
      <c r="O38" s="12">
        <v>35</v>
      </c>
      <c r="P38" s="14">
        <v>0.014120370370370372</v>
      </c>
      <c r="Q38" s="21">
        <f t="shared" si="1"/>
        <v>0.014016203703703703</v>
      </c>
      <c r="T38" s="2">
        <f t="shared" si="2"/>
        <v>0.014016203703703703</v>
      </c>
      <c r="AA38" s="176"/>
    </row>
    <row r="39" spans="1:27" ht="12.75">
      <c r="A39" s="12">
        <v>33</v>
      </c>
      <c r="B39" s="39"/>
      <c r="C39" s="179">
        <f aca="true" t="shared" si="3" ref="C39:C70">SUM(G39+I39+K39+M39+O39)</f>
        <v>228</v>
      </c>
      <c r="D39" s="47" t="s">
        <v>45</v>
      </c>
      <c r="E39" s="43">
        <f>IF(($C39=""),"",(+SUM($G39+$I39+$K39+$M39+$O39-LARGE(($G39,$I39,$K39,$M39,$O39),1))))</f>
        <v>160</v>
      </c>
      <c r="F39" s="180">
        <v>18</v>
      </c>
      <c r="G39" s="12">
        <v>34</v>
      </c>
      <c r="H39" s="14">
        <v>0.014444444444444444</v>
      </c>
      <c r="I39" s="49">
        <v>49</v>
      </c>
      <c r="J39" s="14">
        <v>0.014837962962962963</v>
      </c>
      <c r="K39" s="12">
        <v>68</v>
      </c>
      <c r="L39" s="15">
        <v>0.015474537037037033</v>
      </c>
      <c r="M39" s="49">
        <v>41</v>
      </c>
      <c r="N39" s="15">
        <v>0.01511574074074074</v>
      </c>
      <c r="O39" s="12">
        <v>36</v>
      </c>
      <c r="P39" s="14">
        <v>0.014826388888888887</v>
      </c>
      <c r="Q39" s="21">
        <f aca="true" t="shared" si="4" ref="Q39:Q70">+T39</f>
        <v>0.014444444444444444</v>
      </c>
      <c r="T39" s="2">
        <f t="shared" si="2"/>
        <v>0.014444444444444444</v>
      </c>
      <c r="AA39" s="176"/>
    </row>
    <row r="40" spans="1:27" ht="12.75">
      <c r="A40" s="12">
        <v>34</v>
      </c>
      <c r="B40" s="39"/>
      <c r="C40" s="179">
        <f t="shared" si="3"/>
        <v>312</v>
      </c>
      <c r="D40" s="47" t="s">
        <v>66</v>
      </c>
      <c r="E40" s="43">
        <f>IF(($C40=""),"",(+SUM($G40+$I40+$K40+$M40+$O40-LARGE(($G40,$I40,$K40,$M40,$O40),1))))</f>
        <v>162</v>
      </c>
      <c r="F40" s="180">
        <v>49</v>
      </c>
      <c r="G40" s="12">
        <v>15</v>
      </c>
      <c r="H40" s="14">
        <v>0.014293981481481486</v>
      </c>
      <c r="I40" s="49">
        <v>47</v>
      </c>
      <c r="J40" s="14">
        <v>0.014618055555555553</v>
      </c>
      <c r="K40" s="12">
        <v>47</v>
      </c>
      <c r="L40" s="15">
        <v>0.014641203703703705</v>
      </c>
      <c r="M40" s="49">
        <v>150</v>
      </c>
      <c r="N40" s="15"/>
      <c r="O40" s="12">
        <v>53</v>
      </c>
      <c r="P40" s="14">
        <v>0.015046296296296297</v>
      </c>
      <c r="Q40" s="21">
        <f t="shared" si="4"/>
        <v>0.014293981481481486</v>
      </c>
      <c r="T40" s="2">
        <f t="shared" si="2"/>
        <v>0.014293981481481486</v>
      </c>
      <c r="AA40" s="176"/>
    </row>
    <row r="41" spans="1:27" ht="12.75">
      <c r="A41" s="12">
        <v>35</v>
      </c>
      <c r="B41" s="39"/>
      <c r="C41" s="179">
        <f t="shared" si="3"/>
        <v>312</v>
      </c>
      <c r="D41" s="47" t="s">
        <v>178</v>
      </c>
      <c r="E41" s="43">
        <f>IF(($C41=""),"",(+SUM($G41+$I41+$K41+$M41+$O41-LARGE(($G41,$I41,$K41,$M41,$O41),1))))</f>
        <v>162</v>
      </c>
      <c r="F41" s="180">
        <v>85</v>
      </c>
      <c r="G41" s="12">
        <v>78</v>
      </c>
      <c r="H41" s="14">
        <v>0.011180555555555556</v>
      </c>
      <c r="I41" s="49">
        <v>150</v>
      </c>
      <c r="J41" s="14"/>
      <c r="K41" s="12">
        <v>71</v>
      </c>
      <c r="L41" s="15">
        <v>0.011863425925925927</v>
      </c>
      <c r="M41" s="49">
        <v>4</v>
      </c>
      <c r="N41" s="15">
        <v>0.01074074074074074</v>
      </c>
      <c r="O41" s="12">
        <v>9</v>
      </c>
      <c r="P41" s="14">
        <v>0.010208333333333337</v>
      </c>
      <c r="Q41" s="21">
        <f t="shared" si="4"/>
        <v>0.010208333333333337</v>
      </c>
      <c r="T41" s="2">
        <f t="shared" si="2"/>
        <v>0.010208333333333337</v>
      </c>
      <c r="AA41" s="176"/>
    </row>
    <row r="42" spans="1:27" ht="12.75">
      <c r="A42" s="12">
        <v>36</v>
      </c>
      <c r="B42" s="39"/>
      <c r="C42" s="179">
        <f t="shared" si="3"/>
        <v>224</v>
      </c>
      <c r="D42" s="145" t="s">
        <v>149</v>
      </c>
      <c r="E42" s="43">
        <f>IF(($C42=""),"",(+SUM($G42+$I42+$K42+$M42+$O42-LARGE(($G42,$I42,$K42,$M42,$O42),1))))</f>
        <v>163</v>
      </c>
      <c r="F42" s="180">
        <v>144</v>
      </c>
      <c r="G42" s="12">
        <v>38</v>
      </c>
      <c r="H42" s="14">
        <v>0.010671296296296297</v>
      </c>
      <c r="I42" s="49">
        <v>34</v>
      </c>
      <c r="J42" s="14">
        <v>0.010717592592592591</v>
      </c>
      <c r="K42" s="12">
        <v>40</v>
      </c>
      <c r="L42" s="15">
        <v>0.010729166666666668</v>
      </c>
      <c r="M42" s="49">
        <v>61</v>
      </c>
      <c r="N42" s="15">
        <v>0.011516203703703706</v>
      </c>
      <c r="O42" s="12">
        <v>51</v>
      </c>
      <c r="P42" s="14">
        <v>0.011226851851851852</v>
      </c>
      <c r="Q42" s="21">
        <f t="shared" si="4"/>
        <v>0.010671296296296297</v>
      </c>
      <c r="T42" s="2">
        <f t="shared" si="2"/>
        <v>0.010671296296296297</v>
      </c>
      <c r="AA42" s="176"/>
    </row>
    <row r="43" spans="1:27" ht="12.75">
      <c r="A43" s="12">
        <v>37</v>
      </c>
      <c r="B43" s="39"/>
      <c r="C43" s="179">
        <f t="shared" si="3"/>
        <v>314</v>
      </c>
      <c r="D43" s="47" t="s">
        <v>84</v>
      </c>
      <c r="E43" s="43">
        <f>IF(($C43=""),"",(+SUM($G43+$I43+$K43+$M43+$O43-LARGE(($G43,$I43,$K43,$M43,$O43),1))))</f>
        <v>164</v>
      </c>
      <c r="F43" s="180">
        <v>58</v>
      </c>
      <c r="G43" s="12">
        <v>1</v>
      </c>
      <c r="H43" s="14">
        <v>0.019004629629629628</v>
      </c>
      <c r="I43" s="12">
        <v>4</v>
      </c>
      <c r="J43" s="14">
        <v>0.0184375</v>
      </c>
      <c r="K43" s="12">
        <v>9</v>
      </c>
      <c r="L43" s="15">
        <v>0.01792824074074074</v>
      </c>
      <c r="M43" s="49">
        <v>150</v>
      </c>
      <c r="N43" s="15"/>
      <c r="O43" s="12">
        <v>150</v>
      </c>
      <c r="P43" s="14"/>
      <c r="Q43" s="21">
        <f t="shared" si="4"/>
        <v>0.01792824074074074</v>
      </c>
      <c r="T43" s="2">
        <f t="shared" si="2"/>
        <v>0.01792824074074074</v>
      </c>
      <c r="AA43" s="176"/>
    </row>
    <row r="44" spans="1:27" ht="12.75">
      <c r="A44" s="12">
        <v>38</v>
      </c>
      <c r="B44" s="39"/>
      <c r="C44" s="179">
        <f t="shared" si="3"/>
        <v>315</v>
      </c>
      <c r="D44" s="47" t="s">
        <v>53</v>
      </c>
      <c r="E44" s="43">
        <f>IF(($C44=""),"",(+SUM($G44+$I44+$K44+$M44+$O44-LARGE(($G44,$I44,$K44,$M44,$O44),1))))</f>
        <v>165</v>
      </c>
      <c r="F44" s="180">
        <v>137</v>
      </c>
      <c r="G44" s="12">
        <v>20</v>
      </c>
      <c r="H44" s="14">
        <v>0.012372685185185184</v>
      </c>
      <c r="I44" s="12">
        <v>150</v>
      </c>
      <c r="J44" s="14"/>
      <c r="K44" s="12">
        <v>63</v>
      </c>
      <c r="L44" s="15">
        <v>0.013078703703703707</v>
      </c>
      <c r="M44" s="49">
        <v>59</v>
      </c>
      <c r="N44" s="15">
        <v>0.013402777777777777</v>
      </c>
      <c r="O44" s="12">
        <v>23</v>
      </c>
      <c r="P44" s="14">
        <v>0.012743055555555554</v>
      </c>
      <c r="Q44" s="21">
        <f t="shared" si="4"/>
        <v>0.012372685185185184</v>
      </c>
      <c r="T44" s="2">
        <f t="shared" si="2"/>
        <v>0.012372685185185184</v>
      </c>
      <c r="AA44" s="176"/>
    </row>
    <row r="45" spans="1:27" ht="12.75">
      <c r="A45" s="12">
        <v>39</v>
      </c>
      <c r="B45" s="39"/>
      <c r="C45" s="179">
        <f t="shared" si="3"/>
        <v>238</v>
      </c>
      <c r="D45" s="47" t="s">
        <v>27</v>
      </c>
      <c r="E45" s="43">
        <f>IF(($C45=""),"",(+SUM($G45+$I45+$K45+$M45+$O45-LARGE(($G45,$I45,$K45,$M45,$O45),1))))</f>
        <v>168</v>
      </c>
      <c r="F45" s="180">
        <v>73</v>
      </c>
      <c r="G45" s="12">
        <v>70</v>
      </c>
      <c r="H45" s="14">
        <v>0.01321759259259259</v>
      </c>
      <c r="I45" s="12">
        <v>44</v>
      </c>
      <c r="J45" s="14">
        <v>0.013368055555555555</v>
      </c>
      <c r="K45" s="12">
        <v>59</v>
      </c>
      <c r="L45" s="15">
        <v>0.013657407407407408</v>
      </c>
      <c r="M45" s="49">
        <v>17</v>
      </c>
      <c r="N45" s="15">
        <v>0.013113425925925922</v>
      </c>
      <c r="O45" s="12">
        <v>48</v>
      </c>
      <c r="P45" s="14">
        <v>0.013425925925925926</v>
      </c>
      <c r="Q45" s="21">
        <f t="shared" si="4"/>
        <v>0.013113425925925922</v>
      </c>
      <c r="T45" s="2">
        <f t="shared" si="2"/>
        <v>0.013113425925925922</v>
      </c>
      <c r="AA45" s="176"/>
    </row>
    <row r="46" spans="1:27" ht="12.75">
      <c r="A46" s="12">
        <v>40</v>
      </c>
      <c r="B46" s="39"/>
      <c r="C46" s="179">
        <f t="shared" si="3"/>
        <v>322</v>
      </c>
      <c r="D46" s="145" t="s">
        <v>148</v>
      </c>
      <c r="E46" s="43">
        <f>IF(($C46=""),"",(+SUM($G46+$I46+$K46+$M46+$O46-LARGE(($G46,$I46,$K46,$M46,$O46),1))))</f>
        <v>172</v>
      </c>
      <c r="F46" s="180">
        <v>26</v>
      </c>
      <c r="G46" s="49">
        <v>73</v>
      </c>
      <c r="H46" s="50">
        <v>0.01476851851851852</v>
      </c>
      <c r="I46" s="49">
        <v>19</v>
      </c>
      <c r="J46" s="50">
        <v>0.014502314814814812</v>
      </c>
      <c r="K46" s="49">
        <v>56</v>
      </c>
      <c r="L46" s="50">
        <v>0.014976851851851856</v>
      </c>
      <c r="M46" s="49">
        <v>150</v>
      </c>
      <c r="N46" s="50"/>
      <c r="O46" s="49">
        <v>24</v>
      </c>
      <c r="P46" s="50">
        <v>0.014490740740740743</v>
      </c>
      <c r="Q46" s="21">
        <f t="shared" si="4"/>
        <v>0.014490740740740743</v>
      </c>
      <c r="T46" s="2">
        <f t="shared" si="2"/>
        <v>0.014490740740740743</v>
      </c>
      <c r="AA46" s="176"/>
    </row>
    <row r="47" spans="1:27" ht="12.75">
      <c r="A47" s="12">
        <v>41</v>
      </c>
      <c r="B47" s="39"/>
      <c r="C47" s="179">
        <f t="shared" si="3"/>
        <v>328</v>
      </c>
      <c r="D47" s="47" t="s">
        <v>89</v>
      </c>
      <c r="E47" s="43">
        <f>IF(($C47=""),"",(+SUM($G47+$I47+$K47+$M47+$O47-LARGE(($G47,$I47,$K47,$M47,$O47),1))))</f>
        <v>178</v>
      </c>
      <c r="F47" s="180">
        <v>100</v>
      </c>
      <c r="G47" s="49">
        <v>50</v>
      </c>
      <c r="H47" s="50">
        <v>0.011828703703703704</v>
      </c>
      <c r="I47" s="49">
        <v>50</v>
      </c>
      <c r="J47" s="14">
        <v>0.012245370370370373</v>
      </c>
      <c r="K47" s="12">
        <v>29</v>
      </c>
      <c r="L47" s="15">
        <v>0.011967592592592594</v>
      </c>
      <c r="M47" s="49">
        <v>49</v>
      </c>
      <c r="N47" s="15">
        <v>0.012418981481481484</v>
      </c>
      <c r="O47" s="12">
        <v>150</v>
      </c>
      <c r="P47" s="14"/>
      <c r="Q47" s="21">
        <f t="shared" si="4"/>
        <v>0.011828703703703704</v>
      </c>
      <c r="T47" s="2">
        <f t="shared" si="2"/>
        <v>0.011828703703703704</v>
      </c>
      <c r="AA47" s="176"/>
    </row>
    <row r="48" spans="1:27" ht="12.75">
      <c r="A48" s="12">
        <v>42</v>
      </c>
      <c r="B48" s="39"/>
      <c r="C48" s="179">
        <f t="shared" si="3"/>
        <v>332</v>
      </c>
      <c r="D48" s="47" t="s">
        <v>42</v>
      </c>
      <c r="E48" s="43">
        <f>IF(($C48=""),"",(+SUM($G48+$I48+$K48+$M48+$O48-LARGE(($G48,$I48,$K48,$M48,$O48),1))))</f>
        <v>182</v>
      </c>
      <c r="F48" s="180">
        <v>125</v>
      </c>
      <c r="G48" s="12">
        <v>71</v>
      </c>
      <c r="H48" s="14">
        <v>0.01740740740740741</v>
      </c>
      <c r="I48" s="12">
        <v>150</v>
      </c>
      <c r="J48" s="14"/>
      <c r="K48" s="12">
        <v>65</v>
      </c>
      <c r="L48" s="15">
        <v>0.01797453703703704</v>
      </c>
      <c r="M48" s="49">
        <v>6</v>
      </c>
      <c r="N48" s="15">
        <v>0.017199074074074075</v>
      </c>
      <c r="O48" s="12">
        <v>40</v>
      </c>
      <c r="P48" s="14">
        <v>0.017164351851851854</v>
      </c>
      <c r="Q48" s="21">
        <f t="shared" si="4"/>
        <v>0.017164351851851854</v>
      </c>
      <c r="T48" s="2">
        <f t="shared" si="2"/>
        <v>0.017164351851851854</v>
      </c>
      <c r="AA48" s="176"/>
    </row>
    <row r="49" spans="1:27" ht="12.75">
      <c r="A49" s="12">
        <v>43</v>
      </c>
      <c r="B49" s="39"/>
      <c r="C49" s="179">
        <f t="shared" si="3"/>
        <v>334</v>
      </c>
      <c r="D49" s="47" t="s">
        <v>44</v>
      </c>
      <c r="E49" s="43">
        <f>IF(($C49=""),"",(+SUM($G49+$I49+$K49+$M49+$O49-LARGE(($G49,$I49,$K49,$M49,$O49),1))))</f>
        <v>184</v>
      </c>
      <c r="F49" s="180">
        <v>4</v>
      </c>
      <c r="G49" s="12">
        <v>74</v>
      </c>
      <c r="H49" s="50">
        <v>0.013495370370370366</v>
      </c>
      <c r="I49" s="49">
        <v>7</v>
      </c>
      <c r="J49" s="50">
        <v>0.012986111111111113</v>
      </c>
      <c r="K49" s="49">
        <v>49</v>
      </c>
      <c r="L49" s="50">
        <v>0.01329861111111111</v>
      </c>
      <c r="M49" s="49">
        <v>150</v>
      </c>
      <c r="N49" s="50"/>
      <c r="O49" s="49">
        <v>54</v>
      </c>
      <c r="P49" s="50">
        <v>0.013946759259259261</v>
      </c>
      <c r="Q49" s="21">
        <f t="shared" si="4"/>
        <v>0.012986111111111113</v>
      </c>
      <c r="T49" s="2">
        <f t="shared" si="2"/>
        <v>0.012986111111111113</v>
      </c>
      <c r="AA49" s="176"/>
    </row>
    <row r="50" spans="1:27" ht="12.75">
      <c r="A50" s="12">
        <v>44</v>
      </c>
      <c r="B50" s="39"/>
      <c r="C50" s="179">
        <f t="shared" si="3"/>
        <v>334</v>
      </c>
      <c r="D50" s="47" t="s">
        <v>175</v>
      </c>
      <c r="E50" s="43">
        <f>IF(($C50=""),"",(+SUM($G50+$I50+$K50+$M50+$O50-LARGE(($G50,$I50,$K50,$M50,$O50),1))))</f>
        <v>184</v>
      </c>
      <c r="F50" s="180">
        <v>17</v>
      </c>
      <c r="G50" s="12">
        <v>150</v>
      </c>
      <c r="H50" s="14"/>
      <c r="I50" s="49">
        <v>55</v>
      </c>
      <c r="J50" s="14">
        <v>0.013425925925925924</v>
      </c>
      <c r="K50" s="12">
        <v>62</v>
      </c>
      <c r="L50" s="15">
        <v>0.013680555555555559</v>
      </c>
      <c r="M50" s="49">
        <v>33</v>
      </c>
      <c r="N50" s="15">
        <v>0.013425925925925926</v>
      </c>
      <c r="O50" s="12">
        <v>34</v>
      </c>
      <c r="P50" s="14">
        <v>0.013252314814814816</v>
      </c>
      <c r="Q50" s="21">
        <f t="shared" si="4"/>
        <v>0.013252314814814816</v>
      </c>
      <c r="T50" s="2">
        <f t="shared" si="2"/>
        <v>0.013252314814814816</v>
      </c>
      <c r="AA50" s="176"/>
    </row>
    <row r="51" spans="1:27" ht="12.75">
      <c r="A51" s="12">
        <v>45</v>
      </c>
      <c r="B51" s="39"/>
      <c r="C51" s="179">
        <f t="shared" si="3"/>
        <v>336</v>
      </c>
      <c r="D51" s="47" t="s">
        <v>199</v>
      </c>
      <c r="E51" s="43">
        <f>IF(($C51=""),"",(+SUM($G51+$I51+$K51+$M51+$O51-LARGE(($G51,$I51,$K51,$M51,$O51),1))))</f>
        <v>186</v>
      </c>
      <c r="F51" s="180">
        <v>135</v>
      </c>
      <c r="G51" s="12">
        <v>58</v>
      </c>
      <c r="H51" s="14">
        <v>0.01210648148148148</v>
      </c>
      <c r="I51" s="49">
        <v>150</v>
      </c>
      <c r="J51" s="14"/>
      <c r="K51" s="12">
        <v>61</v>
      </c>
      <c r="L51" s="15">
        <v>0.01270833333333333</v>
      </c>
      <c r="M51" s="49">
        <v>36</v>
      </c>
      <c r="N51" s="15">
        <v>0.012615740740740736</v>
      </c>
      <c r="O51" s="12">
        <v>31</v>
      </c>
      <c r="P51" s="14">
        <v>0.012337962962962964</v>
      </c>
      <c r="Q51" s="21">
        <f t="shared" si="4"/>
        <v>0.01210648148148148</v>
      </c>
      <c r="T51" s="2">
        <f t="shared" si="2"/>
        <v>0.01210648148148148</v>
      </c>
      <c r="AA51" s="176"/>
    </row>
    <row r="52" spans="1:27" ht="12.75">
      <c r="A52" s="12">
        <v>46</v>
      </c>
      <c r="B52" s="39"/>
      <c r="C52" s="179">
        <f t="shared" si="3"/>
        <v>342</v>
      </c>
      <c r="D52" s="47" t="s">
        <v>207</v>
      </c>
      <c r="E52" s="43">
        <f>IF(($C52=""),"",(+SUM($G52+$I52+$K52+$M52+$O52-LARGE(($G52,$I52,$K52,$M52,$O52),1))))</f>
        <v>192</v>
      </c>
      <c r="F52" s="180">
        <v>52</v>
      </c>
      <c r="G52" s="49">
        <v>53</v>
      </c>
      <c r="H52" s="50">
        <v>0.015324074074074078</v>
      </c>
      <c r="I52" s="49">
        <v>38</v>
      </c>
      <c r="J52" s="50">
        <v>0.015520833333333336</v>
      </c>
      <c r="K52" s="49">
        <v>150</v>
      </c>
      <c r="L52" s="50"/>
      <c r="M52" s="49">
        <v>55</v>
      </c>
      <c r="N52" s="50">
        <v>0.016099537037037034</v>
      </c>
      <c r="O52" s="49">
        <v>46</v>
      </c>
      <c r="P52" s="50">
        <v>0.015821759259259258</v>
      </c>
      <c r="Q52" s="21">
        <f t="shared" si="4"/>
        <v>0.015324074074074078</v>
      </c>
      <c r="T52" s="2">
        <f t="shared" si="2"/>
        <v>0.015324074074074078</v>
      </c>
      <c r="AA52" s="176"/>
    </row>
    <row r="53" spans="1:27" ht="12.75">
      <c r="A53" s="12">
        <v>47</v>
      </c>
      <c r="B53" s="39"/>
      <c r="C53" s="179">
        <f t="shared" si="3"/>
        <v>343</v>
      </c>
      <c r="D53" s="47" t="s">
        <v>237</v>
      </c>
      <c r="E53" s="43">
        <f>IF(($C53=""),"",(+SUM($G53+$I53+$K53+$M53+$O53-LARGE(($G53,$I53,$K53,$M53,$O53),1))))</f>
        <v>193</v>
      </c>
      <c r="F53" s="180">
        <v>129</v>
      </c>
      <c r="G53" s="12">
        <v>10</v>
      </c>
      <c r="H53" s="14">
        <v>0.011099537037037041</v>
      </c>
      <c r="I53" s="49">
        <v>150</v>
      </c>
      <c r="J53" s="14"/>
      <c r="K53" s="12">
        <v>8</v>
      </c>
      <c r="L53" s="15">
        <v>0.010810185185185185</v>
      </c>
      <c r="M53" s="49">
        <v>150</v>
      </c>
      <c r="N53" s="15"/>
      <c r="O53" s="12">
        <v>25</v>
      </c>
      <c r="P53" s="14">
        <v>0.010509259259259256</v>
      </c>
      <c r="Q53" s="21">
        <f t="shared" si="4"/>
        <v>0.010509259259259256</v>
      </c>
      <c r="T53" s="2">
        <f t="shared" si="2"/>
        <v>0.010509259259259256</v>
      </c>
      <c r="AA53" s="176"/>
    </row>
    <row r="54" spans="1:27" ht="12.75">
      <c r="A54" s="12">
        <v>48</v>
      </c>
      <c r="B54" s="39"/>
      <c r="C54" s="179">
        <f t="shared" si="3"/>
        <v>354</v>
      </c>
      <c r="D54" s="47" t="s">
        <v>246</v>
      </c>
      <c r="E54" s="43">
        <f>IF(($C54=""),"",(+SUM($G54+$I54+$K54+$M54+$O54-LARGE(($G54,$I54,$K54,$M54,$O54),1))))</f>
        <v>204</v>
      </c>
      <c r="F54" s="180">
        <v>152</v>
      </c>
      <c r="G54" s="12">
        <v>150</v>
      </c>
      <c r="H54" s="14"/>
      <c r="I54" s="49">
        <v>150</v>
      </c>
      <c r="J54" s="14"/>
      <c r="K54" s="12">
        <v>24</v>
      </c>
      <c r="L54" s="15">
        <v>0.013263888888888886</v>
      </c>
      <c r="M54" s="49">
        <v>18</v>
      </c>
      <c r="N54" s="15">
        <v>0.012951388888888889</v>
      </c>
      <c r="O54" s="12">
        <v>12</v>
      </c>
      <c r="P54" s="14">
        <v>0.012546296296296297</v>
      </c>
      <c r="Q54" s="21">
        <f t="shared" si="4"/>
        <v>0.012546296296296297</v>
      </c>
      <c r="T54" s="2">
        <f t="shared" si="2"/>
        <v>0.012546296296296297</v>
      </c>
      <c r="AA54" s="176"/>
    </row>
    <row r="55" spans="1:27" ht="12.75">
      <c r="A55" s="12">
        <v>49</v>
      </c>
      <c r="B55" s="39"/>
      <c r="C55" s="179">
        <f t="shared" si="3"/>
        <v>362</v>
      </c>
      <c r="D55" s="145" t="s">
        <v>147</v>
      </c>
      <c r="E55" s="43">
        <f>IF(($C55=""),"",(+SUM($G55+$I55+$K55+$M55+$O55-LARGE(($G55,$I55,$K55,$M55,$O55),1))))</f>
        <v>212</v>
      </c>
      <c r="F55" s="180">
        <v>27</v>
      </c>
      <c r="G55" s="12">
        <v>13</v>
      </c>
      <c r="H55" s="14">
        <v>0.013657407407407405</v>
      </c>
      <c r="I55" s="12">
        <v>32</v>
      </c>
      <c r="J55" s="14">
        <v>0.013645833333333331</v>
      </c>
      <c r="K55" s="12">
        <v>17</v>
      </c>
      <c r="L55" s="15">
        <v>0.013541666666666669</v>
      </c>
      <c r="M55" s="49">
        <v>150</v>
      </c>
      <c r="N55" s="15"/>
      <c r="O55" s="12">
        <v>150</v>
      </c>
      <c r="P55" s="14"/>
      <c r="Q55" s="21">
        <f t="shared" si="4"/>
        <v>0.013541666666666669</v>
      </c>
      <c r="T55" s="2">
        <f t="shared" si="2"/>
        <v>0.013541666666666669</v>
      </c>
      <c r="AA55" s="176"/>
    </row>
    <row r="56" spans="1:27" ht="12.75">
      <c r="A56" s="12">
        <v>50</v>
      </c>
      <c r="B56" s="39"/>
      <c r="C56" s="179">
        <f t="shared" si="3"/>
        <v>366</v>
      </c>
      <c r="D56" s="47" t="s">
        <v>142</v>
      </c>
      <c r="E56" s="43">
        <f>IF(($C56=""),"",(+SUM($G56+$I56+$K56+$M56+$O56-LARGE(($G56,$I56,$K56,$M56,$O56),1))))</f>
        <v>216</v>
      </c>
      <c r="F56" s="180">
        <v>48</v>
      </c>
      <c r="G56" s="12">
        <v>18</v>
      </c>
      <c r="H56" s="14">
        <v>0.012870370370370367</v>
      </c>
      <c r="I56" s="49">
        <v>46</v>
      </c>
      <c r="J56" s="14">
        <v>0.013229166666666663</v>
      </c>
      <c r="K56" s="12">
        <v>150</v>
      </c>
      <c r="L56" s="15"/>
      <c r="M56" s="49">
        <v>2</v>
      </c>
      <c r="N56" s="15">
        <v>0.012395833333333333</v>
      </c>
      <c r="O56" s="12">
        <v>150</v>
      </c>
      <c r="P56" s="14"/>
      <c r="Q56" s="21">
        <f t="shared" si="4"/>
        <v>0.012395833333333333</v>
      </c>
      <c r="T56" s="2">
        <f t="shared" si="2"/>
        <v>0.012395833333333333</v>
      </c>
      <c r="AA56" s="176"/>
    </row>
    <row r="57" spans="1:27" ht="12.75">
      <c r="A57" s="12">
        <v>51</v>
      </c>
      <c r="B57" s="39"/>
      <c r="C57" s="179">
        <f t="shared" si="3"/>
        <v>376</v>
      </c>
      <c r="D57" s="47" t="s">
        <v>193</v>
      </c>
      <c r="E57" s="43">
        <f>IF(($C57=""),"",(+SUM($G57+$I57+$K57+$M57+$O57-LARGE(($G57,$I57,$K57,$M57,$O57),1))))</f>
        <v>226</v>
      </c>
      <c r="F57" s="180">
        <v>44</v>
      </c>
      <c r="G57" s="12">
        <v>150</v>
      </c>
      <c r="H57" s="50"/>
      <c r="I57" s="49">
        <v>23</v>
      </c>
      <c r="J57" s="50">
        <v>0.014050925925925927</v>
      </c>
      <c r="K57" s="49">
        <v>150</v>
      </c>
      <c r="L57" s="50"/>
      <c r="M57" s="49">
        <v>43</v>
      </c>
      <c r="N57" s="50">
        <v>0.014270833333333332</v>
      </c>
      <c r="O57" s="49">
        <v>10</v>
      </c>
      <c r="P57" s="50">
        <v>0.013726851851851853</v>
      </c>
      <c r="Q57" s="21">
        <f t="shared" si="4"/>
        <v>0.013726851851851853</v>
      </c>
      <c r="T57" s="2">
        <f t="shared" si="2"/>
        <v>0.013726851851851853</v>
      </c>
      <c r="AA57" s="176"/>
    </row>
    <row r="58" spans="1:27" ht="12.75">
      <c r="A58" s="12">
        <v>52</v>
      </c>
      <c r="B58" s="39"/>
      <c r="C58" s="179">
        <f t="shared" si="3"/>
        <v>377</v>
      </c>
      <c r="D58" s="47" t="s">
        <v>34</v>
      </c>
      <c r="E58" s="43">
        <f>IF(($C58=""),"",(+SUM($G58+$I58+$K58+$M58+$O58-LARGE(($G58,$I58,$K58,$M58,$O58),1))))</f>
        <v>227</v>
      </c>
      <c r="F58" s="180">
        <v>77</v>
      </c>
      <c r="G58" s="12">
        <v>64</v>
      </c>
      <c r="H58" s="14">
        <v>0.014027777777777783</v>
      </c>
      <c r="I58" s="12">
        <v>59</v>
      </c>
      <c r="J58" s="14">
        <v>0.014733796296296295</v>
      </c>
      <c r="K58" s="12">
        <v>60</v>
      </c>
      <c r="L58" s="15">
        <v>0.014548611111111115</v>
      </c>
      <c r="M58" s="49">
        <v>44</v>
      </c>
      <c r="N58" s="15">
        <v>0.014652777777777782</v>
      </c>
      <c r="O58" s="12">
        <v>150</v>
      </c>
      <c r="P58" s="14"/>
      <c r="Q58" s="21">
        <f t="shared" si="4"/>
        <v>0.014027777777777783</v>
      </c>
      <c r="T58" s="2">
        <f t="shared" si="2"/>
        <v>0.014027777777777783</v>
      </c>
      <c r="AA58" s="176"/>
    </row>
    <row r="59" spans="1:27" ht="12.75">
      <c r="A59" s="12">
        <v>53</v>
      </c>
      <c r="B59" s="39"/>
      <c r="C59" s="179">
        <f t="shared" si="3"/>
        <v>378</v>
      </c>
      <c r="D59" s="47" t="s">
        <v>38</v>
      </c>
      <c r="E59" s="43">
        <f>IF(($C59=""),"",(+SUM($G59+$I59+$K59+$M59+$O59-LARGE(($G59,$I59,$K59,$M59,$O59),1))))</f>
        <v>228</v>
      </c>
      <c r="F59" s="180">
        <v>94</v>
      </c>
      <c r="G59" s="12">
        <v>150</v>
      </c>
      <c r="H59" s="14"/>
      <c r="I59" s="49">
        <v>17</v>
      </c>
      <c r="J59" s="14">
        <v>0.01377314814814815</v>
      </c>
      <c r="K59" s="12">
        <v>10</v>
      </c>
      <c r="L59" s="15">
        <v>0.0134375</v>
      </c>
      <c r="M59" s="49">
        <v>51</v>
      </c>
      <c r="N59" s="15">
        <v>0.013888888888888886</v>
      </c>
      <c r="O59" s="12">
        <v>150</v>
      </c>
      <c r="P59" s="14"/>
      <c r="Q59" s="21">
        <f t="shared" si="4"/>
        <v>0.0134375</v>
      </c>
      <c r="T59" s="2">
        <f t="shared" si="2"/>
        <v>0.0134375</v>
      </c>
      <c r="AA59" s="176"/>
    </row>
    <row r="60" spans="1:27" ht="12.75">
      <c r="A60" s="12">
        <v>54</v>
      </c>
      <c r="B60" s="39"/>
      <c r="C60" s="179">
        <f t="shared" si="3"/>
        <v>380</v>
      </c>
      <c r="D60" s="47" t="s">
        <v>211</v>
      </c>
      <c r="E60" s="43">
        <f>IF(($C60=""),"",(+SUM($G60+$I60+$K60+$M60+$O60-LARGE(($G60,$I60,$K60,$M60,$O60),1))))</f>
        <v>230</v>
      </c>
      <c r="F60" s="180">
        <v>35</v>
      </c>
      <c r="G60" s="12">
        <v>24</v>
      </c>
      <c r="H60" s="14">
        <v>0.011562500000000002</v>
      </c>
      <c r="I60" s="49">
        <v>150</v>
      </c>
      <c r="J60" s="14"/>
      <c r="K60" s="12">
        <v>150</v>
      </c>
      <c r="L60" s="15"/>
      <c r="M60" s="49">
        <v>35</v>
      </c>
      <c r="N60" s="15">
        <v>0.011724537037037035</v>
      </c>
      <c r="O60" s="12">
        <v>21</v>
      </c>
      <c r="P60" s="14">
        <v>0.01150462962962963</v>
      </c>
      <c r="Q60" s="21">
        <f t="shared" si="4"/>
        <v>0.01150462962962963</v>
      </c>
      <c r="T60" s="2">
        <f t="shared" si="2"/>
        <v>0.01150462962962963</v>
      </c>
      <c r="AA60" s="176"/>
    </row>
    <row r="61" spans="1:27" ht="12.75">
      <c r="A61" s="12">
        <v>55</v>
      </c>
      <c r="B61" s="39"/>
      <c r="C61" s="179">
        <f t="shared" si="3"/>
        <v>388</v>
      </c>
      <c r="D61" s="47" t="s">
        <v>231</v>
      </c>
      <c r="E61" s="43">
        <f>IF(($C61=""),"",(+SUM($G61+$I61+$K61+$M61+$O61-LARGE(($G61,$I61,$K61,$M61,$O61),1))))</f>
        <v>238</v>
      </c>
      <c r="F61" s="180">
        <v>66</v>
      </c>
      <c r="G61" s="12">
        <v>150</v>
      </c>
      <c r="H61" s="14"/>
      <c r="I61" s="49">
        <v>62</v>
      </c>
      <c r="J61" s="14">
        <v>0.013101851851851852</v>
      </c>
      <c r="K61" s="12">
        <v>16</v>
      </c>
      <c r="L61" s="15">
        <v>0.0125</v>
      </c>
      <c r="M61" s="49">
        <v>10</v>
      </c>
      <c r="N61" s="15">
        <v>0.012141203703703706</v>
      </c>
      <c r="O61" s="12">
        <v>150</v>
      </c>
      <c r="P61" s="14"/>
      <c r="Q61" s="21">
        <f t="shared" si="4"/>
        <v>0.012141203703703706</v>
      </c>
      <c r="T61" s="2">
        <f t="shared" si="2"/>
        <v>0.012141203703703706</v>
      </c>
      <c r="AA61" s="176"/>
    </row>
    <row r="62" spans="1:27" ht="12.75">
      <c r="A62" s="12">
        <v>56</v>
      </c>
      <c r="B62" s="39"/>
      <c r="C62" s="179">
        <f t="shared" si="3"/>
        <v>388</v>
      </c>
      <c r="D62" s="47" t="s">
        <v>191</v>
      </c>
      <c r="E62" s="43">
        <f>IF(($C62=""),"",(+SUM($G62+$I62+$K62+$M62+$O62-LARGE(($G62,$I62,$K62,$M62,$O62),1))))</f>
        <v>238</v>
      </c>
      <c r="F62" s="180">
        <v>30</v>
      </c>
      <c r="G62" s="12">
        <v>150</v>
      </c>
      <c r="H62" s="14"/>
      <c r="I62" s="49">
        <v>150</v>
      </c>
      <c r="J62" s="14"/>
      <c r="K62" s="12">
        <v>42</v>
      </c>
      <c r="L62" s="15">
        <v>0.011296296296296296</v>
      </c>
      <c r="M62" s="49">
        <v>28</v>
      </c>
      <c r="N62" s="15">
        <v>0.011226851851851847</v>
      </c>
      <c r="O62" s="12">
        <v>18</v>
      </c>
      <c r="P62" s="14">
        <v>0.010879629629629626</v>
      </c>
      <c r="Q62" s="21">
        <f t="shared" si="4"/>
        <v>0.010879629629629626</v>
      </c>
      <c r="T62" s="2">
        <f t="shared" si="2"/>
        <v>0.010879629629629626</v>
      </c>
      <c r="AA62" s="176"/>
    </row>
    <row r="63" spans="1:27" ht="12.75">
      <c r="A63" s="12">
        <v>57</v>
      </c>
      <c r="B63" s="39"/>
      <c r="C63" s="179">
        <f t="shared" si="3"/>
        <v>394</v>
      </c>
      <c r="D63" s="47" t="s">
        <v>136</v>
      </c>
      <c r="E63" s="43">
        <f>IF(($C63=""),"",(+SUM($G63+$I63+$K63+$M63+$O63-LARGE(($G63,$I63,$K63,$M63,$O63),1))))</f>
        <v>244</v>
      </c>
      <c r="F63" s="180">
        <v>15</v>
      </c>
      <c r="G63" s="12">
        <v>40</v>
      </c>
      <c r="H63" s="14">
        <v>0.01623842592592592</v>
      </c>
      <c r="I63" s="12">
        <v>21</v>
      </c>
      <c r="J63" s="14">
        <v>0.01628472222222222</v>
      </c>
      <c r="K63" s="12">
        <v>33</v>
      </c>
      <c r="L63" s="15">
        <v>0.016365740740740743</v>
      </c>
      <c r="M63" s="49">
        <v>150</v>
      </c>
      <c r="N63" s="15"/>
      <c r="O63" s="12">
        <v>150</v>
      </c>
      <c r="P63" s="14"/>
      <c r="Q63" s="21">
        <f t="shared" si="4"/>
        <v>0.01623842592592592</v>
      </c>
      <c r="T63" s="2">
        <f t="shared" si="2"/>
        <v>0.01623842592592592</v>
      </c>
      <c r="AA63" s="176"/>
    </row>
    <row r="64" spans="1:27" ht="12.75">
      <c r="A64" s="12">
        <v>58</v>
      </c>
      <c r="B64" s="39"/>
      <c r="C64" s="179">
        <f t="shared" si="3"/>
        <v>400</v>
      </c>
      <c r="D64" s="47" t="s">
        <v>176</v>
      </c>
      <c r="E64" s="43">
        <f>IF(($C64=""),"",(+SUM($G64+$I64+$K64+$M64+$O64-LARGE(($G64,$I64,$K64,$M64,$O64),1))))</f>
        <v>250</v>
      </c>
      <c r="F64" s="180">
        <v>112</v>
      </c>
      <c r="G64" s="12">
        <v>31</v>
      </c>
      <c r="H64" s="14">
        <v>0.01614583333333333</v>
      </c>
      <c r="I64" s="49">
        <v>150</v>
      </c>
      <c r="J64" s="14"/>
      <c r="K64" s="12">
        <v>41</v>
      </c>
      <c r="L64" s="15">
        <v>0.016296296296296295</v>
      </c>
      <c r="M64" s="49">
        <v>150</v>
      </c>
      <c r="N64" s="15"/>
      <c r="O64" s="12">
        <v>28</v>
      </c>
      <c r="P64" s="14">
        <v>0.016122685185185184</v>
      </c>
      <c r="Q64" s="21">
        <f t="shared" si="4"/>
        <v>0.016122685185185184</v>
      </c>
      <c r="T64" s="2">
        <f t="shared" si="2"/>
        <v>0.016122685185185184</v>
      </c>
      <c r="AA64" s="176"/>
    </row>
    <row r="65" spans="1:27" ht="12.75">
      <c r="A65" s="12">
        <v>59</v>
      </c>
      <c r="B65" s="39"/>
      <c r="C65" s="179">
        <f t="shared" si="3"/>
        <v>402</v>
      </c>
      <c r="D65" s="47" t="s">
        <v>78</v>
      </c>
      <c r="E65" s="43">
        <f>IF(($C65=""),"",(+SUM($G65+$I65+$K65+$M65+$O65-LARGE(($G65,$I65,$K65,$M65,$O65),1))))</f>
        <v>252</v>
      </c>
      <c r="F65" s="180">
        <v>6</v>
      </c>
      <c r="G65" s="12">
        <v>27</v>
      </c>
      <c r="H65" s="14">
        <v>0.010891203703703703</v>
      </c>
      <c r="I65" s="49">
        <v>24</v>
      </c>
      <c r="J65" s="14">
        <v>0.010925925925925926</v>
      </c>
      <c r="K65" s="12">
        <v>51</v>
      </c>
      <c r="L65" s="15">
        <v>0.011250000000000003</v>
      </c>
      <c r="M65" s="49">
        <v>150</v>
      </c>
      <c r="N65" s="15"/>
      <c r="O65" s="12">
        <v>150</v>
      </c>
      <c r="P65" s="14"/>
      <c r="Q65" s="21">
        <f t="shared" si="4"/>
        <v>0.010891203703703703</v>
      </c>
      <c r="T65" s="2">
        <f t="shared" si="2"/>
        <v>0.010891203703703703</v>
      </c>
      <c r="AA65" s="176"/>
    </row>
    <row r="66" spans="1:27" ht="12.75">
      <c r="A66" s="12">
        <v>60</v>
      </c>
      <c r="B66" s="39"/>
      <c r="C66" s="179">
        <f t="shared" si="3"/>
        <v>404</v>
      </c>
      <c r="D66" s="47" t="s">
        <v>86</v>
      </c>
      <c r="E66" s="43">
        <f>IF(($C66=""),"",(+SUM($G66+$I66+$K66+$M66+$O66-LARGE(($G66,$I66,$K66,$M66,$O66),1))))</f>
        <v>254</v>
      </c>
      <c r="F66" s="180">
        <v>75</v>
      </c>
      <c r="G66" s="49">
        <v>150</v>
      </c>
      <c r="H66" s="50"/>
      <c r="I66" s="49">
        <v>26</v>
      </c>
      <c r="J66" s="50">
        <v>0.016331018518518516</v>
      </c>
      <c r="K66" s="49">
        <v>15</v>
      </c>
      <c r="L66" s="50">
        <v>0.016122685185185184</v>
      </c>
      <c r="M66" s="49">
        <v>63</v>
      </c>
      <c r="N66" s="50">
        <v>0.017303240740740737</v>
      </c>
      <c r="O66" s="49">
        <v>150</v>
      </c>
      <c r="P66" s="50"/>
      <c r="Q66" s="21">
        <f t="shared" si="4"/>
        <v>0.016122685185185184</v>
      </c>
      <c r="T66" s="2">
        <f t="shared" si="2"/>
        <v>0.016122685185185184</v>
      </c>
      <c r="AA66" s="176"/>
    </row>
    <row r="67" spans="1:27" ht="12.75">
      <c r="A67" s="12">
        <v>61</v>
      </c>
      <c r="B67" s="39"/>
      <c r="C67" s="179">
        <f t="shared" si="3"/>
        <v>406</v>
      </c>
      <c r="D67" s="47" t="s">
        <v>227</v>
      </c>
      <c r="E67" s="43">
        <f>IF(($C67=""),"",(+SUM($G67+$I67+$K67+$M67+$O67-LARGE(($G67,$I67,$K67,$M67,$O67),1))))</f>
        <v>256</v>
      </c>
      <c r="F67" s="180">
        <v>13</v>
      </c>
      <c r="G67" s="49">
        <v>61</v>
      </c>
      <c r="H67" s="50">
        <v>0.016203703703703706</v>
      </c>
      <c r="I67" s="49">
        <v>150</v>
      </c>
      <c r="J67" s="50"/>
      <c r="K67" s="49">
        <v>77</v>
      </c>
      <c r="L67" s="50">
        <v>0.017546296296296296</v>
      </c>
      <c r="M67" s="49">
        <v>66</v>
      </c>
      <c r="N67" s="50">
        <v>0.018078703703703704</v>
      </c>
      <c r="O67" s="49">
        <v>52</v>
      </c>
      <c r="P67" s="50">
        <v>0.017662037037037035</v>
      </c>
      <c r="Q67" s="21">
        <f t="shared" si="4"/>
        <v>0.016203703703703706</v>
      </c>
      <c r="T67" s="2">
        <f t="shared" si="2"/>
        <v>0.016203703703703706</v>
      </c>
      <c r="AA67" s="176"/>
    </row>
    <row r="68" spans="1:27" ht="12.75">
      <c r="A68" s="12">
        <v>62</v>
      </c>
      <c r="B68" s="39"/>
      <c r="C68" s="179">
        <f t="shared" si="3"/>
        <v>406</v>
      </c>
      <c r="D68" s="145" t="s">
        <v>152</v>
      </c>
      <c r="E68" s="43">
        <f>IF(($C68=""),"",(+SUM($G68+$I68+$K68+$M68+$O68-LARGE(($G68,$I68,$K68,$M68,$O68),1))))</f>
        <v>256</v>
      </c>
      <c r="F68" s="180">
        <v>98</v>
      </c>
      <c r="G68" s="12">
        <v>11</v>
      </c>
      <c r="H68" s="14">
        <v>0.015509259259259263</v>
      </c>
      <c r="I68" s="49">
        <v>45</v>
      </c>
      <c r="J68" s="14">
        <v>0.015810185185185184</v>
      </c>
      <c r="K68" s="12">
        <v>150</v>
      </c>
      <c r="L68" s="15"/>
      <c r="M68" s="49">
        <v>150</v>
      </c>
      <c r="N68" s="15"/>
      <c r="O68" s="12">
        <v>50</v>
      </c>
      <c r="P68" s="14">
        <v>0.015891203703703706</v>
      </c>
      <c r="Q68" s="21">
        <f t="shared" si="4"/>
        <v>0.015509259259259263</v>
      </c>
      <c r="T68" s="2">
        <f t="shared" si="2"/>
        <v>0.015509259259259263</v>
      </c>
      <c r="AA68" s="176"/>
    </row>
    <row r="69" spans="1:27" ht="12.75">
      <c r="A69" s="12">
        <v>63</v>
      </c>
      <c r="B69" s="39"/>
      <c r="C69" s="179">
        <f t="shared" si="3"/>
        <v>415</v>
      </c>
      <c r="D69" s="47" t="s">
        <v>110</v>
      </c>
      <c r="E69" s="43">
        <f>IF(($C69=""),"",(+SUM($G69+$I69+$K69+$M69+$O69-LARGE(($G69,$I69,$K69,$M69,$O69),1))))</f>
        <v>265</v>
      </c>
      <c r="F69" s="180">
        <v>88</v>
      </c>
      <c r="G69" s="12">
        <v>41</v>
      </c>
      <c r="H69" s="14">
        <v>0.010694444444444444</v>
      </c>
      <c r="I69" s="49">
        <v>150</v>
      </c>
      <c r="J69" s="14"/>
      <c r="K69" s="12">
        <v>150</v>
      </c>
      <c r="L69" s="15"/>
      <c r="M69" s="49">
        <v>58</v>
      </c>
      <c r="N69" s="15">
        <v>0.01144675925925926</v>
      </c>
      <c r="O69" s="12">
        <v>16</v>
      </c>
      <c r="P69" s="14">
        <v>0.010671296296296299</v>
      </c>
      <c r="Q69" s="21">
        <f t="shared" si="4"/>
        <v>0.010671296296296299</v>
      </c>
      <c r="T69" s="2">
        <f t="shared" si="2"/>
        <v>0.010671296296296299</v>
      </c>
      <c r="AA69" s="176"/>
    </row>
    <row r="70" spans="1:27" ht="12.75">
      <c r="A70" s="12">
        <v>64</v>
      </c>
      <c r="B70" s="39"/>
      <c r="C70" s="179">
        <f t="shared" si="3"/>
        <v>433</v>
      </c>
      <c r="D70" s="47" t="s">
        <v>25</v>
      </c>
      <c r="E70" s="43">
        <f>IF(($C70=""),"",(+SUM($G70+$I70+$K70+$M70+$O70-LARGE(($G70,$I70,$K70,$M70,$O70),1))))</f>
        <v>283</v>
      </c>
      <c r="F70" s="180">
        <v>56</v>
      </c>
      <c r="G70" s="12">
        <v>6</v>
      </c>
      <c r="H70" s="14">
        <v>0.010717592592592593</v>
      </c>
      <c r="I70" s="12">
        <v>60</v>
      </c>
      <c r="J70" s="14">
        <v>0.011793981481481482</v>
      </c>
      <c r="K70" s="12">
        <v>150</v>
      </c>
      <c r="L70" s="15"/>
      <c r="M70" s="49">
        <v>67</v>
      </c>
      <c r="N70" s="15">
        <v>0.012685185185185183</v>
      </c>
      <c r="O70" s="12">
        <v>150</v>
      </c>
      <c r="P70" s="14"/>
      <c r="Q70" s="21">
        <f t="shared" si="4"/>
        <v>0.010717592592592593</v>
      </c>
      <c r="T70" s="2">
        <f t="shared" si="2"/>
        <v>0.010717592592592593</v>
      </c>
      <c r="AA70" s="176"/>
    </row>
    <row r="71" spans="1:27" ht="12.75">
      <c r="A71" s="12">
        <v>65</v>
      </c>
      <c r="B71" s="39"/>
      <c r="C71" s="179">
        <f aca="true" t="shared" si="5" ref="C71:C102">SUM(G71+I71+K71+M71+O71)</f>
        <v>435</v>
      </c>
      <c r="D71" s="47" t="s">
        <v>201</v>
      </c>
      <c r="E71" s="43">
        <f>IF(($C71=""),"",(+SUM($G71+$I71+$K71+$M71+$O71-LARGE(($G71,$I71,$K71,$M71,$O71),1))))</f>
        <v>285</v>
      </c>
      <c r="F71" s="180">
        <v>87</v>
      </c>
      <c r="G71" s="12">
        <v>51</v>
      </c>
      <c r="H71" s="14">
        <v>0.01079861111111111</v>
      </c>
      <c r="I71" s="12">
        <v>150</v>
      </c>
      <c r="J71" s="14"/>
      <c r="K71" s="12">
        <v>46</v>
      </c>
      <c r="L71" s="15">
        <v>0.01097222222222222</v>
      </c>
      <c r="M71" s="49">
        <v>38</v>
      </c>
      <c r="N71" s="15">
        <v>0.011064814814814812</v>
      </c>
      <c r="O71" s="12">
        <v>150</v>
      </c>
      <c r="P71" s="14"/>
      <c r="Q71" s="21">
        <f aca="true" t="shared" si="6" ref="Q71:Q102">+T71</f>
        <v>0.01079861111111111</v>
      </c>
      <c r="T71" s="2">
        <f t="shared" si="2"/>
        <v>0.01079861111111111</v>
      </c>
      <c r="AA71" s="176"/>
    </row>
    <row r="72" spans="1:27" ht="12.75">
      <c r="A72" s="12">
        <v>66</v>
      </c>
      <c r="B72" s="39"/>
      <c r="C72" s="179">
        <f t="shared" si="5"/>
        <v>436</v>
      </c>
      <c r="D72" s="47" t="s">
        <v>116</v>
      </c>
      <c r="E72" s="43">
        <f>IF(($C72=""),"",(+SUM($G72+$I72+$K72+$M72+$O72-LARGE(($G72,$I72,$K72,$M72,$O72),1))))</f>
        <v>286</v>
      </c>
      <c r="F72" s="180">
        <v>14</v>
      </c>
      <c r="G72" s="12">
        <v>150</v>
      </c>
      <c r="H72" s="14"/>
      <c r="I72" s="12">
        <v>64</v>
      </c>
      <c r="J72" s="14">
        <v>0.023182870370370375</v>
      </c>
      <c r="K72" s="12">
        <v>69</v>
      </c>
      <c r="L72" s="15">
        <v>0.014513888888888887</v>
      </c>
      <c r="M72" s="49">
        <v>3</v>
      </c>
      <c r="N72" s="15">
        <v>0.01347222222222222</v>
      </c>
      <c r="O72" s="12">
        <v>150</v>
      </c>
      <c r="P72" s="14"/>
      <c r="Q72" s="21">
        <f t="shared" si="6"/>
        <v>0.01347222222222222</v>
      </c>
      <c r="T72" s="2">
        <f aca="true" t="shared" si="7" ref="T72:T135">MIN(H72,J72,L72,N72,P72)</f>
        <v>0.01347222222222222</v>
      </c>
      <c r="AA72" s="176"/>
    </row>
    <row r="73" spans="1:27" ht="12.75">
      <c r="A73" s="12">
        <v>67</v>
      </c>
      <c r="B73" s="39"/>
      <c r="C73" s="179">
        <f t="shared" si="5"/>
        <v>448</v>
      </c>
      <c r="D73" s="145" t="s">
        <v>224</v>
      </c>
      <c r="E73" s="43">
        <f>IF(($C73=""),"",(+SUM($G73+$I73+$K73+$M73+$O73-LARGE(($G73,$I73,$K73,$M73,$O73),1))))</f>
        <v>298</v>
      </c>
      <c r="F73" s="180">
        <v>145</v>
      </c>
      <c r="G73" s="12">
        <v>33</v>
      </c>
      <c r="H73" s="14">
        <v>0.015821759259259258</v>
      </c>
      <c r="I73" s="49">
        <v>150</v>
      </c>
      <c r="J73" s="14"/>
      <c r="K73" s="12">
        <v>76</v>
      </c>
      <c r="L73" s="15">
        <v>0.01710648148148148</v>
      </c>
      <c r="M73" s="49">
        <v>150</v>
      </c>
      <c r="N73" s="15"/>
      <c r="O73" s="12">
        <v>39</v>
      </c>
      <c r="P73" s="14">
        <v>0.016087962962962957</v>
      </c>
      <c r="Q73" s="21">
        <f t="shared" si="6"/>
        <v>0.015821759259259258</v>
      </c>
      <c r="T73" s="2">
        <f t="shared" si="7"/>
        <v>0.015821759259259258</v>
      </c>
      <c r="AA73" s="176"/>
    </row>
    <row r="74" spans="1:27" ht="12.75">
      <c r="A74" s="12">
        <v>68</v>
      </c>
      <c r="B74" s="39"/>
      <c r="C74" s="179">
        <f t="shared" si="5"/>
        <v>453</v>
      </c>
      <c r="D74" s="47" t="s">
        <v>93</v>
      </c>
      <c r="E74" s="43">
        <f>IF(($C74=""),"",(+SUM($G74+$I74+$K74+$M74+$O74-LARGE(($G74,$I74,$K74,$M74,$O74),1))))</f>
        <v>303</v>
      </c>
      <c r="F74" s="180">
        <v>28</v>
      </c>
      <c r="G74" s="12">
        <v>150</v>
      </c>
      <c r="H74" s="14"/>
      <c r="I74" s="49">
        <v>150</v>
      </c>
      <c r="J74" s="14"/>
      <c r="K74" s="12">
        <v>1</v>
      </c>
      <c r="L74" s="15">
        <v>0.013796296296296298</v>
      </c>
      <c r="M74" s="49">
        <v>150</v>
      </c>
      <c r="N74" s="15"/>
      <c r="O74" s="12">
        <v>2</v>
      </c>
      <c r="P74" s="14">
        <v>0.012986111111111117</v>
      </c>
      <c r="Q74" s="21">
        <f t="shared" si="6"/>
        <v>0.012986111111111117</v>
      </c>
      <c r="T74" s="2">
        <f t="shared" si="7"/>
        <v>0.012986111111111117</v>
      </c>
      <c r="AA74" s="176"/>
    </row>
    <row r="75" spans="1:27" ht="12.75">
      <c r="A75" s="12">
        <v>69</v>
      </c>
      <c r="B75" s="39"/>
      <c r="C75" s="179">
        <f t="shared" si="5"/>
        <v>456</v>
      </c>
      <c r="D75" s="47" t="s">
        <v>36</v>
      </c>
      <c r="E75" s="43">
        <f>IF(($C75=""),"",(+SUM($G75+$I75+$K75+$M75+$O75-LARGE(($G75,$I75,$K75,$M75,$O75),1))))</f>
        <v>306</v>
      </c>
      <c r="F75" s="180">
        <v>45</v>
      </c>
      <c r="G75" s="12">
        <v>150</v>
      </c>
      <c r="H75" s="14"/>
      <c r="I75" s="12">
        <v>61</v>
      </c>
      <c r="J75" s="14">
        <v>0.01806712962962963</v>
      </c>
      <c r="K75" s="12">
        <v>150</v>
      </c>
      <c r="L75" s="15"/>
      <c r="M75" s="49">
        <v>53</v>
      </c>
      <c r="N75" s="15">
        <v>0.0180787037037037</v>
      </c>
      <c r="O75" s="12">
        <v>42</v>
      </c>
      <c r="P75" s="14">
        <v>0.01806712962962963</v>
      </c>
      <c r="Q75" s="21">
        <f t="shared" si="6"/>
        <v>0.01806712962962963</v>
      </c>
      <c r="T75" s="2">
        <f t="shared" si="7"/>
        <v>0.01806712962962963</v>
      </c>
      <c r="AA75" s="176"/>
    </row>
    <row r="76" spans="1:27" ht="12.75">
      <c r="A76" s="12">
        <v>70</v>
      </c>
      <c r="B76" s="39"/>
      <c r="C76" s="179">
        <f t="shared" si="5"/>
        <v>461</v>
      </c>
      <c r="D76" s="47" t="s">
        <v>70</v>
      </c>
      <c r="E76" s="43">
        <f>IF(($C76=""),"",(+SUM($G76+$I76+$K76+$M76+$O76-LARGE(($G76,$I76,$K76,$M76,$O76),1))))</f>
        <v>311</v>
      </c>
      <c r="F76" s="180">
        <v>91</v>
      </c>
      <c r="G76" s="12">
        <v>150</v>
      </c>
      <c r="H76" s="50"/>
      <c r="I76" s="49">
        <v>16</v>
      </c>
      <c r="J76" s="50">
        <v>0.015844907407407405</v>
      </c>
      <c r="K76" s="49">
        <v>80</v>
      </c>
      <c r="L76" s="50">
        <v>0.019409722222222224</v>
      </c>
      <c r="M76" s="49">
        <v>65</v>
      </c>
      <c r="N76" s="50">
        <v>0.01755787037037037</v>
      </c>
      <c r="O76" s="49">
        <v>150</v>
      </c>
      <c r="P76" s="50"/>
      <c r="Q76" s="21">
        <f t="shared" si="6"/>
        <v>0.015844907407407405</v>
      </c>
      <c r="T76" s="2">
        <f t="shared" si="7"/>
        <v>0.015844907407407405</v>
      </c>
      <c r="AA76" s="176"/>
    </row>
    <row r="77" spans="1:27" ht="12.75">
      <c r="A77" s="12">
        <v>71</v>
      </c>
      <c r="B77" s="39"/>
      <c r="C77" s="179">
        <f t="shared" si="5"/>
        <v>481</v>
      </c>
      <c r="D77" s="47" t="s">
        <v>83</v>
      </c>
      <c r="E77" s="43">
        <f>IF(($C77=""),"",(+SUM($G77+$I77+$K77+$M77+$O77-LARGE(($G77,$I77,$K77,$M77,$O77),1))))</f>
        <v>331</v>
      </c>
      <c r="F77" s="180">
        <v>40</v>
      </c>
      <c r="G77" s="12">
        <v>72</v>
      </c>
      <c r="H77" s="14">
        <v>0.01420138888888889</v>
      </c>
      <c r="I77" s="49">
        <v>53</v>
      </c>
      <c r="J77" s="14">
        <v>0.014571759259259262</v>
      </c>
      <c r="K77" s="12">
        <v>150</v>
      </c>
      <c r="L77" s="15"/>
      <c r="M77" s="49">
        <v>56</v>
      </c>
      <c r="N77" s="15">
        <v>0.014537037037037034</v>
      </c>
      <c r="O77" s="12">
        <v>150</v>
      </c>
      <c r="P77" s="14"/>
      <c r="Q77" s="21">
        <f t="shared" si="6"/>
        <v>0.01420138888888889</v>
      </c>
      <c r="T77" s="2">
        <f t="shared" si="7"/>
        <v>0.01420138888888889</v>
      </c>
      <c r="AA77" s="176"/>
    </row>
    <row r="78" spans="1:27" ht="12.75">
      <c r="A78" s="12">
        <v>72</v>
      </c>
      <c r="B78" s="39"/>
      <c r="C78" s="179">
        <f t="shared" si="5"/>
        <v>492</v>
      </c>
      <c r="D78" s="47" t="s">
        <v>247</v>
      </c>
      <c r="E78" s="43">
        <f>IF(($C78=""),"",(+SUM($G78+$I78+$K78+$M78+$O78-LARGE(($G78,$I78,$K78,$M78,$O78),1))))</f>
        <v>342</v>
      </c>
      <c r="F78" s="180">
        <v>153</v>
      </c>
      <c r="G78" s="12">
        <v>150</v>
      </c>
      <c r="H78" s="14"/>
      <c r="I78" s="12">
        <v>150</v>
      </c>
      <c r="J78" s="14"/>
      <c r="K78" s="12">
        <v>34</v>
      </c>
      <c r="L78" s="15">
        <v>0.012546296296296302</v>
      </c>
      <c r="M78" s="49">
        <v>8</v>
      </c>
      <c r="N78" s="15">
        <v>0.012083333333333335</v>
      </c>
      <c r="O78" s="12">
        <v>150</v>
      </c>
      <c r="P78" s="14"/>
      <c r="Q78" s="21">
        <f t="shared" si="6"/>
        <v>0.012083333333333335</v>
      </c>
      <c r="T78" s="2">
        <f t="shared" si="7"/>
        <v>0.012083333333333335</v>
      </c>
      <c r="AA78" s="176"/>
    </row>
    <row r="79" spans="1:27" ht="12.75">
      <c r="A79" s="12">
        <v>73</v>
      </c>
      <c r="B79" s="39"/>
      <c r="C79" s="179">
        <f t="shared" si="5"/>
        <v>503</v>
      </c>
      <c r="D79" s="145" t="s">
        <v>143</v>
      </c>
      <c r="E79" s="43">
        <f>IF(($C79=""),"",(+SUM($G79+$I79+$K79+$M79+$O79-LARGE(($G79,$I79,$K79,$M79,$O79),1))))</f>
        <v>353</v>
      </c>
      <c r="F79" s="180">
        <v>79</v>
      </c>
      <c r="G79" s="12">
        <v>150</v>
      </c>
      <c r="H79" s="14"/>
      <c r="I79" s="49">
        <v>150</v>
      </c>
      <c r="J79" s="14"/>
      <c r="K79" s="12">
        <v>50</v>
      </c>
      <c r="L79" s="15">
        <v>0.014189814814814813</v>
      </c>
      <c r="M79" s="49">
        <v>150</v>
      </c>
      <c r="N79" s="15"/>
      <c r="O79" s="12">
        <v>3</v>
      </c>
      <c r="P79" s="14">
        <v>0.013368055555555555</v>
      </c>
      <c r="Q79" s="21">
        <f t="shared" si="6"/>
        <v>0.013368055555555555</v>
      </c>
      <c r="T79" s="2">
        <f t="shared" si="7"/>
        <v>0.013368055555555555</v>
      </c>
      <c r="AA79" s="176"/>
    </row>
    <row r="80" spans="1:27" ht="12.75">
      <c r="A80" s="12">
        <v>74</v>
      </c>
      <c r="B80" s="39"/>
      <c r="C80" s="179">
        <f t="shared" si="5"/>
        <v>504</v>
      </c>
      <c r="D80" s="47" t="s">
        <v>39</v>
      </c>
      <c r="E80" s="43">
        <f>IF(($C80=""),"",(+SUM($G80+$I80+$K80+$M80+$O80-LARGE(($G80,$I80,$K80,$M80,$O80),1))))</f>
        <v>354</v>
      </c>
      <c r="F80" s="180">
        <v>16</v>
      </c>
      <c r="G80" s="12">
        <v>150</v>
      </c>
      <c r="H80" s="14"/>
      <c r="I80" s="49">
        <v>150</v>
      </c>
      <c r="J80" s="14"/>
      <c r="K80" s="12">
        <v>23</v>
      </c>
      <c r="L80" s="15">
        <v>0.014814814814814817</v>
      </c>
      <c r="M80" s="49">
        <v>31</v>
      </c>
      <c r="N80" s="15">
        <v>0.014791666666666667</v>
      </c>
      <c r="O80" s="12">
        <v>150</v>
      </c>
      <c r="P80" s="14"/>
      <c r="Q80" s="21">
        <f t="shared" si="6"/>
        <v>0.014791666666666667</v>
      </c>
      <c r="T80" s="2">
        <f t="shared" si="7"/>
        <v>0.014791666666666667</v>
      </c>
      <c r="AA80" s="176"/>
    </row>
    <row r="81" spans="1:27" ht="12.75">
      <c r="A81" s="12">
        <v>75</v>
      </c>
      <c r="B81" s="39"/>
      <c r="C81" s="179">
        <f t="shared" si="5"/>
        <v>508</v>
      </c>
      <c r="D81" s="47" t="s">
        <v>24</v>
      </c>
      <c r="E81" s="43">
        <f>IF(($C81=""),"",(+SUM($G81+$I81+$K81+$M81+$O81-LARGE(($G81,$I81,$K81,$M81,$O81),1))))</f>
        <v>358</v>
      </c>
      <c r="F81" s="180">
        <v>37</v>
      </c>
      <c r="G81" s="49">
        <v>44</v>
      </c>
      <c r="H81" s="50">
        <v>0.011412037037037035</v>
      </c>
      <c r="I81" s="49">
        <v>14</v>
      </c>
      <c r="J81" s="50">
        <v>0.011284722222222222</v>
      </c>
      <c r="K81" s="49">
        <v>150</v>
      </c>
      <c r="L81" s="50"/>
      <c r="M81" s="49">
        <v>150</v>
      </c>
      <c r="N81" s="50"/>
      <c r="O81" s="49">
        <v>150</v>
      </c>
      <c r="P81" s="50"/>
      <c r="Q81" s="21">
        <f t="shared" si="6"/>
        <v>0.011284722222222222</v>
      </c>
      <c r="T81" s="2">
        <f t="shared" si="7"/>
        <v>0.011284722222222222</v>
      </c>
      <c r="AA81" s="176"/>
    </row>
    <row r="82" spans="1:27" ht="12.75">
      <c r="A82" s="12">
        <v>76</v>
      </c>
      <c r="B82" s="39"/>
      <c r="C82" s="179">
        <f t="shared" si="5"/>
        <v>508</v>
      </c>
      <c r="D82" s="47" t="s">
        <v>22</v>
      </c>
      <c r="E82" s="43">
        <f>IF(($C82=""),"",(+SUM($G82+$I82+$K82+$M82+$O82-LARGE(($G82,$I82,$K82,$M82,$O82),1))))</f>
        <v>358</v>
      </c>
      <c r="F82" s="180">
        <v>11</v>
      </c>
      <c r="G82" s="12">
        <v>150</v>
      </c>
      <c r="H82" s="50"/>
      <c r="I82" s="49">
        <v>150</v>
      </c>
      <c r="J82" s="14"/>
      <c r="K82" s="12">
        <v>150</v>
      </c>
      <c r="L82" s="15"/>
      <c r="M82" s="49">
        <v>50</v>
      </c>
      <c r="N82" s="15">
        <v>0.011562499999999998</v>
      </c>
      <c r="O82" s="12">
        <v>8</v>
      </c>
      <c r="P82" s="14">
        <v>0.010856481481481479</v>
      </c>
      <c r="Q82" s="21">
        <f t="shared" si="6"/>
        <v>0.010856481481481479</v>
      </c>
      <c r="T82" s="2">
        <f t="shared" si="7"/>
        <v>0.010856481481481479</v>
      </c>
      <c r="AA82" s="176"/>
    </row>
    <row r="83" spans="1:27" ht="12.75">
      <c r="A83" s="12">
        <v>77</v>
      </c>
      <c r="B83" s="39"/>
      <c r="C83" s="179">
        <f t="shared" si="5"/>
        <v>509</v>
      </c>
      <c r="D83" s="47" t="s">
        <v>79</v>
      </c>
      <c r="E83" s="43">
        <f>IF(($C83=""),"",(+SUM($G83+$I83+$K83+$M83+$O83-LARGE(($G83,$I83,$K83,$M83,$O83),1))))</f>
        <v>359</v>
      </c>
      <c r="F83" s="180">
        <v>24</v>
      </c>
      <c r="G83" s="12">
        <v>150</v>
      </c>
      <c r="H83" s="14"/>
      <c r="I83" s="12">
        <v>150</v>
      </c>
      <c r="J83" s="14"/>
      <c r="K83" s="12">
        <v>54</v>
      </c>
      <c r="L83" s="15">
        <v>0.016678240740740737</v>
      </c>
      <c r="M83" s="49">
        <v>5</v>
      </c>
      <c r="N83" s="15">
        <v>0.01614583333333333</v>
      </c>
      <c r="O83" s="12">
        <v>150</v>
      </c>
      <c r="P83" s="14"/>
      <c r="Q83" s="21">
        <f t="shared" si="6"/>
        <v>0.01614583333333333</v>
      </c>
      <c r="T83" s="2">
        <f t="shared" si="7"/>
        <v>0.01614583333333333</v>
      </c>
      <c r="AA83" s="176"/>
    </row>
    <row r="84" spans="1:27" ht="12.75">
      <c r="A84" s="12">
        <v>78</v>
      </c>
      <c r="B84" s="39"/>
      <c r="C84" s="179">
        <f t="shared" si="5"/>
        <v>510</v>
      </c>
      <c r="D84" s="47" t="s">
        <v>41</v>
      </c>
      <c r="E84" s="43">
        <f>IF(($C84=""),"",(+SUM($G84+$I84+$K84+$M84+$O84-LARGE(($G84,$I84,$K84,$M84,$O84),1))))</f>
        <v>360</v>
      </c>
      <c r="F84" s="180">
        <v>139</v>
      </c>
      <c r="G84" s="12">
        <v>2</v>
      </c>
      <c r="H84" s="14">
        <v>0.019097222222222224</v>
      </c>
      <c r="I84" s="49">
        <v>150</v>
      </c>
      <c r="J84" s="14"/>
      <c r="K84" s="12">
        <v>58</v>
      </c>
      <c r="L84" s="15">
        <v>0.01953703703703704</v>
      </c>
      <c r="M84" s="49">
        <v>150</v>
      </c>
      <c r="N84" s="15"/>
      <c r="O84" s="12">
        <v>150</v>
      </c>
      <c r="P84" s="14"/>
      <c r="Q84" s="21">
        <f t="shared" si="6"/>
        <v>0.019097222222222224</v>
      </c>
      <c r="T84" s="2">
        <f t="shared" si="7"/>
        <v>0.019097222222222224</v>
      </c>
      <c r="AA84" s="176"/>
    </row>
    <row r="85" spans="1:27" ht="12.75">
      <c r="A85" s="12">
        <v>79</v>
      </c>
      <c r="B85" s="39"/>
      <c r="C85" s="179">
        <f t="shared" si="5"/>
        <v>515</v>
      </c>
      <c r="D85" s="47" t="s">
        <v>114</v>
      </c>
      <c r="E85" s="43">
        <f>IF(($C85=""),"",(+SUM($G85+$I85+$K85+$M85+$O85-LARGE(($G85,$I85,$K85,$M85,$O85),1))))</f>
        <v>365</v>
      </c>
      <c r="F85" s="180">
        <v>133</v>
      </c>
      <c r="G85" s="12">
        <v>46</v>
      </c>
      <c r="H85" s="14">
        <v>0.011435185185185185</v>
      </c>
      <c r="I85" s="12">
        <v>150</v>
      </c>
      <c r="J85" s="14"/>
      <c r="K85" s="12">
        <v>19</v>
      </c>
      <c r="L85" s="15">
        <v>0.011319444444444443</v>
      </c>
      <c r="M85" s="49">
        <v>150</v>
      </c>
      <c r="N85" s="15"/>
      <c r="O85" s="12">
        <v>150</v>
      </c>
      <c r="P85" s="14"/>
      <c r="Q85" s="21">
        <f t="shared" si="6"/>
        <v>0.011319444444444443</v>
      </c>
      <c r="T85" s="2">
        <f t="shared" si="7"/>
        <v>0.011319444444444443</v>
      </c>
      <c r="AA85" s="176"/>
    </row>
    <row r="86" spans="1:27" ht="12.75">
      <c r="A86" s="12">
        <v>80</v>
      </c>
      <c r="B86" s="39"/>
      <c r="C86" s="179">
        <f t="shared" si="5"/>
        <v>520</v>
      </c>
      <c r="D86" s="47" t="s">
        <v>177</v>
      </c>
      <c r="E86" s="43">
        <f>IF(($C86=""),"",(+SUM($G86+$I86+$K86+$M86+$O86-LARGE(($G86,$I86,$K86,$M86,$O86),1))))</f>
        <v>370</v>
      </c>
      <c r="F86" s="180">
        <v>142</v>
      </c>
      <c r="G86" s="12">
        <v>25</v>
      </c>
      <c r="H86" s="14">
        <v>0.014340277777777778</v>
      </c>
      <c r="I86" s="49">
        <v>150</v>
      </c>
      <c r="J86" s="14"/>
      <c r="K86" s="12">
        <v>150</v>
      </c>
      <c r="L86" s="15"/>
      <c r="M86" s="49">
        <v>150</v>
      </c>
      <c r="N86" s="15"/>
      <c r="O86" s="12">
        <v>45</v>
      </c>
      <c r="P86" s="14">
        <v>0.014525462962962959</v>
      </c>
      <c r="Q86" s="21">
        <f t="shared" si="6"/>
        <v>0.014340277777777778</v>
      </c>
      <c r="T86" s="2">
        <f t="shared" si="7"/>
        <v>0.014340277777777778</v>
      </c>
      <c r="AA86" s="176"/>
    </row>
    <row r="87" spans="1:27" ht="12.75">
      <c r="A87" s="12">
        <v>81</v>
      </c>
      <c r="B87" s="39"/>
      <c r="C87" s="179">
        <f t="shared" si="5"/>
        <v>522</v>
      </c>
      <c r="D87" s="47" t="s">
        <v>67</v>
      </c>
      <c r="E87" s="43">
        <f>IF(($C87=""),"",(+SUM($G87+$I87+$K87+$M87+$O87-LARGE(($G87,$I87,$K87,$M87,$O87),1))))</f>
        <v>372</v>
      </c>
      <c r="F87" s="180">
        <v>78</v>
      </c>
      <c r="G87" s="12">
        <v>150</v>
      </c>
      <c r="H87" s="14"/>
      <c r="I87" s="12">
        <v>2</v>
      </c>
      <c r="J87" s="14">
        <v>0.01670138888888889</v>
      </c>
      <c r="K87" s="12">
        <v>70</v>
      </c>
      <c r="L87" s="15">
        <v>0.017673611111111112</v>
      </c>
      <c r="M87" s="49">
        <v>150</v>
      </c>
      <c r="N87" s="15"/>
      <c r="O87" s="12">
        <v>150</v>
      </c>
      <c r="P87" s="14"/>
      <c r="Q87" s="21">
        <f t="shared" si="6"/>
        <v>0.01670138888888889</v>
      </c>
      <c r="T87" s="2">
        <f t="shared" si="7"/>
        <v>0.01670138888888889</v>
      </c>
      <c r="AA87" s="176"/>
    </row>
    <row r="88" spans="1:27" ht="12.75">
      <c r="A88" s="12">
        <v>82</v>
      </c>
      <c r="B88" s="39"/>
      <c r="C88" s="179">
        <f t="shared" si="5"/>
        <v>523</v>
      </c>
      <c r="D88" s="47" t="s">
        <v>138</v>
      </c>
      <c r="E88" s="43">
        <f>IF(($C88=""),"",(+SUM($G88+$I88+$K88+$M88+$O88-LARGE(($G88,$I88,$K88,$M88,$O88),1))))</f>
        <v>373</v>
      </c>
      <c r="F88" s="180">
        <v>19</v>
      </c>
      <c r="G88" s="12">
        <v>22</v>
      </c>
      <c r="H88" s="14">
        <v>0.01048611111111111</v>
      </c>
      <c r="I88" s="12">
        <v>51</v>
      </c>
      <c r="J88" s="14">
        <v>0.010868055555555554</v>
      </c>
      <c r="K88" s="12">
        <v>150</v>
      </c>
      <c r="L88" s="15"/>
      <c r="M88" s="49">
        <v>150</v>
      </c>
      <c r="N88" s="15"/>
      <c r="O88" s="12">
        <v>150</v>
      </c>
      <c r="P88" s="14"/>
      <c r="Q88" s="21">
        <f t="shared" si="6"/>
        <v>0.01048611111111111</v>
      </c>
      <c r="T88" s="2">
        <f t="shared" si="7"/>
        <v>0.01048611111111111</v>
      </c>
      <c r="AA88" s="176"/>
    </row>
    <row r="89" spans="1:27" ht="12.75">
      <c r="A89" s="12">
        <v>83</v>
      </c>
      <c r="B89" s="39"/>
      <c r="C89" s="179">
        <f t="shared" si="5"/>
        <v>527</v>
      </c>
      <c r="D89" s="47" t="s">
        <v>232</v>
      </c>
      <c r="E89" s="43">
        <f>IF(($C89=""),"",(+SUM($G89+$I89+$K89+$M89+$O89-LARGE(($G89,$I89,$K89,$M89,$O89),1))))</f>
        <v>377</v>
      </c>
      <c r="F89" s="180">
        <v>10</v>
      </c>
      <c r="G89" s="12">
        <v>52</v>
      </c>
      <c r="H89" s="14">
        <v>0.00940972222222222</v>
      </c>
      <c r="I89" s="49">
        <v>25</v>
      </c>
      <c r="J89" s="14">
        <v>0.009375</v>
      </c>
      <c r="K89" s="12">
        <v>150</v>
      </c>
      <c r="L89" s="15"/>
      <c r="M89" s="49">
        <v>150</v>
      </c>
      <c r="N89" s="15"/>
      <c r="O89" s="12">
        <v>150</v>
      </c>
      <c r="P89" s="14"/>
      <c r="Q89" s="21">
        <f t="shared" si="6"/>
        <v>0.009375</v>
      </c>
      <c r="T89" s="2">
        <f t="shared" si="7"/>
        <v>0.009375</v>
      </c>
      <c r="AA89" s="176"/>
    </row>
    <row r="90" spans="1:27" ht="12.75">
      <c r="A90" s="12">
        <v>84</v>
      </c>
      <c r="B90" s="39"/>
      <c r="C90" s="179">
        <f t="shared" si="5"/>
        <v>529</v>
      </c>
      <c r="D90" s="47" t="s">
        <v>233</v>
      </c>
      <c r="E90" s="43">
        <f>IF(($C90=""),"",(+SUM($G90+$I90+$K90+$M90+$O90-LARGE(($G90,$I90,$K90,$M90,$O90),1))))</f>
        <v>379</v>
      </c>
      <c r="F90" s="180">
        <v>130</v>
      </c>
      <c r="G90" s="49">
        <v>150</v>
      </c>
      <c r="H90" s="50"/>
      <c r="I90" s="49">
        <v>150</v>
      </c>
      <c r="J90" s="50"/>
      <c r="K90" s="49">
        <v>64</v>
      </c>
      <c r="L90" s="50">
        <v>0.016550925925925927</v>
      </c>
      <c r="M90" s="49">
        <v>15</v>
      </c>
      <c r="N90" s="50">
        <v>0.016215277777777776</v>
      </c>
      <c r="O90" s="49">
        <v>150</v>
      </c>
      <c r="P90" s="50"/>
      <c r="Q90" s="21">
        <f t="shared" si="6"/>
        <v>0.016215277777777776</v>
      </c>
      <c r="T90" s="2">
        <f t="shared" si="7"/>
        <v>0.016215277777777776</v>
      </c>
      <c r="AA90" s="176"/>
    </row>
    <row r="91" spans="1:27" ht="12.75">
      <c r="A91" s="12">
        <v>85</v>
      </c>
      <c r="B91" s="39"/>
      <c r="C91" s="179">
        <f t="shared" si="5"/>
        <v>529</v>
      </c>
      <c r="D91" s="47" t="s">
        <v>248</v>
      </c>
      <c r="E91" s="43">
        <f>IF(($C91=""),"",(+SUM($G91+$I91+$K91+$M91+$O91-LARGE(($G91,$I91,$K91,$M91,$O91),1))))</f>
        <v>379</v>
      </c>
      <c r="F91" s="180">
        <v>154</v>
      </c>
      <c r="G91" s="12">
        <v>150</v>
      </c>
      <c r="H91" s="14"/>
      <c r="I91" s="49">
        <v>150</v>
      </c>
      <c r="J91" s="14"/>
      <c r="K91" s="12">
        <v>150</v>
      </c>
      <c r="L91" s="15"/>
      <c r="M91" s="49">
        <v>60</v>
      </c>
      <c r="N91" s="15">
        <v>0.015324074074074077</v>
      </c>
      <c r="O91" s="12">
        <v>19</v>
      </c>
      <c r="P91" s="14">
        <v>0.014872685185185181</v>
      </c>
      <c r="Q91" s="21">
        <f t="shared" si="6"/>
        <v>0.014872685185185181</v>
      </c>
      <c r="T91" s="2">
        <f t="shared" si="7"/>
        <v>0.014872685185185181</v>
      </c>
      <c r="AA91" s="176"/>
    </row>
    <row r="92" spans="1:27" ht="12.75">
      <c r="A92" s="12">
        <v>86</v>
      </c>
      <c r="B92" s="39"/>
      <c r="C92" s="179">
        <f t="shared" si="5"/>
        <v>532</v>
      </c>
      <c r="D92" s="47" t="s">
        <v>40</v>
      </c>
      <c r="E92" s="43">
        <f>IF(($C92=""),"",(+SUM($G92+$I92+$K92+$M92+$O92-LARGE(($G92,$I92,$K92,$M92,$O92),1))))</f>
        <v>382</v>
      </c>
      <c r="F92" s="180">
        <v>95</v>
      </c>
      <c r="G92" s="49">
        <v>62</v>
      </c>
      <c r="H92" s="50">
        <v>0.011550925925925928</v>
      </c>
      <c r="I92" s="49">
        <v>20</v>
      </c>
      <c r="J92" s="50">
        <v>0.011388888888888888</v>
      </c>
      <c r="K92" s="49">
        <v>150</v>
      </c>
      <c r="L92" s="50"/>
      <c r="M92" s="49">
        <v>150</v>
      </c>
      <c r="N92" s="50"/>
      <c r="O92" s="49">
        <v>150</v>
      </c>
      <c r="P92" s="50"/>
      <c r="Q92" s="21">
        <f t="shared" si="6"/>
        <v>0.011388888888888888</v>
      </c>
      <c r="T92" s="2">
        <f t="shared" si="7"/>
        <v>0.011388888888888888</v>
      </c>
      <c r="AA92" s="176"/>
    </row>
    <row r="93" spans="1:27" ht="12.75">
      <c r="A93" s="12">
        <v>87</v>
      </c>
      <c r="B93" s="39"/>
      <c r="C93" s="179">
        <f t="shared" si="5"/>
        <v>533</v>
      </c>
      <c r="D93" s="145" t="s">
        <v>144</v>
      </c>
      <c r="E93" s="43">
        <f>IF(($C93=""),"",(+SUM($G93+$I93+$K93+$M93+$O93-LARGE(($G93,$I93,$K93,$M93,$O93),1))))</f>
        <v>383</v>
      </c>
      <c r="F93" s="180">
        <v>106</v>
      </c>
      <c r="G93" s="12">
        <v>54</v>
      </c>
      <c r="H93" s="14">
        <v>0.015520833333333338</v>
      </c>
      <c r="I93" s="12">
        <v>29</v>
      </c>
      <c r="J93" s="14">
        <v>0.015520833333333338</v>
      </c>
      <c r="K93" s="12">
        <v>150</v>
      </c>
      <c r="L93" s="15"/>
      <c r="M93" s="49">
        <v>150</v>
      </c>
      <c r="N93" s="15"/>
      <c r="O93" s="12">
        <v>150</v>
      </c>
      <c r="P93" s="14"/>
      <c r="Q93" s="21">
        <f t="shared" si="6"/>
        <v>0.015520833333333338</v>
      </c>
      <c r="T93" s="2">
        <f t="shared" si="7"/>
        <v>0.015520833333333338</v>
      </c>
      <c r="AA93" s="176"/>
    </row>
    <row r="94" spans="1:27" ht="12.75">
      <c r="A94" s="12">
        <v>88</v>
      </c>
      <c r="B94" s="39"/>
      <c r="C94" s="179">
        <f t="shared" si="5"/>
        <v>542</v>
      </c>
      <c r="D94" s="47" t="s">
        <v>77</v>
      </c>
      <c r="E94" s="43">
        <f>IF(($C94=""),"",(+SUM($G94+$I94+$K94+$M94+$O94-LARGE(($G94,$I94,$K94,$M94,$O94),1))))</f>
        <v>392</v>
      </c>
      <c r="F94" s="180">
        <v>111</v>
      </c>
      <c r="G94" s="12">
        <v>79</v>
      </c>
      <c r="H94" s="14">
        <v>0.01241898148148148</v>
      </c>
      <c r="I94" s="49">
        <v>13</v>
      </c>
      <c r="J94" s="14">
        <v>0.01195601851851852</v>
      </c>
      <c r="K94" s="12">
        <v>150</v>
      </c>
      <c r="L94" s="15"/>
      <c r="M94" s="49">
        <v>150</v>
      </c>
      <c r="N94" s="15"/>
      <c r="O94" s="12">
        <v>150</v>
      </c>
      <c r="P94" s="14"/>
      <c r="Q94" s="21">
        <f t="shared" si="6"/>
        <v>0.01195601851851852</v>
      </c>
      <c r="T94" s="2">
        <f t="shared" si="7"/>
        <v>0.01195601851851852</v>
      </c>
      <c r="AA94" s="176"/>
    </row>
    <row r="95" spans="1:27" ht="12.75">
      <c r="A95" s="12">
        <v>89</v>
      </c>
      <c r="B95" s="39"/>
      <c r="C95" s="179">
        <f t="shared" si="5"/>
        <v>544</v>
      </c>
      <c r="D95" s="47" t="s">
        <v>37</v>
      </c>
      <c r="E95" s="43">
        <f>IF(($C95=""),"",(+SUM($G95+$I95+$K95+$M95+$O95-LARGE(($G95,$I95,$K95,$M95,$O95),1))))</f>
        <v>394</v>
      </c>
      <c r="F95" s="180">
        <v>147</v>
      </c>
      <c r="G95" s="12">
        <v>150</v>
      </c>
      <c r="H95" s="14"/>
      <c r="I95" s="12">
        <v>150</v>
      </c>
      <c r="J95" s="14"/>
      <c r="K95" s="12">
        <v>73</v>
      </c>
      <c r="L95" s="15">
        <v>0.016643518518518523</v>
      </c>
      <c r="M95" s="49">
        <v>21</v>
      </c>
      <c r="N95" s="15">
        <v>0.016157407407407405</v>
      </c>
      <c r="O95" s="12">
        <v>150</v>
      </c>
      <c r="P95" s="14"/>
      <c r="Q95" s="21">
        <f t="shared" si="6"/>
        <v>0.016157407407407405</v>
      </c>
      <c r="T95" s="2">
        <f t="shared" si="7"/>
        <v>0.016157407407407405</v>
      </c>
      <c r="AA95" s="176"/>
    </row>
    <row r="96" spans="1:27" ht="12.75">
      <c r="A96" s="12">
        <v>90</v>
      </c>
      <c r="B96" s="39"/>
      <c r="C96" s="179">
        <f t="shared" si="5"/>
        <v>569</v>
      </c>
      <c r="D96" s="47" t="s">
        <v>226</v>
      </c>
      <c r="E96" s="43">
        <f>IF(($C96=""),"",(+SUM($G96+$I96+$K96+$M96+$O96-LARGE(($G96,$I96,$K96,$M96,$O96),1))))</f>
        <v>419</v>
      </c>
      <c r="F96" s="180">
        <v>5</v>
      </c>
      <c r="G96" s="12">
        <v>67</v>
      </c>
      <c r="H96" s="14">
        <v>0.01569444444444445</v>
      </c>
      <c r="I96" s="12">
        <v>52</v>
      </c>
      <c r="J96" s="14">
        <v>0.016099537037037034</v>
      </c>
      <c r="K96" s="12">
        <v>150</v>
      </c>
      <c r="L96" s="15"/>
      <c r="M96" s="49">
        <v>150</v>
      </c>
      <c r="N96" s="15"/>
      <c r="O96" s="12">
        <v>150</v>
      </c>
      <c r="P96" s="14"/>
      <c r="Q96" s="21">
        <f t="shared" si="6"/>
        <v>0.01569444444444445</v>
      </c>
      <c r="T96" s="2">
        <f t="shared" si="7"/>
        <v>0.01569444444444445</v>
      </c>
      <c r="AA96" s="176"/>
    </row>
    <row r="97" spans="1:27" ht="12.75">
      <c r="A97" s="12">
        <v>91</v>
      </c>
      <c r="B97" s="39"/>
      <c r="C97" s="179">
        <f t="shared" si="5"/>
        <v>573</v>
      </c>
      <c r="D97" s="47" t="s">
        <v>54</v>
      </c>
      <c r="E97" s="43">
        <f>IF(($C97=""),"",(+SUM($G97+$I97+$K97+$M97+$O97-LARGE(($G97,$I97,$K97,$M97,$O97),1))))</f>
        <v>423</v>
      </c>
      <c r="F97" s="180">
        <v>80</v>
      </c>
      <c r="G97" s="12">
        <v>66</v>
      </c>
      <c r="H97" s="14">
        <v>0.014930555555555553</v>
      </c>
      <c r="I97" s="49">
        <v>150</v>
      </c>
      <c r="J97" s="14"/>
      <c r="K97" s="12">
        <v>57</v>
      </c>
      <c r="L97" s="15">
        <v>0.015335648148148149</v>
      </c>
      <c r="M97" s="49">
        <v>150</v>
      </c>
      <c r="N97" s="15"/>
      <c r="O97" s="12">
        <v>150</v>
      </c>
      <c r="P97" s="14"/>
      <c r="Q97" s="21">
        <f t="shared" si="6"/>
        <v>0.014930555555555553</v>
      </c>
      <c r="T97" s="2">
        <f t="shared" si="7"/>
        <v>0.014930555555555553</v>
      </c>
      <c r="AA97" s="176"/>
    </row>
    <row r="98" spans="1:27" ht="12.75">
      <c r="A98" s="12">
        <v>92</v>
      </c>
      <c r="B98" s="39"/>
      <c r="C98" s="179">
        <f t="shared" si="5"/>
        <v>576</v>
      </c>
      <c r="D98" s="145" t="s">
        <v>145</v>
      </c>
      <c r="E98" s="43">
        <f>IF(($C98=""),"",(+SUM($G98+$I98+$K98+$M98+$O98-LARGE(($G98,$I98,$K98,$M98,$O98),1))))</f>
        <v>426</v>
      </c>
      <c r="F98" s="180">
        <v>115</v>
      </c>
      <c r="G98" s="49">
        <v>77</v>
      </c>
      <c r="H98" s="50">
        <v>0.0219212962962963</v>
      </c>
      <c r="I98" s="49">
        <v>150</v>
      </c>
      <c r="J98" s="50"/>
      <c r="K98" s="49">
        <v>150</v>
      </c>
      <c r="L98" s="50"/>
      <c r="M98" s="49">
        <v>150</v>
      </c>
      <c r="N98" s="50"/>
      <c r="O98" s="49">
        <v>49</v>
      </c>
      <c r="P98" s="50">
        <v>0.02193287037037037</v>
      </c>
      <c r="Q98" s="21">
        <f t="shared" si="6"/>
        <v>0.0219212962962963</v>
      </c>
      <c r="T98" s="2">
        <f t="shared" si="7"/>
        <v>0.0219212962962963</v>
      </c>
      <c r="AA98" s="176"/>
    </row>
    <row r="99" spans="1:27" ht="12.75">
      <c r="A99" s="12">
        <v>93</v>
      </c>
      <c r="B99" s="39"/>
      <c r="C99" s="179">
        <f t="shared" si="5"/>
        <v>583</v>
      </c>
      <c r="D99" s="47" t="s">
        <v>156</v>
      </c>
      <c r="E99" s="43">
        <f>IF(($C99=""),"",(+SUM($G99+$I99+$K99+$M99+$O99-LARGE(($G99,$I99,$K99,$M99,$O99),1))))</f>
        <v>433</v>
      </c>
      <c r="F99" s="180">
        <v>32</v>
      </c>
      <c r="G99" s="49">
        <v>150</v>
      </c>
      <c r="H99" s="50"/>
      <c r="I99" s="49">
        <v>150</v>
      </c>
      <c r="J99" s="50"/>
      <c r="K99" s="49">
        <v>79</v>
      </c>
      <c r="L99" s="50">
        <v>0.018622685185185187</v>
      </c>
      <c r="M99" s="49">
        <v>54</v>
      </c>
      <c r="N99" s="50">
        <v>0.01869212962962963</v>
      </c>
      <c r="O99" s="49">
        <v>150</v>
      </c>
      <c r="P99" s="50"/>
      <c r="Q99" s="21">
        <f t="shared" si="6"/>
        <v>0.018622685185185187</v>
      </c>
      <c r="T99" s="2">
        <f t="shared" si="7"/>
        <v>0.018622685185185187</v>
      </c>
      <c r="AA99" s="176"/>
    </row>
    <row r="100" spans="1:27" ht="12.75">
      <c r="A100" s="12">
        <v>94</v>
      </c>
      <c r="B100" s="39"/>
      <c r="C100" s="179">
        <f t="shared" si="5"/>
        <v>593</v>
      </c>
      <c r="D100" s="47" t="s">
        <v>80</v>
      </c>
      <c r="E100" s="43">
        <f>IF(($C100=""),"",(+SUM($G100+$I100+$K100+$M100+$O100-LARGE(($G100,$I100,$K100,$M100,$O100),1))))</f>
        <v>443</v>
      </c>
      <c r="F100" s="180">
        <v>25</v>
      </c>
      <c r="G100" s="49">
        <v>69</v>
      </c>
      <c r="H100" s="50">
        <v>0.016122685185185184</v>
      </c>
      <c r="I100" s="49">
        <v>150</v>
      </c>
      <c r="J100" s="50"/>
      <c r="K100" s="49">
        <v>74</v>
      </c>
      <c r="L100" s="50">
        <v>0.017268518518518516</v>
      </c>
      <c r="M100" s="49">
        <v>150</v>
      </c>
      <c r="N100" s="50"/>
      <c r="O100" s="49">
        <v>150</v>
      </c>
      <c r="P100" s="50"/>
      <c r="Q100" s="21">
        <f t="shared" si="6"/>
        <v>0.016122685185185184</v>
      </c>
      <c r="T100" s="2">
        <f t="shared" si="7"/>
        <v>0.016122685185185184</v>
      </c>
      <c r="AA100" s="176"/>
    </row>
    <row r="101" spans="1:27" ht="12.75">
      <c r="A101" s="12">
        <v>95</v>
      </c>
      <c r="B101" s="39"/>
      <c r="C101" s="179">
        <f t="shared" si="5"/>
        <v>601</v>
      </c>
      <c r="D101" s="47" t="s">
        <v>115</v>
      </c>
      <c r="E101" s="43">
        <f>IF(($C101=""),"",(+SUM($G101+$I101+$K101+$M101+$O101-LARGE(($G101,$I101,$K101,$M101,$O101),1))))</f>
        <v>451</v>
      </c>
      <c r="F101" s="180">
        <v>51</v>
      </c>
      <c r="G101" s="49">
        <v>150</v>
      </c>
      <c r="H101" s="50"/>
      <c r="I101" s="49">
        <v>150</v>
      </c>
      <c r="J101" s="50"/>
      <c r="K101" s="49">
        <v>150</v>
      </c>
      <c r="L101" s="50"/>
      <c r="M101" s="49">
        <v>150</v>
      </c>
      <c r="N101" s="50"/>
      <c r="O101" s="49">
        <v>1</v>
      </c>
      <c r="P101" s="50">
        <v>0.011006944444444444</v>
      </c>
      <c r="Q101" s="21">
        <f t="shared" si="6"/>
        <v>0.011006944444444444</v>
      </c>
      <c r="T101" s="2">
        <f t="shared" si="7"/>
        <v>0.011006944444444444</v>
      </c>
      <c r="AA101" s="176"/>
    </row>
    <row r="102" spans="1:27" ht="12.75">
      <c r="A102" s="12">
        <v>96</v>
      </c>
      <c r="B102" s="39"/>
      <c r="C102" s="179">
        <f t="shared" si="5"/>
        <v>604</v>
      </c>
      <c r="D102" s="47" t="s">
        <v>230</v>
      </c>
      <c r="E102" s="43">
        <f>IF(($C102=""),"",(+SUM($G102+$I102+$K102+$M102+$O102-LARGE(($G102,$I102,$K102,$M102,$O102),1))))</f>
        <v>454</v>
      </c>
      <c r="F102" s="180">
        <v>81</v>
      </c>
      <c r="G102" s="12">
        <v>150</v>
      </c>
      <c r="H102" s="14"/>
      <c r="I102" s="49">
        <v>150</v>
      </c>
      <c r="J102" s="14"/>
      <c r="K102" s="12">
        <v>4</v>
      </c>
      <c r="L102" s="15">
        <v>0.013321759259259257</v>
      </c>
      <c r="M102" s="49">
        <v>150</v>
      </c>
      <c r="N102" s="15"/>
      <c r="O102" s="12">
        <v>150</v>
      </c>
      <c r="P102" s="14"/>
      <c r="Q102" s="21">
        <f t="shared" si="6"/>
        <v>0.013321759259259257</v>
      </c>
      <c r="T102" s="2">
        <f t="shared" si="7"/>
        <v>0.013321759259259257</v>
      </c>
      <c r="AA102" s="176"/>
    </row>
    <row r="103" spans="1:27" ht="12.75">
      <c r="A103" s="12">
        <v>97</v>
      </c>
      <c r="B103" s="39"/>
      <c r="C103" s="179">
        <f aca="true" t="shared" si="8" ref="C103:C134">SUM(G103+I103+K103+M103+O103)</f>
        <v>608</v>
      </c>
      <c r="D103" s="47" t="s">
        <v>72</v>
      </c>
      <c r="E103" s="43">
        <f>IF(($C103=""),"",(+SUM($G103+$I103+$K103+$M103+$O103-LARGE(($G103,$I103,$K103,$M103,$O103),1))))</f>
        <v>458</v>
      </c>
      <c r="F103" s="180">
        <v>72</v>
      </c>
      <c r="G103" s="12">
        <v>8</v>
      </c>
      <c r="H103" s="14">
        <v>0.01662037037037037</v>
      </c>
      <c r="I103" s="49">
        <v>150</v>
      </c>
      <c r="J103" s="14"/>
      <c r="K103" s="12">
        <v>150</v>
      </c>
      <c r="L103" s="15"/>
      <c r="M103" s="49">
        <v>150</v>
      </c>
      <c r="N103" s="15"/>
      <c r="O103" s="12">
        <v>150</v>
      </c>
      <c r="P103" s="14"/>
      <c r="Q103" s="21">
        <f aca="true" t="shared" si="9" ref="Q103:Q134">+T103</f>
        <v>0.01662037037037037</v>
      </c>
      <c r="T103" s="2">
        <f t="shared" si="7"/>
        <v>0.01662037037037037</v>
      </c>
      <c r="AA103" s="176"/>
    </row>
    <row r="104" spans="1:27" ht="12.75">
      <c r="A104" s="12">
        <v>98</v>
      </c>
      <c r="B104" s="39"/>
      <c r="C104" s="179">
        <f t="shared" si="8"/>
        <v>613</v>
      </c>
      <c r="D104" s="47" t="s">
        <v>241</v>
      </c>
      <c r="E104" s="43">
        <f>IF(($C104=""),"",(+SUM($G104+$I104+$K104+$M104+$O104-LARGE(($G104,$I104,$K104,$M104,$O104),1))))</f>
        <v>463</v>
      </c>
      <c r="F104" s="180">
        <v>8</v>
      </c>
      <c r="G104" s="49">
        <v>150</v>
      </c>
      <c r="H104" s="50"/>
      <c r="I104" s="49">
        <v>150</v>
      </c>
      <c r="J104" s="50"/>
      <c r="K104" s="49">
        <v>13</v>
      </c>
      <c r="L104" s="50">
        <v>0.01193287037037037</v>
      </c>
      <c r="M104" s="49">
        <v>150</v>
      </c>
      <c r="N104" s="50"/>
      <c r="O104" s="49">
        <v>150</v>
      </c>
      <c r="P104" s="50"/>
      <c r="Q104" s="21">
        <f t="shared" si="9"/>
        <v>0.01193287037037037</v>
      </c>
      <c r="T104" s="2">
        <f t="shared" si="7"/>
        <v>0.01193287037037037</v>
      </c>
      <c r="AA104" s="176"/>
    </row>
    <row r="105" spans="1:27" ht="12.75">
      <c r="A105" s="12">
        <v>99</v>
      </c>
      <c r="B105" s="39"/>
      <c r="C105" s="179">
        <f t="shared" si="8"/>
        <v>621</v>
      </c>
      <c r="D105" s="47" t="s">
        <v>28</v>
      </c>
      <c r="E105" s="43">
        <f>IF(($C105=""),"",(+SUM($G105+$I105+$K105+$M105+$O105-LARGE(($G105,$I105,$K105,$M105,$O105),1))))</f>
        <v>471</v>
      </c>
      <c r="F105" s="180">
        <v>62</v>
      </c>
      <c r="G105" s="12">
        <v>21</v>
      </c>
      <c r="H105" s="14">
        <v>0.01274305555555556</v>
      </c>
      <c r="I105" s="49">
        <v>150</v>
      </c>
      <c r="J105" s="14"/>
      <c r="K105" s="12">
        <v>150</v>
      </c>
      <c r="L105" s="15"/>
      <c r="M105" s="49">
        <v>150</v>
      </c>
      <c r="N105" s="15"/>
      <c r="O105" s="12">
        <v>150</v>
      </c>
      <c r="P105" s="14"/>
      <c r="Q105" s="21">
        <f t="shared" si="9"/>
        <v>0.01274305555555556</v>
      </c>
      <c r="T105" s="2">
        <f t="shared" si="7"/>
        <v>0.01274305555555556</v>
      </c>
      <c r="AA105" s="52"/>
    </row>
    <row r="106" spans="1:27" ht="12.75">
      <c r="A106" s="12">
        <v>100</v>
      </c>
      <c r="B106" s="39"/>
      <c r="C106" s="179">
        <f t="shared" si="8"/>
        <v>623</v>
      </c>
      <c r="D106" s="47" t="s">
        <v>75</v>
      </c>
      <c r="E106" s="43">
        <f>IF(($C106=""),"",(+SUM($G106+$I106+$K106+$M106+$O106-LARGE(($G106,$I106,$K106,$M106,$O106),1))))</f>
        <v>473</v>
      </c>
      <c r="F106" s="180">
        <v>84</v>
      </c>
      <c r="G106" s="49">
        <v>23</v>
      </c>
      <c r="H106" s="50">
        <v>0.013981481481481478</v>
      </c>
      <c r="I106" s="49">
        <v>150</v>
      </c>
      <c r="J106" s="50"/>
      <c r="K106" s="49">
        <v>150</v>
      </c>
      <c r="L106" s="50"/>
      <c r="M106" s="49">
        <v>150</v>
      </c>
      <c r="N106" s="50"/>
      <c r="O106" s="49">
        <v>150</v>
      </c>
      <c r="P106" s="50"/>
      <c r="Q106" s="21">
        <f t="shared" si="9"/>
        <v>0.013981481481481478</v>
      </c>
      <c r="T106" s="2">
        <f t="shared" si="7"/>
        <v>0.013981481481481478</v>
      </c>
      <c r="AA106" s="52"/>
    </row>
    <row r="107" spans="1:27" ht="12.75">
      <c r="A107" s="12">
        <v>101</v>
      </c>
      <c r="B107" s="39"/>
      <c r="C107" s="179">
        <f t="shared" si="8"/>
        <v>632</v>
      </c>
      <c r="D107" s="47" t="s">
        <v>196</v>
      </c>
      <c r="E107" s="43">
        <f>IF(($C107=""),"",(+SUM($G107+$I107+$K107+$M107+$O107-LARGE(($G107,$I107,$K107,$M107,$O107),1))))</f>
        <v>482</v>
      </c>
      <c r="F107" s="180">
        <v>64</v>
      </c>
      <c r="G107" s="12">
        <v>150</v>
      </c>
      <c r="H107" s="14"/>
      <c r="I107" s="12">
        <v>150</v>
      </c>
      <c r="J107" s="14"/>
      <c r="K107" s="12">
        <v>32</v>
      </c>
      <c r="L107" s="15">
        <v>0.014965277777777777</v>
      </c>
      <c r="M107" s="49">
        <v>150</v>
      </c>
      <c r="N107" s="15"/>
      <c r="O107" s="12">
        <v>150</v>
      </c>
      <c r="P107" s="14"/>
      <c r="Q107" s="21">
        <f t="shared" si="9"/>
        <v>0.014965277777777777</v>
      </c>
      <c r="T107" s="2">
        <f t="shared" si="7"/>
        <v>0.014965277777777777</v>
      </c>
      <c r="AA107" s="52"/>
    </row>
    <row r="108" spans="1:27" ht="12.75">
      <c r="A108" s="12">
        <v>102</v>
      </c>
      <c r="B108" s="39"/>
      <c r="C108" s="179">
        <f t="shared" si="8"/>
        <v>635</v>
      </c>
      <c r="D108" s="47" t="s">
        <v>140</v>
      </c>
      <c r="E108" s="43">
        <f>IF(($C108=""),"",(+SUM($G108+$I108+$K108+$M108+$O108-LARGE(($G108,$I108,$K108,$M108,$O108),1))))</f>
        <v>485</v>
      </c>
      <c r="F108" s="180">
        <v>93</v>
      </c>
      <c r="G108" s="49">
        <v>35</v>
      </c>
      <c r="H108" s="50">
        <v>0.0121875</v>
      </c>
      <c r="I108" s="49">
        <v>150</v>
      </c>
      <c r="J108" s="50"/>
      <c r="K108" s="49">
        <v>150</v>
      </c>
      <c r="L108" s="50"/>
      <c r="M108" s="49">
        <v>150</v>
      </c>
      <c r="N108" s="50"/>
      <c r="O108" s="49">
        <v>150</v>
      </c>
      <c r="P108" s="50"/>
      <c r="Q108" s="21">
        <f t="shared" si="9"/>
        <v>0.0121875</v>
      </c>
      <c r="T108" s="2">
        <f t="shared" si="7"/>
        <v>0.0121875</v>
      </c>
      <c r="AA108" s="52"/>
    </row>
    <row r="109" spans="1:27" ht="12.75">
      <c r="A109" s="12">
        <v>103</v>
      </c>
      <c r="B109" s="39"/>
      <c r="C109" s="179">
        <f t="shared" si="8"/>
        <v>643</v>
      </c>
      <c r="D109" s="47" t="s">
        <v>190</v>
      </c>
      <c r="E109" s="43">
        <f>IF(($C109=""),"",(+SUM($G109+$I109+$K109+$M109+$O109-LARGE(($G109,$I109,$K109,$M109,$O109),1))))</f>
        <v>493</v>
      </c>
      <c r="F109" s="180">
        <v>12</v>
      </c>
      <c r="G109" s="12">
        <v>150</v>
      </c>
      <c r="H109" s="14"/>
      <c r="I109" s="49">
        <v>150</v>
      </c>
      <c r="J109" s="14"/>
      <c r="K109" s="12">
        <v>43</v>
      </c>
      <c r="L109" s="15">
        <v>0.01025462962962963</v>
      </c>
      <c r="M109" s="49">
        <v>150</v>
      </c>
      <c r="N109" s="15"/>
      <c r="O109" s="12">
        <v>150</v>
      </c>
      <c r="P109" s="14"/>
      <c r="Q109" s="21">
        <f t="shared" si="9"/>
        <v>0.01025462962962963</v>
      </c>
      <c r="T109" s="2">
        <f t="shared" si="7"/>
        <v>0.01025462962962963</v>
      </c>
      <c r="AA109" s="52"/>
    </row>
    <row r="110" spans="1:27" ht="12.75">
      <c r="A110" s="12">
        <v>104</v>
      </c>
      <c r="B110" s="39"/>
      <c r="C110" s="179">
        <f t="shared" si="8"/>
        <v>645</v>
      </c>
      <c r="D110" s="47" t="s">
        <v>121</v>
      </c>
      <c r="E110" s="43">
        <f>IF(($C110=""),"",(+SUM($G110+$I110+$K110+$M110+$O110-LARGE(($G110,$I110,$K110,$M110,$O110),1))))</f>
        <v>495</v>
      </c>
      <c r="F110" s="180">
        <v>65</v>
      </c>
      <c r="G110" s="49">
        <v>45</v>
      </c>
      <c r="H110" s="50">
        <v>0.013159722222222224</v>
      </c>
      <c r="I110" s="49">
        <v>150</v>
      </c>
      <c r="J110" s="50"/>
      <c r="K110" s="49">
        <v>150</v>
      </c>
      <c r="L110" s="50"/>
      <c r="M110" s="49">
        <v>150</v>
      </c>
      <c r="N110" s="50"/>
      <c r="O110" s="49">
        <v>150</v>
      </c>
      <c r="P110" s="50"/>
      <c r="Q110" s="21">
        <f t="shared" si="9"/>
        <v>0.013159722222222224</v>
      </c>
      <c r="T110" s="2">
        <f t="shared" si="7"/>
        <v>0.013159722222222224</v>
      </c>
      <c r="AA110" s="52"/>
    </row>
    <row r="111" spans="1:27" ht="12.75">
      <c r="A111" s="12">
        <v>105</v>
      </c>
      <c r="B111" s="39"/>
      <c r="C111" s="179">
        <f t="shared" si="8"/>
        <v>647</v>
      </c>
      <c r="D111" s="47" t="s">
        <v>213</v>
      </c>
      <c r="E111" s="43">
        <f>IF(($C111=""),"",(+SUM($G111+$I111+$K111+$M111+$O111-LARGE(($G111,$I111,$K111,$M111,$O111),1))))</f>
        <v>497</v>
      </c>
      <c r="F111" s="180">
        <v>57</v>
      </c>
      <c r="G111" s="49">
        <v>47</v>
      </c>
      <c r="H111" s="50">
        <v>0.011446759259259259</v>
      </c>
      <c r="I111" s="49">
        <v>150</v>
      </c>
      <c r="J111" s="50"/>
      <c r="K111" s="49">
        <v>150</v>
      </c>
      <c r="L111" s="50"/>
      <c r="M111" s="49">
        <v>150</v>
      </c>
      <c r="N111" s="50"/>
      <c r="O111" s="49">
        <v>150</v>
      </c>
      <c r="P111" s="50"/>
      <c r="Q111" s="21">
        <f t="shared" si="9"/>
        <v>0.011446759259259259</v>
      </c>
      <c r="T111" s="2">
        <f t="shared" si="7"/>
        <v>0.011446759259259259</v>
      </c>
      <c r="AA111" s="52"/>
    </row>
    <row r="112" spans="1:27" ht="12.75">
      <c r="A112" s="12">
        <v>106</v>
      </c>
      <c r="B112" s="39"/>
      <c r="C112" s="179">
        <f t="shared" si="8"/>
        <v>653</v>
      </c>
      <c r="D112" s="47" t="s">
        <v>133</v>
      </c>
      <c r="E112" s="43">
        <f>IF(($C112=""),"",(+SUM($G112+$I112+$K112+$M112+$O112-LARGE(($G112,$I112,$K112,$M112,$O112),1))))</f>
        <v>503</v>
      </c>
      <c r="F112" s="180">
        <v>9</v>
      </c>
      <c r="G112" s="12">
        <v>150</v>
      </c>
      <c r="H112" s="14"/>
      <c r="I112" s="49">
        <v>150</v>
      </c>
      <c r="J112" s="14"/>
      <c r="K112" s="12">
        <v>53</v>
      </c>
      <c r="L112" s="15">
        <v>0.01179398148148148</v>
      </c>
      <c r="M112" s="49">
        <v>150</v>
      </c>
      <c r="N112" s="15"/>
      <c r="O112" s="12">
        <v>150</v>
      </c>
      <c r="P112" s="14"/>
      <c r="Q112" s="21">
        <f t="shared" si="9"/>
        <v>0.01179398148148148</v>
      </c>
      <c r="T112" s="2">
        <f t="shared" si="7"/>
        <v>0.01179398148148148</v>
      </c>
      <c r="AA112" s="52"/>
    </row>
    <row r="113" spans="1:27" ht="12.75">
      <c r="A113" s="12">
        <v>107</v>
      </c>
      <c r="B113" s="39"/>
      <c r="C113" s="179">
        <f t="shared" si="8"/>
        <v>655</v>
      </c>
      <c r="D113" s="47" t="s">
        <v>68</v>
      </c>
      <c r="E113" s="43">
        <f>IF(($C113=""),"",(+SUM($G113+$I113+$K113+$M113+$O113-LARGE(($G113,$I113,$K113,$M113,$O113),1))))</f>
        <v>505</v>
      </c>
      <c r="F113" s="180">
        <v>132</v>
      </c>
      <c r="G113" s="12">
        <v>150</v>
      </c>
      <c r="H113" s="14"/>
      <c r="I113" s="12">
        <v>150</v>
      </c>
      <c r="J113" s="14"/>
      <c r="K113" s="12">
        <v>55</v>
      </c>
      <c r="L113" s="15">
        <v>0.014953703703703702</v>
      </c>
      <c r="M113" s="49">
        <v>150</v>
      </c>
      <c r="N113" s="15"/>
      <c r="O113" s="12">
        <v>150</v>
      </c>
      <c r="P113" s="14"/>
      <c r="Q113" s="21">
        <f t="shared" si="9"/>
        <v>0.014953703703703702</v>
      </c>
      <c r="T113" s="2">
        <f t="shared" si="7"/>
        <v>0.014953703703703702</v>
      </c>
      <c r="AA113" s="52"/>
    </row>
    <row r="114" spans="1:27" ht="12.75">
      <c r="A114" s="12">
        <v>108</v>
      </c>
      <c r="B114" s="39"/>
      <c r="C114" s="179">
        <f t="shared" si="8"/>
        <v>656</v>
      </c>
      <c r="D114" s="47" t="s">
        <v>225</v>
      </c>
      <c r="E114" s="43">
        <f>IF(($C114=""),"",(+SUM($G114+$I114+$K114+$M114+$O114-LARGE(($G114,$I114,$K114,$M114,$O114),1))))</f>
        <v>506</v>
      </c>
      <c r="F114" s="180">
        <v>146</v>
      </c>
      <c r="G114" s="12">
        <v>150</v>
      </c>
      <c r="H114" s="14"/>
      <c r="I114" s="49">
        <v>56</v>
      </c>
      <c r="J114" s="14">
        <v>0.01869212962962963</v>
      </c>
      <c r="K114" s="12">
        <v>150</v>
      </c>
      <c r="L114" s="15"/>
      <c r="M114" s="49">
        <v>150</v>
      </c>
      <c r="N114" s="15"/>
      <c r="O114" s="12">
        <v>150</v>
      </c>
      <c r="P114" s="14"/>
      <c r="Q114" s="21">
        <f t="shared" si="9"/>
        <v>0.01869212962962963</v>
      </c>
      <c r="T114" s="2">
        <f t="shared" si="7"/>
        <v>0.01869212962962963</v>
      </c>
      <c r="AA114" s="52"/>
    </row>
    <row r="115" spans="1:27" ht="12.75">
      <c r="A115" s="12">
        <v>109</v>
      </c>
      <c r="B115" s="39"/>
      <c r="C115" s="179">
        <f t="shared" si="8"/>
        <v>657</v>
      </c>
      <c r="D115" s="47" t="s">
        <v>62</v>
      </c>
      <c r="E115" s="43">
        <f>IF(($C115=""),"",(+SUM($G115+$I115+$K115+$M115+$O115-LARGE(($G115,$I115,$K115,$M115,$O115),1))))</f>
        <v>507</v>
      </c>
      <c r="F115" s="180">
        <v>114</v>
      </c>
      <c r="G115" s="12">
        <v>57</v>
      </c>
      <c r="H115" s="14">
        <v>0.012615740740740736</v>
      </c>
      <c r="I115" s="49">
        <v>150</v>
      </c>
      <c r="J115" s="14"/>
      <c r="K115" s="12">
        <v>150</v>
      </c>
      <c r="L115" s="15"/>
      <c r="M115" s="49">
        <v>150</v>
      </c>
      <c r="N115" s="15"/>
      <c r="O115" s="12">
        <v>150</v>
      </c>
      <c r="P115" s="14"/>
      <c r="Q115" s="21">
        <f t="shared" si="9"/>
        <v>0.012615740740740736</v>
      </c>
      <c r="T115" s="2">
        <f t="shared" si="7"/>
        <v>0.012615740740740736</v>
      </c>
      <c r="AA115" s="52"/>
    </row>
    <row r="116" spans="1:27" ht="12.75">
      <c r="A116" s="12">
        <v>110</v>
      </c>
      <c r="B116" s="39"/>
      <c r="C116" s="179">
        <f t="shared" si="8"/>
        <v>660</v>
      </c>
      <c r="D116" s="47" t="s">
        <v>234</v>
      </c>
      <c r="E116" s="43">
        <f>IF(($C116=""),"",(+SUM($G116+$I116+$K116+$M116+$O116-LARGE(($G116,$I116,$K116,$M116,$O116),1))))</f>
        <v>510</v>
      </c>
      <c r="F116" s="180">
        <v>74</v>
      </c>
      <c r="G116" s="12">
        <v>60</v>
      </c>
      <c r="H116" s="14">
        <v>0.010219907407407408</v>
      </c>
      <c r="I116" s="12">
        <v>150</v>
      </c>
      <c r="J116" s="14"/>
      <c r="K116" s="12">
        <v>150</v>
      </c>
      <c r="L116" s="15"/>
      <c r="M116" s="49">
        <v>150</v>
      </c>
      <c r="N116" s="15"/>
      <c r="O116" s="12">
        <v>150</v>
      </c>
      <c r="P116" s="14"/>
      <c r="Q116" s="21">
        <f t="shared" si="9"/>
        <v>0.010219907407407408</v>
      </c>
      <c r="T116" s="2">
        <f t="shared" si="7"/>
        <v>0.010219907407407408</v>
      </c>
      <c r="AA116" s="52"/>
    </row>
    <row r="117" spans="1:27" ht="12.75">
      <c r="A117" s="12">
        <v>111</v>
      </c>
      <c r="B117" s="39"/>
      <c r="C117" s="179">
        <f t="shared" si="8"/>
        <v>662</v>
      </c>
      <c r="D117" s="47" t="s">
        <v>249</v>
      </c>
      <c r="E117" s="43">
        <f>IF(($C117=""),"",(+SUM($G117+$I117+$K117+$M117+$O117-LARGE(($G117,$I117,$K117,$M117,$O117),1))))</f>
        <v>512</v>
      </c>
      <c r="F117" s="180">
        <v>155</v>
      </c>
      <c r="G117" s="12">
        <v>150</v>
      </c>
      <c r="H117" s="50"/>
      <c r="I117" s="49">
        <v>150</v>
      </c>
      <c r="J117" s="50"/>
      <c r="K117" s="49">
        <v>150</v>
      </c>
      <c r="L117" s="50"/>
      <c r="M117" s="49">
        <v>62</v>
      </c>
      <c r="N117" s="50">
        <v>0.013310185185185185</v>
      </c>
      <c r="O117" s="49">
        <v>150</v>
      </c>
      <c r="P117" s="50"/>
      <c r="Q117" s="21">
        <f t="shared" si="9"/>
        <v>0.013310185185185185</v>
      </c>
      <c r="T117" s="2">
        <f t="shared" si="7"/>
        <v>0.013310185185185185</v>
      </c>
      <c r="AA117" s="52"/>
    </row>
    <row r="118" spans="1:27" ht="12.75">
      <c r="A118" s="12">
        <v>112</v>
      </c>
      <c r="B118" s="39"/>
      <c r="C118" s="179">
        <f t="shared" si="8"/>
        <v>665</v>
      </c>
      <c r="D118" s="47" t="s">
        <v>81</v>
      </c>
      <c r="E118" s="43">
        <f>IF(($C118=""),"",(+SUM($G118+$I118+$K118+$M118+$O118-LARGE(($G118,$I118,$K118,$M118,$O118),1))))</f>
        <v>515</v>
      </c>
      <c r="F118" s="180">
        <v>33</v>
      </c>
      <c r="G118" s="12">
        <v>65</v>
      </c>
      <c r="H118" s="14">
        <v>0.02099537037037037</v>
      </c>
      <c r="I118" s="49">
        <v>150</v>
      </c>
      <c r="J118" s="14"/>
      <c r="K118" s="12">
        <v>150</v>
      </c>
      <c r="L118" s="15"/>
      <c r="M118" s="49">
        <v>150</v>
      </c>
      <c r="N118" s="15"/>
      <c r="O118" s="12">
        <v>150</v>
      </c>
      <c r="P118" s="14"/>
      <c r="Q118" s="21">
        <f t="shared" si="9"/>
        <v>0.02099537037037037</v>
      </c>
      <c r="T118" s="2">
        <f t="shared" si="7"/>
        <v>0.02099537037037037</v>
      </c>
      <c r="AA118" s="52"/>
    </row>
    <row r="119" spans="1:27" ht="12.75">
      <c r="A119" s="12">
        <v>113</v>
      </c>
      <c r="B119" s="39"/>
      <c r="C119" s="179">
        <f t="shared" si="8"/>
        <v>668</v>
      </c>
      <c r="D119" s="47" t="s">
        <v>47</v>
      </c>
      <c r="E119" s="43">
        <f>IF(($C119=""),"",(+SUM($G119+$I119+$K119+$M119+$O119-LARGE(($G119,$I119,$K119,$M119,$O119),1))))</f>
        <v>518</v>
      </c>
      <c r="F119" s="180">
        <v>7</v>
      </c>
      <c r="G119" s="12">
        <v>150</v>
      </c>
      <c r="H119" s="14"/>
      <c r="I119" s="49">
        <v>150</v>
      </c>
      <c r="J119" s="14"/>
      <c r="K119" s="12">
        <v>150</v>
      </c>
      <c r="L119" s="15"/>
      <c r="M119" s="49">
        <v>68</v>
      </c>
      <c r="N119" s="15">
        <v>0.016087962962962964</v>
      </c>
      <c r="O119" s="12">
        <v>150</v>
      </c>
      <c r="P119" s="14"/>
      <c r="Q119" s="21">
        <f t="shared" si="9"/>
        <v>0.016087962962962964</v>
      </c>
      <c r="T119" s="2">
        <f t="shared" si="7"/>
        <v>0.016087962962962964</v>
      </c>
      <c r="AA119" s="52"/>
    </row>
    <row r="120" spans="1:27" ht="12.75">
      <c r="A120" s="12">
        <v>114</v>
      </c>
      <c r="B120" s="39"/>
      <c r="C120" s="179">
        <f t="shared" si="8"/>
        <v>680</v>
      </c>
      <c r="D120" s="47" t="s">
        <v>183</v>
      </c>
      <c r="E120" s="43">
        <f>IF(($C120=""),"",(+SUM($G120+$I120+$K120+$M120+$O120-LARGE(($G120,$I120,$K120,$M120,$O120),1))))</f>
        <v>530</v>
      </c>
      <c r="F120" s="180">
        <v>47</v>
      </c>
      <c r="G120" s="12">
        <v>80</v>
      </c>
      <c r="H120" s="14">
        <v>0.01706018518518519</v>
      </c>
      <c r="I120" s="49">
        <v>150</v>
      </c>
      <c r="J120" s="15"/>
      <c r="K120" s="12">
        <v>150</v>
      </c>
      <c r="L120" s="15"/>
      <c r="M120" s="49">
        <v>150</v>
      </c>
      <c r="N120" s="15"/>
      <c r="O120" s="12">
        <v>150</v>
      </c>
      <c r="P120" s="14"/>
      <c r="Q120" s="21">
        <f t="shared" si="9"/>
        <v>0.01706018518518519</v>
      </c>
      <c r="T120" s="2">
        <f t="shared" si="7"/>
        <v>0.01706018518518519</v>
      </c>
      <c r="AA120" s="52"/>
    </row>
    <row r="121" spans="1:27" ht="12.75">
      <c r="A121" s="12">
        <v>115</v>
      </c>
      <c r="B121" s="39"/>
      <c r="C121" s="179">
        <f t="shared" si="8"/>
        <v>681</v>
      </c>
      <c r="D121" s="47" t="s">
        <v>185</v>
      </c>
      <c r="E121" s="43">
        <f>IF(($C121=""),"",(+SUM($G121+$I121+$K121+$M121+$O121-LARGE(($G121,$I121,$K121,$M121,$O121),1))))</f>
        <v>531</v>
      </c>
      <c r="F121" s="180">
        <v>31</v>
      </c>
      <c r="G121" s="12">
        <v>81</v>
      </c>
      <c r="H121" s="14">
        <v>0.015462962962962961</v>
      </c>
      <c r="I121" s="49">
        <v>150</v>
      </c>
      <c r="J121" s="15"/>
      <c r="K121" s="12">
        <v>150</v>
      </c>
      <c r="L121" s="15"/>
      <c r="M121" s="49">
        <v>150</v>
      </c>
      <c r="N121" s="15"/>
      <c r="O121" s="12">
        <v>150</v>
      </c>
      <c r="P121" s="14"/>
      <c r="Q121" s="21">
        <f t="shared" si="9"/>
        <v>0.015462962962962961</v>
      </c>
      <c r="T121" s="2">
        <f t="shared" si="7"/>
        <v>0.015462962962962961</v>
      </c>
      <c r="AA121" s="52"/>
    </row>
    <row r="122" spans="1:27" ht="12.75">
      <c r="A122" s="12">
        <v>116</v>
      </c>
      <c r="B122" s="39"/>
      <c r="C122" s="179">
        <f t="shared" si="8"/>
        <v>681</v>
      </c>
      <c r="D122" s="47" t="s">
        <v>108</v>
      </c>
      <c r="E122" s="43">
        <f>IF(($C122=""),"",(+SUM($G122+$I122+$K122+$M122+$O122-LARGE(($G122,$I122,$K122,$M122,$O122),1))))</f>
        <v>531</v>
      </c>
      <c r="F122" s="180">
        <v>148</v>
      </c>
      <c r="G122" s="12">
        <v>150</v>
      </c>
      <c r="H122" s="14"/>
      <c r="I122" s="49">
        <v>150</v>
      </c>
      <c r="J122" s="14"/>
      <c r="K122" s="12">
        <v>81</v>
      </c>
      <c r="L122" s="15">
        <v>0.020254629629629622</v>
      </c>
      <c r="M122" s="49">
        <v>150</v>
      </c>
      <c r="N122" s="15"/>
      <c r="O122" s="12">
        <v>150</v>
      </c>
      <c r="P122" s="14"/>
      <c r="Q122" s="21">
        <f t="shared" si="9"/>
        <v>0.020254629629629622</v>
      </c>
      <c r="T122" s="2">
        <f t="shared" si="7"/>
        <v>0.020254629629629622</v>
      </c>
      <c r="AA122" s="52"/>
    </row>
    <row r="123" spans="1:27" ht="12.75">
      <c r="A123" s="12">
        <v>117</v>
      </c>
      <c r="B123" s="39"/>
      <c r="C123" s="179">
        <f t="shared" si="8"/>
        <v>682</v>
      </c>
      <c r="D123" s="47" t="s">
        <v>235</v>
      </c>
      <c r="E123" s="43">
        <f>IF(($C123=""),"",(+SUM($G123+$I123+$K123+$M123+$O123-LARGE(($G123,$I123,$K123,$M123,$O123),1))))</f>
        <v>532</v>
      </c>
      <c r="F123" s="180">
        <v>101</v>
      </c>
      <c r="G123" s="49">
        <v>82</v>
      </c>
      <c r="H123" s="50">
        <v>0.01818287037037037</v>
      </c>
      <c r="I123" s="49">
        <v>150</v>
      </c>
      <c r="J123" s="50"/>
      <c r="K123" s="49">
        <v>150</v>
      </c>
      <c r="L123" s="50"/>
      <c r="M123" s="49">
        <v>150</v>
      </c>
      <c r="N123" s="50"/>
      <c r="O123" s="49">
        <v>150</v>
      </c>
      <c r="P123" s="50"/>
      <c r="Q123" s="21">
        <f t="shared" si="9"/>
        <v>0.01818287037037037</v>
      </c>
      <c r="T123" s="2">
        <f t="shared" si="7"/>
        <v>0.01818287037037037</v>
      </c>
      <c r="AA123" s="52"/>
    </row>
    <row r="124" spans="1:27" ht="12.75">
      <c r="A124" s="12">
        <v>118</v>
      </c>
      <c r="B124" s="39"/>
      <c r="C124" s="179">
        <f t="shared" si="8"/>
        <v>750</v>
      </c>
      <c r="D124" s="146" t="s">
        <v>189</v>
      </c>
      <c r="E124" s="43">
        <f>IF(($C124=""),"",(+SUM($G124+$I124+$K124+$M124+$O124-LARGE(($G124,$I124,$K124,$M124,$O124),1))))</f>
        <v>600</v>
      </c>
      <c r="F124" s="180">
        <v>3</v>
      </c>
      <c r="G124" s="12">
        <v>150</v>
      </c>
      <c r="H124" s="14"/>
      <c r="I124" s="49">
        <v>150</v>
      </c>
      <c r="J124" s="14"/>
      <c r="K124" s="12">
        <v>150</v>
      </c>
      <c r="L124" s="15"/>
      <c r="M124" s="49">
        <v>150</v>
      </c>
      <c r="N124" s="15"/>
      <c r="O124" s="12">
        <v>150</v>
      </c>
      <c r="P124" s="14"/>
      <c r="Q124" s="21">
        <f t="shared" si="9"/>
        <v>0</v>
      </c>
      <c r="T124" s="2">
        <f t="shared" si="7"/>
        <v>0</v>
      </c>
      <c r="AA124" s="52"/>
    </row>
    <row r="125" spans="1:27" ht="12.75">
      <c r="A125" s="12">
        <v>119</v>
      </c>
      <c r="B125" s="39"/>
      <c r="C125" s="179">
        <f t="shared" si="8"/>
        <v>750</v>
      </c>
      <c r="D125" s="145" t="s">
        <v>150</v>
      </c>
      <c r="E125" s="43">
        <f>IF(($C125=""),"",(+SUM($G125+$I125+$K125+$M125+$O125-LARGE(($G125,$I125,$K125,$M125,$O125),1))))</f>
        <v>600</v>
      </c>
      <c r="F125" s="180">
        <v>21</v>
      </c>
      <c r="G125" s="12">
        <v>150</v>
      </c>
      <c r="H125" s="14"/>
      <c r="I125" s="49">
        <v>150</v>
      </c>
      <c r="J125" s="14"/>
      <c r="K125" s="12">
        <v>150</v>
      </c>
      <c r="L125" s="15"/>
      <c r="M125" s="49">
        <v>150</v>
      </c>
      <c r="N125" s="15"/>
      <c r="O125" s="12">
        <v>150</v>
      </c>
      <c r="P125" s="14"/>
      <c r="Q125" s="21">
        <f t="shared" si="9"/>
        <v>0</v>
      </c>
      <c r="T125" s="2">
        <f t="shared" si="7"/>
        <v>0</v>
      </c>
      <c r="AA125" s="52"/>
    </row>
    <row r="126" spans="1:27" ht="12.75">
      <c r="A126" s="12">
        <v>120</v>
      </c>
      <c r="B126" s="39"/>
      <c r="C126" s="179">
        <f t="shared" si="8"/>
        <v>750</v>
      </c>
      <c r="D126" s="47" t="s">
        <v>141</v>
      </c>
      <c r="E126" s="43">
        <f>IF(($C126=""),"",(+SUM($G126+$I126+$K126+$M126+$O126-LARGE(($G126,$I126,$K126,$M126,$O126),1))))</f>
        <v>600</v>
      </c>
      <c r="F126" s="180">
        <v>29</v>
      </c>
      <c r="G126" s="12">
        <v>150</v>
      </c>
      <c r="H126" s="14"/>
      <c r="I126" s="49">
        <v>150</v>
      </c>
      <c r="J126" s="14"/>
      <c r="K126" s="12">
        <v>150</v>
      </c>
      <c r="L126" s="15"/>
      <c r="M126" s="49">
        <v>150</v>
      </c>
      <c r="N126" s="15"/>
      <c r="O126" s="12">
        <v>150</v>
      </c>
      <c r="P126" s="14"/>
      <c r="Q126" s="21">
        <f t="shared" si="9"/>
        <v>0</v>
      </c>
      <c r="T126" s="2">
        <f t="shared" si="7"/>
        <v>0</v>
      </c>
      <c r="AA126" s="52"/>
    </row>
    <row r="127" spans="1:27" ht="12.75">
      <c r="A127" s="12">
        <v>121</v>
      </c>
      <c r="B127" s="39"/>
      <c r="C127" s="179">
        <f t="shared" si="8"/>
        <v>750</v>
      </c>
      <c r="D127" s="47" t="s">
        <v>192</v>
      </c>
      <c r="E127" s="43">
        <f>IF(($C127=""),"",(+SUM($G127+$I127+$K127+$M127+$O127-LARGE(($G127,$I127,$K127,$M127,$O127),1))))</f>
        <v>600</v>
      </c>
      <c r="F127" s="180">
        <v>39</v>
      </c>
      <c r="G127" s="12">
        <v>150</v>
      </c>
      <c r="H127" s="14"/>
      <c r="I127" s="12">
        <v>150</v>
      </c>
      <c r="J127" s="14"/>
      <c r="K127" s="12">
        <v>150</v>
      </c>
      <c r="L127" s="15"/>
      <c r="M127" s="49">
        <v>150</v>
      </c>
      <c r="N127" s="15"/>
      <c r="O127" s="12">
        <v>150</v>
      </c>
      <c r="P127" s="14"/>
      <c r="Q127" s="21">
        <f t="shared" si="9"/>
        <v>0</v>
      </c>
      <c r="T127" s="2">
        <f t="shared" si="7"/>
        <v>0</v>
      </c>
      <c r="AA127" s="52"/>
    </row>
    <row r="128" spans="1:20" ht="12.75">
      <c r="A128" s="12">
        <v>122</v>
      </c>
      <c r="B128" s="39"/>
      <c r="C128" s="179">
        <f t="shared" si="8"/>
        <v>750</v>
      </c>
      <c r="D128" s="47" t="s">
        <v>184</v>
      </c>
      <c r="E128" s="43">
        <f>IF(($C128=""),"",(+SUM($G128+$I128+$K128+$M128+$O128-LARGE(($G128,$I128,$K128,$M128,$O128),1))))</f>
        <v>600</v>
      </c>
      <c r="F128" s="180">
        <v>42</v>
      </c>
      <c r="G128" s="49">
        <v>150</v>
      </c>
      <c r="H128" s="50"/>
      <c r="I128" s="49">
        <v>150</v>
      </c>
      <c r="J128" s="50"/>
      <c r="K128" s="49">
        <v>150</v>
      </c>
      <c r="L128" s="50"/>
      <c r="M128" s="49">
        <v>150</v>
      </c>
      <c r="N128" s="50"/>
      <c r="O128" s="49">
        <v>150</v>
      </c>
      <c r="P128" s="50"/>
      <c r="Q128" s="21">
        <f t="shared" si="9"/>
        <v>0</v>
      </c>
      <c r="T128" s="2">
        <f t="shared" si="7"/>
        <v>0</v>
      </c>
    </row>
    <row r="129" spans="1:20" ht="12.75">
      <c r="A129" s="12">
        <v>123</v>
      </c>
      <c r="B129" s="39"/>
      <c r="C129" s="179">
        <f t="shared" si="8"/>
        <v>750</v>
      </c>
      <c r="D129" s="47" t="s">
        <v>73</v>
      </c>
      <c r="E129" s="43">
        <f>IF(($C129=""),"",(+SUM($G129+$I129+$K129+$M129+$O129-LARGE(($G129,$I129,$K129,$M129,$O129),1))))</f>
        <v>600</v>
      </c>
      <c r="F129" s="180">
        <v>46</v>
      </c>
      <c r="G129" s="12">
        <v>150</v>
      </c>
      <c r="H129" s="50"/>
      <c r="I129" s="49">
        <v>150</v>
      </c>
      <c r="J129" s="50"/>
      <c r="K129" s="49">
        <v>150</v>
      </c>
      <c r="L129" s="50"/>
      <c r="M129" s="49">
        <v>150</v>
      </c>
      <c r="N129" s="50"/>
      <c r="O129" s="49">
        <v>150</v>
      </c>
      <c r="P129" s="50"/>
      <c r="Q129" s="21">
        <f t="shared" si="9"/>
        <v>0</v>
      </c>
      <c r="T129" s="2">
        <f t="shared" si="7"/>
        <v>0</v>
      </c>
    </row>
    <row r="130" spans="1:20" ht="12.75">
      <c r="A130" s="12">
        <v>124</v>
      </c>
      <c r="B130" s="39"/>
      <c r="C130" s="179">
        <f t="shared" si="8"/>
        <v>750</v>
      </c>
      <c r="D130" s="47" t="s">
        <v>46</v>
      </c>
      <c r="E130" s="43">
        <f>IF(($C130=""),"",(+SUM($G130+$I130+$K130+$M130+$O130-LARGE(($G130,$I130,$K130,$M130,$O130),1))))</f>
        <v>600</v>
      </c>
      <c r="F130" s="180">
        <v>54</v>
      </c>
      <c r="G130" s="12">
        <v>150</v>
      </c>
      <c r="H130" s="14"/>
      <c r="I130" s="12">
        <v>150</v>
      </c>
      <c r="J130" s="14"/>
      <c r="K130" s="12">
        <v>150</v>
      </c>
      <c r="L130" s="15"/>
      <c r="M130" s="49">
        <v>150</v>
      </c>
      <c r="N130" s="15"/>
      <c r="O130" s="12">
        <v>150</v>
      </c>
      <c r="P130" s="14"/>
      <c r="Q130" s="21">
        <f t="shared" si="9"/>
        <v>0</v>
      </c>
      <c r="T130" s="2">
        <f t="shared" si="7"/>
        <v>0</v>
      </c>
    </row>
    <row r="131" spans="1:20" ht="12.75">
      <c r="A131" s="12">
        <v>125</v>
      </c>
      <c r="B131" s="39"/>
      <c r="C131" s="179">
        <f t="shared" si="8"/>
        <v>750</v>
      </c>
      <c r="D131" s="47" t="s">
        <v>194</v>
      </c>
      <c r="E131" s="43">
        <f>IF(($C131=""),"",(+SUM($G131+$I131+$K131+$M131+$O131-LARGE(($G131,$I131,$K131,$M131,$O131),1))))</f>
        <v>600</v>
      </c>
      <c r="F131" s="180">
        <v>59</v>
      </c>
      <c r="G131" s="12">
        <v>150</v>
      </c>
      <c r="H131" s="14"/>
      <c r="I131" s="12">
        <v>150</v>
      </c>
      <c r="J131" s="14"/>
      <c r="K131" s="12">
        <v>150</v>
      </c>
      <c r="L131" s="15"/>
      <c r="M131" s="49">
        <v>150</v>
      </c>
      <c r="N131" s="15"/>
      <c r="O131" s="12">
        <v>150</v>
      </c>
      <c r="P131" s="14"/>
      <c r="Q131" s="21">
        <f t="shared" si="9"/>
        <v>0</v>
      </c>
      <c r="T131" s="2">
        <f t="shared" si="7"/>
        <v>0</v>
      </c>
    </row>
    <row r="132" spans="1:20" ht="12.75">
      <c r="A132" s="12">
        <v>126</v>
      </c>
      <c r="B132" s="39"/>
      <c r="C132" s="179">
        <f t="shared" si="8"/>
        <v>750</v>
      </c>
      <c r="D132" s="47" t="s">
        <v>208</v>
      </c>
      <c r="E132" s="43">
        <f>IF(($C132=""),"",(+SUM($G132+$I132+$K132+$M132+$O132-LARGE(($G132,$I132,$K132,$M132,$O132),1))))</f>
        <v>600</v>
      </c>
      <c r="F132" s="180">
        <v>63</v>
      </c>
      <c r="G132" s="49">
        <v>150</v>
      </c>
      <c r="H132" s="50"/>
      <c r="I132" s="49">
        <v>150</v>
      </c>
      <c r="J132" s="50"/>
      <c r="K132" s="49">
        <v>150</v>
      </c>
      <c r="L132" s="50"/>
      <c r="M132" s="49">
        <v>150</v>
      </c>
      <c r="N132" s="50"/>
      <c r="O132" s="49">
        <v>150</v>
      </c>
      <c r="P132" s="50"/>
      <c r="Q132" s="21">
        <f t="shared" si="9"/>
        <v>0</v>
      </c>
      <c r="T132" s="2">
        <f t="shared" si="7"/>
        <v>0</v>
      </c>
    </row>
    <row r="133" spans="1:20" ht="12.75">
      <c r="A133" s="12">
        <v>127</v>
      </c>
      <c r="B133" s="39"/>
      <c r="C133" s="179">
        <f t="shared" si="8"/>
        <v>750</v>
      </c>
      <c r="D133" s="47" t="s">
        <v>197</v>
      </c>
      <c r="E133" s="43">
        <f>IF(($C133=""),"",(+SUM($G133+$I133+$K133+$M133+$O133-LARGE(($G133,$I133,$K133,$M133,$O133),1))))</f>
        <v>600</v>
      </c>
      <c r="F133" s="180">
        <v>69</v>
      </c>
      <c r="G133" s="12">
        <v>150</v>
      </c>
      <c r="H133" s="14"/>
      <c r="I133" s="49">
        <v>150</v>
      </c>
      <c r="J133" s="14"/>
      <c r="K133" s="12">
        <v>150</v>
      </c>
      <c r="L133" s="15"/>
      <c r="M133" s="49">
        <v>150</v>
      </c>
      <c r="N133" s="15"/>
      <c r="O133" s="12">
        <v>150</v>
      </c>
      <c r="P133" s="14"/>
      <c r="Q133" s="21">
        <f t="shared" si="9"/>
        <v>0</v>
      </c>
      <c r="T133" s="2">
        <f t="shared" si="7"/>
        <v>0</v>
      </c>
    </row>
    <row r="134" spans="1:20" ht="12.75">
      <c r="A134" s="12">
        <v>128</v>
      </c>
      <c r="B134" s="39"/>
      <c r="C134" s="179">
        <f t="shared" si="8"/>
        <v>750</v>
      </c>
      <c r="D134" s="145" t="s">
        <v>146</v>
      </c>
      <c r="E134" s="43">
        <f>IF(($C134=""),"",(+SUM($G134+$I134+$K134+$M134+$O134-LARGE(($G134,$I134,$K134,$M134,$O134),1))))</f>
        <v>600</v>
      </c>
      <c r="F134" s="180">
        <v>70</v>
      </c>
      <c r="G134" s="12">
        <v>150</v>
      </c>
      <c r="H134" s="14"/>
      <c r="I134" s="12">
        <v>150</v>
      </c>
      <c r="J134" s="14"/>
      <c r="K134" s="12">
        <v>150</v>
      </c>
      <c r="L134" s="15"/>
      <c r="M134" s="49">
        <v>150</v>
      </c>
      <c r="N134" s="15"/>
      <c r="O134" s="12">
        <v>150</v>
      </c>
      <c r="P134" s="14"/>
      <c r="Q134" s="21">
        <f t="shared" si="9"/>
        <v>0</v>
      </c>
      <c r="T134" s="2">
        <f t="shared" si="7"/>
        <v>0</v>
      </c>
    </row>
    <row r="135" spans="1:20" ht="12.75">
      <c r="A135" s="12">
        <v>129</v>
      </c>
      <c r="B135" s="39"/>
      <c r="C135" s="179">
        <f aca="true" t="shared" si="10" ref="C135:C143">SUM(G135+I135+K135+M135+O135)</f>
        <v>750</v>
      </c>
      <c r="D135" s="145" t="s">
        <v>170</v>
      </c>
      <c r="E135" s="43">
        <f>IF(($C135=""),"",(+SUM($G135+$I135+$K135+$M135+$O135-LARGE(($G135,$I135,$K135,$M135,$O135),1))))</f>
        <v>600</v>
      </c>
      <c r="F135" s="180">
        <v>71</v>
      </c>
      <c r="G135" s="49">
        <v>150</v>
      </c>
      <c r="H135" s="50"/>
      <c r="I135" s="49">
        <v>150</v>
      </c>
      <c r="J135" s="50"/>
      <c r="K135" s="49">
        <v>150</v>
      </c>
      <c r="L135" s="50"/>
      <c r="M135" s="49">
        <v>150</v>
      </c>
      <c r="N135" s="50"/>
      <c r="O135" s="49">
        <v>150</v>
      </c>
      <c r="P135" s="50"/>
      <c r="Q135" s="21">
        <f aca="true" t="shared" si="11" ref="Q135:Q143">+T135</f>
        <v>0</v>
      </c>
      <c r="T135" s="2">
        <f t="shared" si="7"/>
        <v>0</v>
      </c>
    </row>
    <row r="136" spans="1:20" ht="12.75">
      <c r="A136" s="12">
        <v>130</v>
      </c>
      <c r="B136" s="39"/>
      <c r="C136" s="179">
        <f t="shared" si="10"/>
        <v>750</v>
      </c>
      <c r="D136" s="47" t="s">
        <v>69</v>
      </c>
      <c r="E136" s="43">
        <f>IF(($C136=""),"",(+SUM($G136+$I136+$K136+$M136+$O136-LARGE(($G136,$I136,$K136,$M136,$O136),1))))</f>
        <v>600</v>
      </c>
      <c r="F136" s="180">
        <v>76</v>
      </c>
      <c r="G136" s="12">
        <v>150</v>
      </c>
      <c r="H136" s="14"/>
      <c r="I136" s="49">
        <v>150</v>
      </c>
      <c r="J136" s="14"/>
      <c r="K136" s="12">
        <v>150</v>
      </c>
      <c r="L136" s="15"/>
      <c r="M136" s="49">
        <v>150</v>
      </c>
      <c r="N136" s="15"/>
      <c r="O136" s="12">
        <v>150</v>
      </c>
      <c r="P136" s="14"/>
      <c r="Q136" s="21">
        <f t="shared" si="11"/>
        <v>0</v>
      </c>
      <c r="T136" s="2">
        <f aca="true" t="shared" si="12" ref="T136:T164">MIN(H136,J136,L136,N136,P136)</f>
        <v>0</v>
      </c>
    </row>
    <row r="137" spans="1:20" ht="12.75">
      <c r="A137" s="12">
        <v>131</v>
      </c>
      <c r="B137" s="39"/>
      <c r="C137" s="179">
        <f t="shared" si="10"/>
        <v>750</v>
      </c>
      <c r="D137" s="47" t="s">
        <v>87</v>
      </c>
      <c r="E137" s="43">
        <f>IF(($C137=""),"",(+SUM($G137+$I137+$K137+$M137+$O137-LARGE(($G137,$I137,$K137,$M137,$O137),1))))</f>
        <v>600</v>
      </c>
      <c r="F137" s="180">
        <v>82</v>
      </c>
      <c r="G137" s="49">
        <v>150</v>
      </c>
      <c r="H137" s="50"/>
      <c r="I137" s="49">
        <v>150</v>
      </c>
      <c r="J137" s="50"/>
      <c r="K137" s="49">
        <v>150</v>
      </c>
      <c r="L137" s="50"/>
      <c r="M137" s="49">
        <v>150</v>
      </c>
      <c r="N137" s="50"/>
      <c r="O137" s="49">
        <v>150</v>
      </c>
      <c r="P137" s="50"/>
      <c r="Q137" s="21">
        <f t="shared" si="11"/>
        <v>0</v>
      </c>
      <c r="T137" s="2">
        <f t="shared" si="12"/>
        <v>0</v>
      </c>
    </row>
    <row r="138" spans="1:20" ht="12.75">
      <c r="A138" s="12">
        <v>132</v>
      </c>
      <c r="B138" s="39"/>
      <c r="C138" s="179">
        <f t="shared" si="10"/>
        <v>750</v>
      </c>
      <c r="D138" s="47" t="s">
        <v>64</v>
      </c>
      <c r="E138" s="43">
        <f>IF(($C138=""),"",(+SUM($G138+$I138+$K138+$M138+$O138-LARGE(($G138,$I138,$K138,$M138,$O138),1))))</f>
        <v>600</v>
      </c>
      <c r="F138" s="180">
        <v>86</v>
      </c>
      <c r="G138" s="12">
        <v>150</v>
      </c>
      <c r="H138" s="14"/>
      <c r="I138" s="12">
        <v>150</v>
      </c>
      <c r="J138" s="14"/>
      <c r="K138" s="12">
        <v>150</v>
      </c>
      <c r="L138" s="15"/>
      <c r="M138" s="49">
        <v>150</v>
      </c>
      <c r="N138" s="15"/>
      <c r="O138" s="12">
        <v>150</v>
      </c>
      <c r="P138" s="14"/>
      <c r="Q138" s="21">
        <f t="shared" si="11"/>
        <v>0</v>
      </c>
      <c r="T138" s="2">
        <f t="shared" si="12"/>
        <v>0</v>
      </c>
    </row>
    <row r="139" spans="1:20" ht="12.75">
      <c r="A139" s="12">
        <v>133</v>
      </c>
      <c r="B139" s="39"/>
      <c r="C139" s="179">
        <f t="shared" si="10"/>
        <v>750</v>
      </c>
      <c r="D139" s="47" t="s">
        <v>33</v>
      </c>
      <c r="E139" s="43">
        <f>IF(($C139=""),"",(+SUM($G139+$I139+$K139+$M139+$O139-LARGE(($G139,$I139,$K139,$M139,$O139),1))))</f>
        <v>600</v>
      </c>
      <c r="F139" s="180">
        <v>90</v>
      </c>
      <c r="G139" s="12">
        <v>150</v>
      </c>
      <c r="H139" s="14"/>
      <c r="I139" s="49">
        <v>150</v>
      </c>
      <c r="J139" s="14"/>
      <c r="K139" s="12">
        <v>150</v>
      </c>
      <c r="L139" s="15"/>
      <c r="M139" s="49">
        <v>150</v>
      </c>
      <c r="N139" s="15"/>
      <c r="O139" s="12">
        <v>150</v>
      </c>
      <c r="P139" s="14"/>
      <c r="Q139" s="21">
        <f t="shared" si="11"/>
        <v>0</v>
      </c>
      <c r="T139" s="2">
        <f t="shared" si="12"/>
        <v>0</v>
      </c>
    </row>
    <row r="140" spans="1:20" ht="12.75">
      <c r="A140" s="12">
        <v>134</v>
      </c>
      <c r="C140" s="179">
        <f t="shared" si="10"/>
        <v>750</v>
      </c>
      <c r="D140" s="47" t="s">
        <v>50</v>
      </c>
      <c r="E140" s="43">
        <f>IF(($C140=""),"",(+SUM($G140+$I140+$K140+$M140+$O140-LARGE(($G140,$I140,$K140,$M140,$O140),1))))</f>
        <v>600</v>
      </c>
      <c r="F140" s="180">
        <v>96</v>
      </c>
      <c r="G140" s="49">
        <v>150</v>
      </c>
      <c r="H140" s="50"/>
      <c r="I140" s="49">
        <v>150</v>
      </c>
      <c r="J140" s="50"/>
      <c r="K140" s="49">
        <v>150</v>
      </c>
      <c r="L140" s="50"/>
      <c r="M140" s="49">
        <v>150</v>
      </c>
      <c r="N140" s="50"/>
      <c r="O140" s="49">
        <v>150</v>
      </c>
      <c r="P140" s="50"/>
      <c r="Q140" s="21">
        <f t="shared" si="11"/>
        <v>0</v>
      </c>
      <c r="T140" s="2">
        <f t="shared" si="12"/>
        <v>0</v>
      </c>
    </row>
    <row r="141" spans="1:20" ht="12.75">
      <c r="A141" s="12">
        <v>135</v>
      </c>
      <c r="C141" s="179">
        <f t="shared" si="10"/>
        <v>750</v>
      </c>
      <c r="D141" s="47" t="s">
        <v>171</v>
      </c>
      <c r="E141" s="43">
        <f>IF(($C141=""),"",(+SUM($G141+$I141+$K141+$M141+$O141-LARGE(($G141,$I141,$K141,$M141,$O141),1))))</f>
        <v>600</v>
      </c>
      <c r="F141" s="180">
        <v>120</v>
      </c>
      <c r="G141" s="12">
        <v>150</v>
      </c>
      <c r="H141" s="14"/>
      <c r="I141" s="49">
        <v>150</v>
      </c>
      <c r="J141" s="14"/>
      <c r="K141" s="12">
        <v>150</v>
      </c>
      <c r="L141" s="15"/>
      <c r="M141" s="49">
        <v>150</v>
      </c>
      <c r="N141" s="15"/>
      <c r="O141" s="12">
        <v>150</v>
      </c>
      <c r="P141" s="14"/>
      <c r="Q141" s="21">
        <f t="shared" si="11"/>
        <v>0</v>
      </c>
      <c r="T141" s="2">
        <f t="shared" si="12"/>
        <v>0</v>
      </c>
    </row>
    <row r="142" spans="1:20" ht="12.75">
      <c r="A142" s="12">
        <v>136</v>
      </c>
      <c r="C142" s="179">
        <f t="shared" si="10"/>
        <v>750</v>
      </c>
      <c r="D142" s="47" t="s">
        <v>174</v>
      </c>
      <c r="E142" s="43">
        <f>IF(($C142=""),"",(+SUM($G142+$I142+$K142+$M142+$O142-LARGE(($G142,$I142,$K142,$M142,$O142),1))))</f>
        <v>600</v>
      </c>
      <c r="F142" s="180">
        <v>138</v>
      </c>
      <c r="G142" s="12">
        <v>150</v>
      </c>
      <c r="H142" s="14"/>
      <c r="I142" s="12">
        <v>150</v>
      </c>
      <c r="J142" s="14"/>
      <c r="K142" s="12">
        <v>150</v>
      </c>
      <c r="L142" s="15"/>
      <c r="M142" s="49">
        <v>150</v>
      </c>
      <c r="N142" s="15"/>
      <c r="O142" s="12">
        <v>150</v>
      </c>
      <c r="P142" s="14"/>
      <c r="Q142" s="21">
        <f t="shared" si="11"/>
        <v>0</v>
      </c>
      <c r="T142" s="2">
        <f t="shared" si="12"/>
        <v>0</v>
      </c>
    </row>
    <row r="143" spans="1:20" ht="12.75">
      <c r="A143" s="12">
        <v>137</v>
      </c>
      <c r="C143" s="179">
        <f t="shared" si="10"/>
        <v>750</v>
      </c>
      <c r="D143" s="47" t="s">
        <v>245</v>
      </c>
      <c r="E143" s="43">
        <f>IF(($C143=""),"",(+SUM($G143+$I143+$K143+$M143+$O143-LARGE(($G143,$I143,$K143,$M143,$O143),1))))</f>
        <v>600</v>
      </c>
      <c r="F143" s="180">
        <v>151</v>
      </c>
      <c r="G143" s="49">
        <v>150</v>
      </c>
      <c r="H143" s="50"/>
      <c r="I143" s="49">
        <v>150</v>
      </c>
      <c r="J143" s="50"/>
      <c r="K143" s="49">
        <v>150</v>
      </c>
      <c r="L143" s="50"/>
      <c r="M143" s="49">
        <v>150</v>
      </c>
      <c r="N143" s="50"/>
      <c r="O143" s="49">
        <v>150</v>
      </c>
      <c r="P143" s="50"/>
      <c r="Q143" s="21">
        <f t="shared" si="11"/>
        <v>0</v>
      </c>
      <c r="T143" s="2">
        <f t="shared" si="12"/>
        <v>0</v>
      </c>
    </row>
    <row r="144" spans="1:20" ht="12.75">
      <c r="A144" s="12">
        <v>138</v>
      </c>
      <c r="C144" s="179"/>
      <c r="D144" s="47"/>
      <c r="E144" s="43"/>
      <c r="F144" s="180"/>
      <c r="G144" s="12"/>
      <c r="H144" s="14"/>
      <c r="I144" s="12"/>
      <c r="J144" s="14"/>
      <c r="K144" s="12"/>
      <c r="L144" s="15"/>
      <c r="M144" s="151"/>
      <c r="N144" s="15"/>
      <c r="O144" s="12"/>
      <c r="P144" s="14"/>
      <c r="Q144" s="21"/>
      <c r="T144" s="2">
        <f t="shared" si="12"/>
        <v>0</v>
      </c>
    </row>
    <row r="145" spans="1:20" ht="12.75">
      <c r="A145" s="12">
        <v>139</v>
      </c>
      <c r="C145" s="179"/>
      <c r="D145" s="47"/>
      <c r="E145" s="43"/>
      <c r="F145" s="180"/>
      <c r="G145" s="12"/>
      <c r="H145" s="14"/>
      <c r="I145" s="49"/>
      <c r="J145" s="14"/>
      <c r="K145" s="12"/>
      <c r="L145" s="15"/>
      <c r="M145" s="151"/>
      <c r="N145" s="15"/>
      <c r="O145" s="12"/>
      <c r="P145" s="14"/>
      <c r="Q145" s="21"/>
      <c r="T145" s="2">
        <f t="shared" si="12"/>
        <v>0</v>
      </c>
    </row>
    <row r="146" spans="1:20" ht="12.75">
      <c r="A146" s="12">
        <v>140</v>
      </c>
      <c r="C146" s="179"/>
      <c r="D146" s="47"/>
      <c r="E146" s="43"/>
      <c r="F146" s="180"/>
      <c r="G146" s="12"/>
      <c r="H146" s="14"/>
      <c r="I146" s="12"/>
      <c r="J146" s="14"/>
      <c r="K146" s="12"/>
      <c r="L146" s="15"/>
      <c r="M146" s="151"/>
      <c r="N146" s="15"/>
      <c r="O146" s="12"/>
      <c r="P146" s="14"/>
      <c r="Q146" s="21"/>
      <c r="T146" s="2">
        <f t="shared" si="12"/>
        <v>0</v>
      </c>
    </row>
    <row r="147" spans="1:20" ht="12.75">
      <c r="A147" s="12">
        <v>141</v>
      </c>
      <c r="C147" s="179"/>
      <c r="D147" s="47"/>
      <c r="E147" s="43"/>
      <c r="F147" s="180"/>
      <c r="G147" s="12"/>
      <c r="H147" s="14"/>
      <c r="I147" s="49"/>
      <c r="J147" s="14"/>
      <c r="K147" s="12"/>
      <c r="L147" s="15"/>
      <c r="M147" s="151"/>
      <c r="N147" s="15"/>
      <c r="O147" s="12"/>
      <c r="P147" s="14"/>
      <c r="Q147" s="21"/>
      <c r="T147" s="2">
        <f t="shared" si="12"/>
        <v>0</v>
      </c>
    </row>
    <row r="148" spans="1:20" ht="12.75">
      <c r="A148" s="12">
        <v>142</v>
      </c>
      <c r="C148" s="179"/>
      <c r="D148" s="47"/>
      <c r="E148" s="43"/>
      <c r="F148" s="180"/>
      <c r="G148" s="49"/>
      <c r="H148" s="14"/>
      <c r="I148" s="49"/>
      <c r="J148" s="14"/>
      <c r="K148" s="12"/>
      <c r="L148" s="15"/>
      <c r="M148" s="151"/>
      <c r="N148" s="15"/>
      <c r="O148" s="12"/>
      <c r="P148" s="14"/>
      <c r="Q148" s="21"/>
      <c r="T148" s="2">
        <f t="shared" si="12"/>
        <v>0</v>
      </c>
    </row>
    <row r="149" spans="1:20" ht="12.75">
      <c r="A149" s="12">
        <v>143</v>
      </c>
      <c r="C149" s="179"/>
      <c r="D149" s="47"/>
      <c r="E149" s="43"/>
      <c r="F149" s="180"/>
      <c r="G149" s="12"/>
      <c r="H149" s="14"/>
      <c r="I149" s="49"/>
      <c r="J149" s="14"/>
      <c r="K149" s="12"/>
      <c r="L149" s="15"/>
      <c r="M149" s="151"/>
      <c r="N149" s="15"/>
      <c r="O149" s="12"/>
      <c r="P149" s="14"/>
      <c r="Q149" s="21"/>
      <c r="T149" s="2">
        <f t="shared" si="12"/>
        <v>0</v>
      </c>
    </row>
    <row r="150" spans="1:20" ht="12.75">
      <c r="A150" s="12">
        <v>144</v>
      </c>
      <c r="C150" s="179"/>
      <c r="D150" s="47"/>
      <c r="E150" s="43"/>
      <c r="F150" s="180"/>
      <c r="G150" s="49"/>
      <c r="H150" s="50"/>
      <c r="I150" s="49"/>
      <c r="J150" s="50"/>
      <c r="K150" s="49"/>
      <c r="L150" s="50"/>
      <c r="M150" s="151"/>
      <c r="N150" s="50"/>
      <c r="O150" s="49"/>
      <c r="P150" s="50"/>
      <c r="Q150" s="21"/>
      <c r="T150" s="2">
        <f t="shared" si="12"/>
        <v>0</v>
      </c>
    </row>
    <row r="151" spans="1:20" ht="12.75">
      <c r="A151" s="12">
        <v>145</v>
      </c>
      <c r="C151" s="179"/>
      <c r="D151" s="47"/>
      <c r="E151" s="43"/>
      <c r="F151" s="180"/>
      <c r="G151" s="12"/>
      <c r="H151" s="14"/>
      <c r="I151" s="49"/>
      <c r="J151" s="14"/>
      <c r="K151" s="12"/>
      <c r="L151" s="15"/>
      <c r="M151" s="151"/>
      <c r="N151" s="15"/>
      <c r="O151" s="12"/>
      <c r="P151" s="14"/>
      <c r="Q151" s="21"/>
      <c r="T151" s="2">
        <f t="shared" si="12"/>
        <v>0</v>
      </c>
    </row>
    <row r="152" spans="1:20" ht="12.75">
      <c r="A152" s="12">
        <v>146</v>
      </c>
      <c r="C152" s="179"/>
      <c r="D152" s="95"/>
      <c r="E152" s="43"/>
      <c r="F152" s="180"/>
      <c r="G152" s="12"/>
      <c r="H152" s="14"/>
      <c r="I152" s="12"/>
      <c r="J152" s="14"/>
      <c r="K152" s="12"/>
      <c r="L152" s="15"/>
      <c r="M152" s="151"/>
      <c r="N152" s="15"/>
      <c r="O152" s="12"/>
      <c r="P152" s="14"/>
      <c r="Q152" s="21"/>
      <c r="T152" s="2">
        <f t="shared" si="12"/>
        <v>0</v>
      </c>
    </row>
    <row r="153" spans="1:20" ht="12.75">
      <c r="A153" s="12">
        <v>147</v>
      </c>
      <c r="C153" s="179"/>
      <c r="D153" s="120"/>
      <c r="E153" s="43"/>
      <c r="F153" s="180"/>
      <c r="G153" s="12"/>
      <c r="H153" s="14"/>
      <c r="I153" s="12"/>
      <c r="J153" s="14"/>
      <c r="K153" s="12"/>
      <c r="L153" s="15"/>
      <c r="M153" s="151"/>
      <c r="N153" s="15"/>
      <c r="O153" s="12"/>
      <c r="P153" s="14"/>
      <c r="Q153" s="21"/>
      <c r="T153" s="2">
        <f t="shared" si="12"/>
        <v>0</v>
      </c>
    </row>
    <row r="154" spans="1:20" ht="12.75">
      <c r="A154" s="12">
        <v>148</v>
      </c>
      <c r="C154" s="179"/>
      <c r="D154" s="120"/>
      <c r="E154" s="43"/>
      <c r="F154" s="180"/>
      <c r="G154" s="12"/>
      <c r="H154" s="14"/>
      <c r="I154" s="49"/>
      <c r="J154" s="14"/>
      <c r="K154" s="12"/>
      <c r="L154" s="15"/>
      <c r="M154" s="151"/>
      <c r="N154" s="15"/>
      <c r="O154" s="12"/>
      <c r="P154" s="14"/>
      <c r="Q154" s="21"/>
      <c r="T154" s="2">
        <f t="shared" si="12"/>
        <v>0</v>
      </c>
    </row>
    <row r="155" spans="1:20" ht="12.75">
      <c r="A155" s="12">
        <v>149</v>
      </c>
      <c r="C155" s="179"/>
      <c r="D155" s="47"/>
      <c r="E155" s="43"/>
      <c r="F155" s="180"/>
      <c r="G155" s="12"/>
      <c r="H155" s="14"/>
      <c r="I155" s="12"/>
      <c r="J155" s="14"/>
      <c r="K155" s="12"/>
      <c r="L155" s="15"/>
      <c r="M155" s="151"/>
      <c r="N155" s="15"/>
      <c r="O155" s="12"/>
      <c r="P155" s="14"/>
      <c r="Q155" s="21"/>
      <c r="T155" s="2">
        <f t="shared" si="12"/>
        <v>0</v>
      </c>
    </row>
    <row r="156" spans="1:20" ht="12.75">
      <c r="A156" s="12">
        <v>150</v>
      </c>
      <c r="B156" s="133"/>
      <c r="C156" s="179"/>
      <c r="D156" s="178"/>
      <c r="E156" s="43"/>
      <c r="F156" s="180"/>
      <c r="G156" s="12"/>
      <c r="H156" s="14"/>
      <c r="I156" s="12"/>
      <c r="J156" s="14"/>
      <c r="K156" s="12"/>
      <c r="L156" s="15"/>
      <c r="M156" s="151"/>
      <c r="N156" s="15"/>
      <c r="O156" s="12"/>
      <c r="P156" s="14"/>
      <c r="Q156" s="21"/>
      <c r="T156" s="2">
        <f t="shared" si="12"/>
        <v>0</v>
      </c>
    </row>
    <row r="157" spans="1:20" ht="12.75">
      <c r="A157" s="127"/>
      <c r="B157" s="128"/>
      <c r="C157" s="127"/>
      <c r="D157" s="114"/>
      <c r="E157" s="129"/>
      <c r="F157" s="177"/>
      <c r="G157" s="127"/>
      <c r="H157" s="130"/>
      <c r="I157" s="127"/>
      <c r="J157" s="130"/>
      <c r="K157" s="127"/>
      <c r="L157" s="130"/>
      <c r="M157" s="130"/>
      <c r="N157" s="130"/>
      <c r="O157" s="127"/>
      <c r="P157" s="130"/>
      <c r="Q157" s="131"/>
      <c r="T157" s="2">
        <f t="shared" si="12"/>
        <v>0</v>
      </c>
    </row>
    <row r="158" spans="1:20" ht="12.75">
      <c r="A158" s="127"/>
      <c r="B158" s="128"/>
      <c r="C158" s="127"/>
      <c r="D158" s="114"/>
      <c r="E158" s="129"/>
      <c r="F158" s="177"/>
      <c r="G158" s="127"/>
      <c r="H158" s="130"/>
      <c r="I158" s="127"/>
      <c r="J158" s="130"/>
      <c r="K158" s="127"/>
      <c r="L158" s="130"/>
      <c r="M158" s="130"/>
      <c r="N158" s="130"/>
      <c r="O158" s="127"/>
      <c r="P158" s="130"/>
      <c r="Q158" s="131"/>
      <c r="T158" s="2">
        <f t="shared" si="12"/>
        <v>0</v>
      </c>
    </row>
    <row r="159" spans="1:20" ht="12.75">
      <c r="A159" s="127"/>
      <c r="B159" s="128"/>
      <c r="C159" s="127"/>
      <c r="D159" s="114"/>
      <c r="E159" s="129"/>
      <c r="F159" s="177"/>
      <c r="G159" s="127"/>
      <c r="H159" s="130"/>
      <c r="I159" s="127"/>
      <c r="J159" s="130"/>
      <c r="K159" s="127"/>
      <c r="L159" s="130"/>
      <c r="M159" s="130"/>
      <c r="N159" s="130"/>
      <c r="O159" s="127"/>
      <c r="P159" s="130"/>
      <c r="Q159" s="131"/>
      <c r="T159" s="2">
        <f t="shared" si="12"/>
        <v>0</v>
      </c>
    </row>
    <row r="160" spans="1:20" ht="12.75">
      <c r="A160" s="127"/>
      <c r="B160" s="128"/>
      <c r="C160" s="127"/>
      <c r="D160" s="114"/>
      <c r="E160" s="129"/>
      <c r="F160" s="177"/>
      <c r="G160" s="127"/>
      <c r="H160" s="130"/>
      <c r="I160" s="127"/>
      <c r="J160" s="130"/>
      <c r="K160" s="127"/>
      <c r="L160" s="130"/>
      <c r="M160" s="130"/>
      <c r="N160" s="130"/>
      <c r="O160" s="127"/>
      <c r="P160" s="130"/>
      <c r="Q160" s="131"/>
      <c r="T160" s="2">
        <f t="shared" si="12"/>
        <v>0</v>
      </c>
    </row>
    <row r="161" spans="1:20" ht="12.75">
      <c r="A161" s="127"/>
      <c r="B161" s="128"/>
      <c r="C161" s="127"/>
      <c r="D161" s="114"/>
      <c r="E161" s="129"/>
      <c r="F161" s="177"/>
      <c r="G161" s="127"/>
      <c r="H161" s="130"/>
      <c r="I161" s="127"/>
      <c r="J161" s="130"/>
      <c r="K161" s="127"/>
      <c r="L161" s="130"/>
      <c r="M161" s="130"/>
      <c r="N161" s="130"/>
      <c r="O161" s="127"/>
      <c r="P161" s="130"/>
      <c r="Q161" s="131"/>
      <c r="T161" s="2">
        <f t="shared" si="12"/>
        <v>0</v>
      </c>
    </row>
    <row r="162" spans="1:20" ht="12.75">
      <c r="A162" s="127"/>
      <c r="B162" s="128"/>
      <c r="C162" s="127"/>
      <c r="D162" s="114"/>
      <c r="E162" s="129"/>
      <c r="F162" s="177"/>
      <c r="G162" s="127"/>
      <c r="H162" s="130"/>
      <c r="I162" s="127"/>
      <c r="J162" s="130"/>
      <c r="K162" s="127"/>
      <c r="L162" s="130"/>
      <c r="M162" s="130"/>
      <c r="N162" s="130"/>
      <c r="O162" s="127"/>
      <c r="P162" s="130"/>
      <c r="Q162" s="131"/>
      <c r="T162" s="2">
        <f t="shared" si="12"/>
        <v>0</v>
      </c>
    </row>
    <row r="163" spans="1:20" ht="12.75">
      <c r="A163" s="127"/>
      <c r="B163" s="128"/>
      <c r="C163" s="127"/>
      <c r="D163" s="114"/>
      <c r="E163" s="129"/>
      <c r="F163" s="177"/>
      <c r="G163" s="127"/>
      <c r="H163" s="130"/>
      <c r="I163" s="127"/>
      <c r="J163" s="130"/>
      <c r="K163" s="127"/>
      <c r="L163" s="130"/>
      <c r="M163" s="130"/>
      <c r="N163" s="130"/>
      <c r="O163" s="127"/>
      <c r="P163" s="130"/>
      <c r="Q163" s="131"/>
      <c r="T163" s="2">
        <f t="shared" si="12"/>
        <v>0</v>
      </c>
    </row>
    <row r="164" spans="1:20" ht="12.75">
      <c r="A164" s="127"/>
      <c r="B164" s="128"/>
      <c r="C164" s="127"/>
      <c r="D164" s="114"/>
      <c r="E164" s="129"/>
      <c r="F164" s="177"/>
      <c r="G164" s="127"/>
      <c r="H164" s="130"/>
      <c r="I164" s="127"/>
      <c r="J164" s="130"/>
      <c r="K164" s="127"/>
      <c r="L164" s="130"/>
      <c r="M164" s="130"/>
      <c r="N164" s="130"/>
      <c r="O164" s="127"/>
      <c r="P164" s="130"/>
      <c r="Q164" s="131"/>
      <c r="T164" s="2">
        <f t="shared" si="12"/>
        <v>0</v>
      </c>
    </row>
    <row r="165" spans="1:17" ht="12.75">
      <c r="A165" s="127"/>
      <c r="B165" s="128"/>
      <c r="C165" s="127"/>
      <c r="D165" s="132"/>
      <c r="E165" s="129"/>
      <c r="F165" s="115"/>
      <c r="G165" s="127"/>
      <c r="H165" s="130"/>
      <c r="I165" s="127"/>
      <c r="J165" s="130"/>
      <c r="K165" s="127"/>
      <c r="L165" s="130"/>
      <c r="M165" s="130"/>
      <c r="N165" s="130"/>
      <c r="O165" s="127"/>
      <c r="P165" s="130"/>
      <c r="Q165" s="131"/>
    </row>
    <row r="166" spans="1:17" ht="12.75">
      <c r="A166" s="127"/>
      <c r="B166" s="128"/>
      <c r="C166" s="127"/>
      <c r="D166" s="132"/>
      <c r="E166" s="129"/>
      <c r="F166" s="115"/>
      <c r="G166" s="127"/>
      <c r="H166" s="130"/>
      <c r="I166" s="127"/>
      <c r="J166" s="130"/>
      <c r="K166" s="127"/>
      <c r="L166" s="130"/>
      <c r="M166" s="130"/>
      <c r="N166" s="130"/>
      <c r="O166" s="127"/>
      <c r="P166" s="130"/>
      <c r="Q166" s="131"/>
    </row>
    <row r="167" spans="1:17" ht="12.75">
      <c r="A167" s="127"/>
      <c r="B167" s="128"/>
      <c r="C167" s="127"/>
      <c r="D167" s="114"/>
      <c r="E167" s="129"/>
      <c r="F167" s="115"/>
      <c r="G167" s="127"/>
      <c r="H167" s="130"/>
      <c r="I167" s="127"/>
      <c r="J167" s="130"/>
      <c r="K167" s="127"/>
      <c r="L167" s="130"/>
      <c r="M167" s="130"/>
      <c r="N167" s="130"/>
      <c r="O167" s="127"/>
      <c r="P167" s="130"/>
      <c r="Q167" s="131"/>
    </row>
    <row r="168" spans="1:17" ht="12.75">
      <c r="A168" s="127"/>
      <c r="B168" s="128"/>
      <c r="C168" s="127"/>
      <c r="D168" s="132"/>
      <c r="E168" s="129"/>
      <c r="F168" s="115"/>
      <c r="G168" s="127"/>
      <c r="H168" s="130"/>
      <c r="I168" s="127"/>
      <c r="J168" s="130"/>
      <c r="K168" s="127"/>
      <c r="L168" s="130"/>
      <c r="M168" s="130"/>
      <c r="N168" s="130"/>
      <c r="O168" s="127"/>
      <c r="P168" s="130"/>
      <c r="Q168" s="131"/>
    </row>
  </sheetData>
  <sheetProtection/>
  <mergeCells count="2">
    <mergeCell ref="K4:L4"/>
    <mergeCell ref="M4:N4"/>
  </mergeCells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2021-11-24T14:47:26Z</cp:lastPrinted>
  <dcterms:created xsi:type="dcterms:W3CDTF">2000-11-08T21:42:09Z</dcterms:created>
  <dcterms:modified xsi:type="dcterms:W3CDTF">2022-03-25T16:06:58Z</dcterms:modified>
  <cp:category/>
  <cp:version/>
  <cp:contentType/>
  <cp:contentStatus/>
</cp:coreProperties>
</file>