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1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  <sheet name="Sheet1" sheetId="12" r:id="rId12"/>
  </sheets>
  <definedNames>
    <definedName name="_xlnm.Print_Area" localSheetId="10">'Final'!$A$3:$U$119</definedName>
  </definedNames>
  <calcPr fullCalcOnLoad="1"/>
</workbook>
</file>

<file path=xl/sharedStrings.xml><?xml version="1.0" encoding="utf-8"?>
<sst xmlns="http://schemas.openxmlformats.org/spreadsheetml/2006/main" count="1646" uniqueCount="293">
  <si>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</si>
  <si>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</si>
  <si>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</si>
  <si>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</si>
  <si>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</si>
  <si>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</si>
  <si>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</si>
  <si>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</si>
  <si>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</si>
  <si>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</si>
  <si>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</si>
  <si>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</si>
  <si>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</si>
  <si>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</si>
  <si>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</si>
  <si>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</si>
  <si>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</si>
  <si>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</si>
  <si>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</si>
  <si>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</si>
  <si>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</si>
  <si>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</si>
  <si>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</si>
  <si>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</si>
  <si>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</si>
  <si>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</si>
  <si>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</si>
  <si>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</si>
  <si>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</si>
  <si>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</si>
  <si>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</si>
  <si>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</si>
  <si>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</si>
  <si>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</si>
  <si>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</si>
  <si>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</si>
  <si>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</si>
  <si>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</si>
  <si>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</si>
  <si>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</si>
  <si>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GOT THE RUNS(GT)</t>
  </si>
  <si>
    <t>POINTS</t>
  </si>
  <si>
    <t>FRENCH &amp; SAUNTERERS (FS)</t>
  </si>
  <si>
    <t>RACE 7</t>
  </si>
  <si>
    <t>Race 7</t>
  </si>
  <si>
    <t>Barkley, Robby</t>
  </si>
  <si>
    <t>Baxter, Ian</t>
  </si>
  <si>
    <t>Bradley, Dave</t>
  </si>
  <si>
    <t>Coultate, Louise</t>
  </si>
  <si>
    <t>Chapman, Lindsey</t>
  </si>
  <si>
    <t>Christopher, Heather</t>
  </si>
  <si>
    <t>Craddock, Ann</t>
  </si>
  <si>
    <t>Dickinson, Ralph</t>
  </si>
  <si>
    <t>Dobby, Steve</t>
  </si>
  <si>
    <t>Dodd, Sam</t>
  </si>
  <si>
    <t>Dungworth, Joseph</t>
  </si>
  <si>
    <t>Freeman, Kevin</t>
  </si>
  <si>
    <t>French, Jon</t>
  </si>
  <si>
    <t>French, Steven</t>
  </si>
  <si>
    <t>Gaughan, Martin</t>
  </si>
  <si>
    <t>Giles, Craig</t>
  </si>
  <si>
    <t>Gillespie, Steve</t>
  </si>
  <si>
    <t>Grieves, Andrew</t>
  </si>
  <si>
    <t>Herron, Aynsley</t>
  </si>
  <si>
    <t>Holland, Tony</t>
  </si>
  <si>
    <t>Holmback, Peter</t>
  </si>
  <si>
    <t>Ingram, Ron</t>
  </si>
  <si>
    <t>Jansen, Jake</t>
  </si>
  <si>
    <t>Johnson, Ewa</t>
  </si>
  <si>
    <t>Laidlaw, Chris</t>
  </si>
  <si>
    <t>Lemin, Julie</t>
  </si>
  <si>
    <t>Lonsdale, Davina</t>
  </si>
  <si>
    <t>Lowes, Alison</t>
  </si>
  <si>
    <t>Maylia, Peter</t>
  </si>
  <si>
    <t>McCabe, Terry</t>
  </si>
  <si>
    <t>Morris, Helen</t>
  </si>
  <si>
    <t>Nicholson, Mark</t>
  </si>
  <si>
    <t>N'Jai, Daniel</t>
  </si>
  <si>
    <t>Ponton, Mark</t>
  </si>
  <si>
    <t>Potts, David</t>
  </si>
  <si>
    <t>Rawlinson, Louise</t>
  </si>
  <si>
    <t>Roberts, Dave</t>
  </si>
  <si>
    <t>Scott, Martin</t>
  </si>
  <si>
    <t>Shillinglaw, Richard</t>
  </si>
  <si>
    <t>Simpson, Lee</t>
  </si>
  <si>
    <t>Smith, Dale</t>
  </si>
  <si>
    <t>Stewart, Graeme</t>
  </si>
  <si>
    <t>Storey, Calum</t>
  </si>
  <si>
    <t>Turnbull, Paul</t>
  </si>
  <si>
    <t>Walker, Steve</t>
  </si>
  <si>
    <t>Wallace, Diane</t>
  </si>
  <si>
    <t>Willshire, Keith</t>
  </si>
  <si>
    <t>Woods, Joseph</t>
  </si>
  <si>
    <t>Young, Cath</t>
  </si>
  <si>
    <t>Young, James</t>
  </si>
  <si>
    <t>Singleton, Brian</t>
  </si>
  <si>
    <t>Freeman, Emma</t>
  </si>
  <si>
    <t>Robinson, Adam</t>
  </si>
  <si>
    <t>Sheffer, Chris</t>
  </si>
  <si>
    <t>Orange, Joey</t>
  </si>
  <si>
    <t>Herron, Leanne</t>
  </si>
  <si>
    <t>AY UP ME DUCK (AD)</t>
  </si>
  <si>
    <t>Cox, Dave</t>
  </si>
  <si>
    <t>HOT TOTTIE (HT)</t>
  </si>
  <si>
    <t>Cooper, Mark</t>
  </si>
  <si>
    <t>Brown, Peter</t>
  </si>
  <si>
    <t>THE BROONS (TB)</t>
  </si>
  <si>
    <t>Mallon, John</t>
  </si>
  <si>
    <t>MP FREE RUNNERS (MP)</t>
  </si>
  <si>
    <t>Cox, Simon</t>
  </si>
  <si>
    <t>Nutt, Judith</t>
  </si>
  <si>
    <t>Cuthbertson, Lee</t>
  </si>
  <si>
    <t>Best 5</t>
  </si>
  <si>
    <t>WINTER SERIES 2013/14</t>
  </si>
  <si>
    <t>WINTER SERIES 2013/14  TEAM RESULTS</t>
  </si>
  <si>
    <t xml:space="preserve">WINTER SERIES 2013/14 RESULT 1 </t>
  </si>
  <si>
    <t>WINTER SERIES 2013/14 RESULT 7</t>
  </si>
  <si>
    <t xml:space="preserve">WINTER SERIES 2013/14 RESULT 6 </t>
  </si>
  <si>
    <t xml:space="preserve">WINTER SERIES 2013/14 RESULT 5 </t>
  </si>
  <si>
    <t xml:space="preserve">WINTER SERIES 2013/14 RESULT 4 </t>
  </si>
  <si>
    <t xml:space="preserve">WINTER SERIES 2013/14 RESULT 3 </t>
  </si>
  <si>
    <t xml:space="preserve">WINTER SERIES 2013/14 RESULT 2 </t>
  </si>
  <si>
    <t>Calverley, Claire</t>
  </si>
  <si>
    <t>Davies, Leanne</t>
  </si>
  <si>
    <t>Dungworth, Alice</t>
  </si>
  <si>
    <t>Rochester, Sue</t>
  </si>
  <si>
    <t>Scott, Erin</t>
  </si>
  <si>
    <t>Singleton, Karen</t>
  </si>
  <si>
    <t>Stewart, Claire</t>
  </si>
  <si>
    <t>Sewell, Alex</t>
  </si>
  <si>
    <t>Wright, Deborah</t>
  </si>
  <si>
    <t>Browning, Sue</t>
  </si>
  <si>
    <t>Sellars, Simon</t>
  </si>
  <si>
    <t>James, Emma</t>
  </si>
  <si>
    <t>Reid, Paula</t>
  </si>
  <si>
    <t>Aynsley Herron</t>
  </si>
  <si>
    <t>Sam Dodd</t>
  </si>
  <si>
    <t>Anne Craddock</t>
  </si>
  <si>
    <t>David Potts</t>
  </si>
  <si>
    <t>Cairns, Steve</t>
  </si>
  <si>
    <t>Hill, Samantha</t>
  </si>
  <si>
    <t>Miller, Sonia</t>
  </si>
  <si>
    <t>Hall, Rob</t>
  </si>
  <si>
    <t>Barrett, Lauren</t>
  </si>
  <si>
    <t>Dave Bradley</t>
  </si>
  <si>
    <t>Judith Nutt</t>
  </si>
  <si>
    <t>Dave Roberts</t>
  </si>
  <si>
    <t>Adam Robinson</t>
  </si>
  <si>
    <t>Dale Smith</t>
  </si>
  <si>
    <t>Hope, Gareth</t>
  </si>
  <si>
    <t>Graeme Stewart</t>
  </si>
  <si>
    <t>Robbie Barkley</t>
  </si>
  <si>
    <t>Peter Holmback</t>
  </si>
  <si>
    <t>Kevin Freeman</t>
  </si>
  <si>
    <t>Louise Rawlinson</t>
  </si>
  <si>
    <t>Claire Stewart</t>
  </si>
  <si>
    <t>AD</t>
  </si>
  <si>
    <t>MP</t>
  </si>
  <si>
    <t>RD</t>
  </si>
  <si>
    <t>Ralph Dickinson</t>
  </si>
  <si>
    <t>James Young</t>
  </si>
  <si>
    <t>Jon French</t>
  </si>
  <si>
    <t>Steven French</t>
  </si>
  <si>
    <t>Martin Scott</t>
  </si>
  <si>
    <t>Steve Dobby</t>
  </si>
  <si>
    <t>Peter Malia</t>
  </si>
  <si>
    <t>Cath Young</t>
  </si>
  <si>
    <t>TIME</t>
  </si>
  <si>
    <t>Peter Brown</t>
  </si>
  <si>
    <t>Lee Simpson</t>
  </si>
  <si>
    <t>Ewa Johnson</t>
  </si>
  <si>
    <t>Mark Ponton</t>
  </si>
  <si>
    <t>Beal, Suzanne</t>
  </si>
  <si>
    <t>Edwards, Phillipa</t>
  </si>
  <si>
    <t>Alison Lowes</t>
  </si>
  <si>
    <t>Sue Rochester</t>
  </si>
  <si>
    <t>Sue Browning</t>
  </si>
  <si>
    <t>Lynn Munro</t>
  </si>
  <si>
    <t>Phillipa Edwards</t>
  </si>
  <si>
    <t>Suzanne Beal</t>
  </si>
  <si>
    <t>AA</t>
  </si>
  <si>
    <t>Munro, Lynn</t>
  </si>
  <si>
    <t>Clough, Bradley</t>
  </si>
  <si>
    <t>Emma James</t>
  </si>
  <si>
    <t>Dodd, Shaun</t>
  </si>
  <si>
    <t>Slater, Jordan</t>
  </si>
  <si>
    <t>Shanks, Eleanor</t>
  </si>
  <si>
    <t>Eleanor Shanks</t>
  </si>
  <si>
    <t>HT</t>
  </si>
  <si>
    <t>Claire Calverley</t>
  </si>
  <si>
    <t>Scott, Andrea</t>
  </si>
  <si>
    <t>Terry McCabe</t>
  </si>
  <si>
    <t>Helen Morris</t>
  </si>
  <si>
    <t>Daniel N'Jai</t>
  </si>
  <si>
    <t>FS</t>
  </si>
  <si>
    <t>MM</t>
  </si>
  <si>
    <t>Brian Singleton</t>
  </si>
  <si>
    <t>TB</t>
  </si>
  <si>
    <t>Ian Baxter</t>
  </si>
  <si>
    <t>Leanne Herron</t>
  </si>
  <si>
    <t>Rob Hall</t>
  </si>
  <si>
    <t>Diane Wallace</t>
  </si>
  <si>
    <t>Paul Turnbull</t>
  </si>
  <si>
    <t>Mark Cooper</t>
  </si>
  <si>
    <t>Tony Holland</t>
  </si>
  <si>
    <t>Bradley Clough</t>
  </si>
  <si>
    <t>Richard Shillinglaw</t>
  </si>
  <si>
    <t>Ron Ingram</t>
  </si>
  <si>
    <t>Davina Lonsdale</t>
  </si>
  <si>
    <t>Heather Christopher</t>
  </si>
  <si>
    <t>Steve Gillespie</t>
  </si>
  <si>
    <t>RR</t>
  </si>
  <si>
    <t>Deborah Wright</t>
  </si>
  <si>
    <t>Hayley Masterman</t>
  </si>
  <si>
    <t>Julie Lemin</t>
  </si>
  <si>
    <t>Emma Freeman</t>
  </si>
  <si>
    <t>Leanne Davis</t>
  </si>
  <si>
    <t>Beth Hutchinson</t>
  </si>
  <si>
    <t>GT</t>
  </si>
  <si>
    <t>John Mallon</t>
  </si>
  <si>
    <t>Samantha Hill</t>
  </si>
  <si>
    <t>GIRLS ARE LOUD (GAL)</t>
  </si>
  <si>
    <t>GAL</t>
  </si>
  <si>
    <t>Knight, Paul</t>
  </si>
  <si>
    <t>No.</t>
  </si>
  <si>
    <t>Raithby, Hayley</t>
  </si>
  <si>
    <t>Lauren Barrett</t>
  </si>
  <si>
    <t>Welch, Malcolm</t>
  </si>
  <si>
    <t>Mason, Claire</t>
  </si>
  <si>
    <t>Joseph Woods</t>
  </si>
  <si>
    <t>Joseph Dungworth</t>
  </si>
  <si>
    <t>Chris Scheffer</t>
  </si>
  <si>
    <t>Joey Orange</t>
  </si>
  <si>
    <t>Callum Storey</t>
  </si>
  <si>
    <t>NEW KIDS ON THE BLOCK (NK)</t>
  </si>
  <si>
    <t>NK</t>
  </si>
  <si>
    <t>Malcol Welch</t>
  </si>
  <si>
    <t>Claire Mason</t>
  </si>
  <si>
    <t>Paila Reid</t>
  </si>
  <si>
    <t>Sonia Miller</t>
  </si>
  <si>
    <t>Paul Knight</t>
  </si>
  <si>
    <t>Jake Jansen</t>
  </si>
  <si>
    <t>Erin Scott</t>
  </si>
  <si>
    <t>Keith Willshire</t>
  </si>
  <si>
    <t>Louise Coultate</t>
  </si>
  <si>
    <t>AYE UP ME DUCK</t>
  </si>
  <si>
    <t>RUN DMC</t>
  </si>
  <si>
    <t>GIRLS ARE LOUD</t>
  </si>
  <si>
    <t>NEW KIDS ON THE BLOCK</t>
  </si>
  <si>
    <t>McCABES MAFIA</t>
  </si>
  <si>
    <t>THE BROONS</t>
  </si>
  <si>
    <t>MP FREE RUNNERS</t>
  </si>
  <si>
    <t>HOT TOTTIE</t>
  </si>
  <si>
    <t>R n R</t>
  </si>
  <si>
    <t>ALISONS ACES</t>
  </si>
  <si>
    <t>GOT THE RUNS</t>
  </si>
  <si>
    <t>FRENCH AND SAUNTERERS</t>
  </si>
  <si>
    <t>Johnson, Angela</t>
  </si>
  <si>
    <t>Legge, Scott</t>
  </si>
  <si>
    <t>ALISONS ACES (AA)</t>
  </si>
  <si>
    <t>DISCIPLES OF KEITH (DoK)</t>
  </si>
  <si>
    <t>DoK</t>
  </si>
  <si>
    <t>Jordan Slater</t>
  </si>
  <si>
    <t>Heather Barrass</t>
  </si>
  <si>
    <t>Povey, Scott</t>
  </si>
  <si>
    <t>DISCIPLES OF KEITH</t>
  </si>
  <si>
    <t>GARETH'S GIANTS</t>
  </si>
  <si>
    <t>GARETH'S GIANTS (GG)</t>
  </si>
  <si>
    <t>Gareth Hope</t>
  </si>
  <si>
    <t>GG</t>
  </si>
  <si>
    <t>Craig Giles</t>
  </si>
  <si>
    <t>Martin Gaughan</t>
  </si>
  <si>
    <t>Angela Johnson</t>
  </si>
  <si>
    <t>Andrea Scott</t>
  </si>
  <si>
    <t>Andrew Grieves</t>
  </si>
  <si>
    <t>Fenwick, Ian</t>
  </si>
  <si>
    <t>-00:15</t>
  </si>
  <si>
    <t>Jackson. Mattie</t>
  </si>
  <si>
    <t>Frazer, Joe</t>
  </si>
  <si>
    <t>Henderson, Ash</t>
  </si>
  <si>
    <t>Ellis, Stuart</t>
  </si>
  <si>
    <t>-00:45</t>
  </si>
  <si>
    <t>2=</t>
  </si>
  <si>
    <t>11=</t>
  </si>
  <si>
    <t>23=</t>
  </si>
  <si>
    <t>28=</t>
  </si>
  <si>
    <t>72=</t>
  </si>
  <si>
    <t>18=</t>
  </si>
  <si>
    <t>25=</t>
  </si>
  <si>
    <t>33=</t>
  </si>
  <si>
    <t>45=</t>
  </si>
  <si>
    <t>14=</t>
  </si>
  <si>
    <t>4=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</si>
</sst>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6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1" fontId="57" fillId="6" borderId="10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38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Continuous" vertical="justify"/>
    </xf>
    <xf numFmtId="1" fontId="4" fillId="0" borderId="10" xfId="0" applyNumberFormat="1" applyFont="1" applyBorder="1" applyAlignment="1">
      <alignment horizontal="center"/>
    </xf>
    <xf numFmtId="0" fontId="59" fillId="0" borderId="36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49" fontId="60" fillId="0" borderId="0" xfId="0" applyNumberFormat="1" applyFont="1" applyAlignment="1">
      <alignment horizontal="center"/>
    </xf>
    <xf numFmtId="0" fontId="8" fillId="0" borderId="33" xfId="0" applyFont="1" applyBorder="1" applyAlignment="1">
      <alignment/>
    </xf>
    <xf numFmtId="45" fontId="60" fillId="0" borderId="0" xfId="0" applyNumberFormat="1" applyFont="1" applyAlignment="1" quotePrefix="1">
      <alignment horizontal="center"/>
    </xf>
    <xf numFmtId="0" fontId="0" fillId="0" borderId="10" xfId="0" applyFont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1"/>
  <sheetViews>
    <sheetView zoomScale="75" zoomScaleNormal="75" zoomScalePageLayoutView="0" workbookViewId="0" topLeftCell="A1">
      <selection activeCell="F47" sqref="F47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1.28125" style="0" customWidth="1"/>
    <col min="6" max="6" width="10.7109375" style="0" customWidth="1"/>
    <col min="7" max="8" width="20.7109375" style="0" customWidth="1"/>
  </cols>
  <sheetData>
    <row r="1" spans="1:2" ht="19.5" customHeight="1">
      <c r="A1" s="25" t="s">
        <v>113</v>
      </c>
      <c r="B1" s="26"/>
    </row>
    <row r="2" ht="15" customHeight="1"/>
    <row r="3" spans="1:14" ht="15" customHeight="1">
      <c r="A3" s="152" t="s">
        <v>101</v>
      </c>
      <c r="B3" s="153"/>
      <c r="C3" s="35"/>
      <c r="D3" s="150" t="s">
        <v>38</v>
      </c>
      <c r="E3" s="151"/>
      <c r="F3" s="33"/>
      <c r="G3" s="150" t="s">
        <v>234</v>
      </c>
      <c r="H3" s="151"/>
      <c r="I3" s="29"/>
      <c r="J3" s="29"/>
      <c r="N3" s="29"/>
    </row>
    <row r="4" spans="1:14" ht="15" customHeight="1">
      <c r="A4" s="37"/>
      <c r="B4" t="s">
        <v>144</v>
      </c>
      <c r="C4" s="34"/>
      <c r="D4" s="37"/>
      <c r="E4" t="s">
        <v>207</v>
      </c>
      <c r="F4" s="32"/>
      <c r="G4" s="37"/>
      <c r="H4" s="119" t="s">
        <v>220</v>
      </c>
      <c r="I4" s="29"/>
      <c r="J4" s="29"/>
      <c r="N4" s="29"/>
    </row>
    <row r="5" spans="1:14" ht="15" customHeight="1">
      <c r="A5" s="38"/>
      <c r="B5" t="s">
        <v>145</v>
      </c>
      <c r="C5" s="34"/>
      <c r="D5" s="38"/>
      <c r="E5" t="s">
        <v>208</v>
      </c>
      <c r="F5" s="32"/>
      <c r="G5" s="38"/>
      <c r="H5" s="33" t="s">
        <v>236</v>
      </c>
      <c r="I5" s="29"/>
      <c r="J5" s="29"/>
      <c r="N5" s="29"/>
    </row>
    <row r="6" spans="1:14" ht="15" customHeight="1">
      <c r="A6" s="38"/>
      <c r="B6" t="s">
        <v>146</v>
      </c>
      <c r="C6" s="34"/>
      <c r="D6" s="117"/>
      <c r="E6" t="s">
        <v>206</v>
      </c>
      <c r="F6" s="32"/>
      <c r="G6" s="38"/>
      <c r="H6" s="48" t="s">
        <v>237</v>
      </c>
      <c r="I6" s="29"/>
      <c r="J6" s="29"/>
      <c r="N6" s="29"/>
    </row>
    <row r="7" spans="1:14" ht="15" customHeight="1">
      <c r="A7" s="38"/>
      <c r="B7" t="s">
        <v>147</v>
      </c>
      <c r="C7" s="34"/>
      <c r="D7" s="38"/>
      <c r="E7" t="s">
        <v>198</v>
      </c>
      <c r="F7" s="32"/>
      <c r="G7" s="38"/>
      <c r="H7" s="48" t="s">
        <v>238</v>
      </c>
      <c r="I7" s="29"/>
      <c r="J7" s="29"/>
      <c r="N7" s="29"/>
    </row>
    <row r="8" spans="1:14" ht="15" customHeight="1">
      <c r="A8" s="38"/>
      <c r="B8" t="s">
        <v>148</v>
      </c>
      <c r="C8" s="34"/>
      <c r="D8" s="38"/>
      <c r="E8" t="s">
        <v>209</v>
      </c>
      <c r="F8" s="32"/>
      <c r="G8" s="38"/>
      <c r="H8" s="48" t="s">
        <v>239</v>
      </c>
      <c r="I8" s="29"/>
      <c r="J8" s="29"/>
      <c r="M8" s="10"/>
      <c r="N8" s="29"/>
    </row>
    <row r="9" spans="1:14" ht="15" customHeight="1">
      <c r="A9" s="38"/>
      <c r="B9" s="27" t="s">
        <v>189</v>
      </c>
      <c r="C9" s="34"/>
      <c r="D9" s="38"/>
      <c r="E9" t="s">
        <v>210</v>
      </c>
      <c r="F9" s="32"/>
      <c r="G9" s="38"/>
      <c r="H9" s="48" t="s">
        <v>240</v>
      </c>
      <c r="I9" s="29"/>
      <c r="J9" s="29"/>
      <c r="K9" s="10"/>
      <c r="L9" s="10"/>
      <c r="M9" s="10"/>
      <c r="N9" s="29"/>
    </row>
    <row r="10" spans="1:14" ht="15" customHeight="1">
      <c r="A10" s="39"/>
      <c r="B10" s="40"/>
      <c r="C10" s="24"/>
      <c r="D10" s="39"/>
      <c r="E10" s="40"/>
      <c r="F10" s="17"/>
      <c r="G10" s="39"/>
      <c r="H10" s="40"/>
      <c r="I10" s="29"/>
      <c r="J10" s="29"/>
      <c r="N10" s="29"/>
    </row>
    <row r="11" spans="1:14" ht="15" customHeight="1">
      <c r="A11" s="150" t="s">
        <v>39</v>
      </c>
      <c r="B11" s="151"/>
      <c r="C11" s="36"/>
      <c r="D11" s="150" t="s">
        <v>103</v>
      </c>
      <c r="E11" s="151"/>
      <c r="F11" s="33"/>
      <c r="G11" s="152" t="s">
        <v>42</v>
      </c>
      <c r="H11" s="153"/>
      <c r="I11" s="29"/>
      <c r="J11" s="29"/>
      <c r="N11" s="10"/>
    </row>
    <row r="12" spans="1:14" ht="15" customHeight="1">
      <c r="A12" s="37"/>
      <c r="B12" t="s">
        <v>135</v>
      </c>
      <c r="C12" s="34"/>
      <c r="D12" s="37"/>
      <c r="E12" s="33" t="s">
        <v>159</v>
      </c>
      <c r="F12" s="32"/>
      <c r="G12" s="37"/>
      <c r="H12" s="118" t="s">
        <v>161</v>
      </c>
      <c r="I12" s="29"/>
      <c r="J12" s="29"/>
      <c r="N12" s="10"/>
    </row>
    <row r="13" spans="1:14" ht="15" customHeight="1">
      <c r="A13" s="38"/>
      <c r="B13" s="33" t="s">
        <v>219</v>
      </c>
      <c r="C13" s="34"/>
      <c r="D13" s="38"/>
      <c r="E13" s="33" t="s">
        <v>226</v>
      </c>
      <c r="F13" s="32"/>
      <c r="G13" s="38"/>
      <c r="H13" s="119" t="s">
        <v>162</v>
      </c>
      <c r="I13" s="29"/>
      <c r="J13" s="29"/>
      <c r="M13" s="10"/>
      <c r="N13" s="10"/>
    </row>
    <row r="14" spans="1:14" ht="15" customHeight="1">
      <c r="A14" s="38"/>
      <c r="B14" t="s">
        <v>136</v>
      </c>
      <c r="C14" s="34"/>
      <c r="D14" s="117"/>
      <c r="E14" s="33" t="s">
        <v>183</v>
      </c>
      <c r="F14" s="32"/>
      <c r="G14" s="38"/>
      <c r="H14" s="119" t="s">
        <v>163</v>
      </c>
      <c r="I14" s="29"/>
      <c r="J14" s="29"/>
      <c r="N14" s="10"/>
    </row>
    <row r="15" spans="1:14" ht="15" customHeight="1">
      <c r="A15" s="38"/>
      <c r="B15" t="s">
        <v>137</v>
      </c>
      <c r="C15" s="34"/>
      <c r="D15" s="38"/>
      <c r="E15" s="33" t="s">
        <v>160</v>
      </c>
      <c r="F15" s="32"/>
      <c r="G15" s="38"/>
      <c r="H15" s="33" t="s">
        <v>164</v>
      </c>
      <c r="I15" s="29"/>
      <c r="J15" s="29"/>
      <c r="N15" s="10"/>
    </row>
    <row r="16" spans="1:14" ht="15" customHeight="1">
      <c r="A16" s="38"/>
      <c r="B16" t="s">
        <v>263</v>
      </c>
      <c r="C16" s="34"/>
      <c r="D16" s="38"/>
      <c r="E16" s="125" t="s">
        <v>166</v>
      </c>
      <c r="F16" s="32"/>
      <c r="G16" s="38"/>
      <c r="H16" s="119" t="s">
        <v>241</v>
      </c>
      <c r="I16" s="29"/>
      <c r="J16" s="29"/>
      <c r="N16" s="10"/>
    </row>
    <row r="17" spans="1:14" ht="15" customHeight="1">
      <c r="A17" s="38"/>
      <c r="B17" t="s">
        <v>138</v>
      </c>
      <c r="C17" s="34"/>
      <c r="D17" s="38"/>
      <c r="E17" s="125" t="s">
        <v>187</v>
      </c>
      <c r="F17" s="32"/>
      <c r="G17" s="38"/>
      <c r="H17" s="23" t="s">
        <v>165</v>
      </c>
      <c r="I17" s="29"/>
      <c r="J17" s="29"/>
      <c r="N17" s="10"/>
    </row>
    <row r="18" spans="1:14" ht="15" customHeight="1">
      <c r="A18" s="39"/>
      <c r="B18" s="40"/>
      <c r="C18" s="24"/>
      <c r="D18" s="24"/>
      <c r="E18" s="30"/>
      <c r="F18" s="17"/>
      <c r="G18" s="41"/>
      <c r="H18" s="42"/>
      <c r="I18" s="10"/>
      <c r="J18" s="10"/>
      <c r="K18" s="10"/>
      <c r="L18" s="10"/>
      <c r="M18" s="10"/>
      <c r="N18" s="10"/>
    </row>
    <row r="19" spans="1:8" ht="15" customHeight="1">
      <c r="A19" s="150" t="s">
        <v>221</v>
      </c>
      <c r="B19" s="151"/>
      <c r="C19" s="35"/>
      <c r="D19" s="152" t="s">
        <v>260</v>
      </c>
      <c r="E19" s="153"/>
      <c r="F19" s="33"/>
      <c r="G19" s="150" t="s">
        <v>37</v>
      </c>
      <c r="H19" s="151"/>
    </row>
    <row r="20" spans="1:9" ht="15" customHeight="1">
      <c r="A20" s="37"/>
      <c r="B20" s="48" t="s">
        <v>214</v>
      </c>
      <c r="C20" s="34"/>
      <c r="D20" s="37"/>
      <c r="E20" s="48" t="s">
        <v>229</v>
      </c>
      <c r="F20" s="32"/>
      <c r="G20" s="37"/>
      <c r="H20" t="s">
        <v>191</v>
      </c>
      <c r="I20" s="32"/>
    </row>
    <row r="21" spans="1:9" ht="15" customHeight="1">
      <c r="A21" s="38"/>
      <c r="B21" s="33" t="s">
        <v>213</v>
      </c>
      <c r="C21" s="34"/>
      <c r="D21" s="38"/>
      <c r="E21" s="33" t="s">
        <v>230</v>
      </c>
      <c r="F21" s="32"/>
      <c r="G21" s="38"/>
      <c r="H21" s="33" t="s">
        <v>212</v>
      </c>
      <c r="I21" s="32"/>
    </row>
    <row r="22" spans="1:9" ht="15" customHeight="1">
      <c r="A22" s="38"/>
      <c r="B22" s="48" t="s">
        <v>216</v>
      </c>
      <c r="C22" s="34"/>
      <c r="D22" s="38"/>
      <c r="E22" s="126" t="s">
        <v>231</v>
      </c>
      <c r="F22" s="32"/>
      <c r="G22" s="38"/>
      <c r="H22" s="33" t="s">
        <v>199</v>
      </c>
      <c r="I22" s="32"/>
    </row>
    <row r="23" spans="1:9" ht="15" customHeight="1">
      <c r="A23" s="38"/>
      <c r="B23" s="48" t="s">
        <v>215</v>
      </c>
      <c r="C23" s="34"/>
      <c r="D23" s="38"/>
      <c r="E23" s="48" t="s">
        <v>232</v>
      </c>
      <c r="F23" s="32"/>
      <c r="G23" s="38"/>
      <c r="H23" s="33" t="s">
        <v>192</v>
      </c>
      <c r="I23" s="32"/>
    </row>
    <row r="24" spans="1:9" ht="15" customHeight="1">
      <c r="A24" s="38"/>
      <c r="B24" s="48" t="s">
        <v>244</v>
      </c>
      <c r="C24" s="34"/>
      <c r="D24" s="38"/>
      <c r="E24" s="48" t="s">
        <v>233</v>
      </c>
      <c r="F24" s="32"/>
      <c r="G24" s="38"/>
      <c r="H24" s="33" t="s">
        <v>193</v>
      </c>
      <c r="I24" s="32"/>
    </row>
    <row r="25" spans="1:9" ht="15" customHeight="1">
      <c r="A25" s="38"/>
      <c r="B25" s="48" t="s">
        <v>217</v>
      </c>
      <c r="C25" s="34"/>
      <c r="D25" s="38"/>
      <c r="E25" s="133" t="s">
        <v>242</v>
      </c>
      <c r="F25" s="32"/>
      <c r="G25" s="38"/>
      <c r="H25" s="27" t="s">
        <v>200</v>
      </c>
      <c r="I25" s="32"/>
    </row>
    <row r="26" spans="1:8" ht="15" customHeight="1">
      <c r="A26" s="39"/>
      <c r="B26" s="40"/>
      <c r="C26" s="24"/>
      <c r="D26" s="24"/>
      <c r="E26" s="30"/>
      <c r="F26" s="24"/>
      <c r="G26" s="24"/>
      <c r="H26" s="31"/>
    </row>
    <row r="27" spans="1:9" ht="15" customHeight="1">
      <c r="A27" s="150" t="s">
        <v>106</v>
      </c>
      <c r="B27" s="151"/>
      <c r="C27" s="32"/>
      <c r="D27" s="150" t="s">
        <v>108</v>
      </c>
      <c r="E27" s="151"/>
      <c r="F27" s="35"/>
      <c r="G27" s="150" t="s">
        <v>40</v>
      </c>
      <c r="H27" s="151"/>
      <c r="I27" s="34"/>
    </row>
    <row r="28" spans="1:9" ht="15" customHeight="1">
      <c r="A28" s="37"/>
      <c r="B28" s="118" t="s">
        <v>168</v>
      </c>
      <c r="C28" s="32"/>
      <c r="D28" s="37"/>
      <c r="E28" t="s">
        <v>150</v>
      </c>
      <c r="F28" s="34"/>
      <c r="G28" s="37"/>
      <c r="H28" s="126" t="s">
        <v>201</v>
      </c>
      <c r="I28" s="34"/>
    </row>
    <row r="29" spans="1:9" ht="15" customHeight="1">
      <c r="A29" s="38"/>
      <c r="B29" s="33" t="s">
        <v>196</v>
      </c>
      <c r="C29" s="32"/>
      <c r="D29" s="38"/>
      <c r="E29" t="s">
        <v>151</v>
      </c>
      <c r="F29" s="34"/>
      <c r="G29" s="38"/>
      <c r="H29" s="48" t="s">
        <v>202</v>
      </c>
      <c r="I29" s="34"/>
    </row>
    <row r="30" spans="1:9" ht="15" customHeight="1">
      <c r="A30" s="38"/>
      <c r="B30" s="33" t="s">
        <v>169</v>
      </c>
      <c r="C30" s="32"/>
      <c r="D30" s="38"/>
      <c r="E30" t="s">
        <v>152</v>
      </c>
      <c r="F30" s="34"/>
      <c r="G30" s="38"/>
      <c r="H30" s="33" t="s">
        <v>205</v>
      </c>
      <c r="I30" s="34"/>
    </row>
    <row r="31" spans="1:9" ht="15" customHeight="1">
      <c r="A31" s="38"/>
      <c r="B31" s="33" t="s">
        <v>170</v>
      </c>
      <c r="C31" s="32"/>
      <c r="D31" s="38"/>
      <c r="E31" t="s">
        <v>153</v>
      </c>
      <c r="F31" s="34"/>
      <c r="G31" s="38"/>
      <c r="H31" s="33" t="s">
        <v>243</v>
      </c>
      <c r="I31" s="34"/>
    </row>
    <row r="32" spans="1:9" ht="15" customHeight="1">
      <c r="A32" s="38"/>
      <c r="B32" s="33" t="s">
        <v>171</v>
      </c>
      <c r="C32" s="32"/>
      <c r="D32" s="38"/>
      <c r="E32" t="s">
        <v>154</v>
      </c>
      <c r="F32" s="34"/>
      <c r="G32" s="38"/>
      <c r="H32" s="125" t="s">
        <v>203</v>
      </c>
      <c r="I32" s="34"/>
    </row>
    <row r="33" spans="1:9" ht="15" customHeight="1">
      <c r="A33" s="38"/>
      <c r="B33" s="27" t="s">
        <v>262</v>
      </c>
      <c r="C33" s="32"/>
      <c r="D33" s="38"/>
      <c r="E33" s="27" t="s">
        <v>155</v>
      </c>
      <c r="F33" s="34"/>
      <c r="G33" s="38"/>
      <c r="H33" s="27" t="s">
        <v>204</v>
      </c>
      <c r="I33" s="34"/>
    </row>
    <row r="34" ht="15" customHeight="1"/>
    <row r="35" spans="1:7" ht="12.75">
      <c r="A35" s="150" t="s">
        <v>259</v>
      </c>
      <c r="B35" s="151"/>
      <c r="C35" s="10"/>
      <c r="D35" s="150" t="s">
        <v>267</v>
      </c>
      <c r="E35" s="151"/>
      <c r="F35" s="10"/>
      <c r="G35" s="10"/>
    </row>
    <row r="36" spans="1:7" ht="12.75">
      <c r="A36" s="37"/>
      <c r="B36" s="132" t="s">
        <v>174</v>
      </c>
      <c r="C36" s="10"/>
      <c r="D36" s="37"/>
      <c r="E36" s="132" t="s">
        <v>268</v>
      </c>
      <c r="F36" s="10"/>
      <c r="G36" s="10"/>
    </row>
    <row r="37" spans="1:5" ht="12.75">
      <c r="A37" s="38"/>
      <c r="B37" s="133" t="s">
        <v>175</v>
      </c>
      <c r="D37" s="38"/>
      <c r="E37" s="133" t="s">
        <v>270</v>
      </c>
    </row>
    <row r="38" spans="1:5" ht="12.75">
      <c r="A38" s="38"/>
      <c r="B38" s="119" t="s">
        <v>176</v>
      </c>
      <c r="D38" s="38"/>
      <c r="E38" s="119" t="s">
        <v>271</v>
      </c>
    </row>
    <row r="39" spans="1:5" ht="12.75">
      <c r="A39" s="38"/>
      <c r="B39" s="119" t="s">
        <v>177</v>
      </c>
      <c r="D39" s="38"/>
      <c r="E39" s="119" t="s">
        <v>274</v>
      </c>
    </row>
    <row r="40" spans="1:5" ht="12.75">
      <c r="A40" s="38"/>
      <c r="B40" s="134" t="s">
        <v>178</v>
      </c>
      <c r="D40" s="38"/>
      <c r="E40" s="119" t="s">
        <v>272</v>
      </c>
    </row>
    <row r="41" spans="1:5" ht="12.75">
      <c r="A41" s="38"/>
      <c r="B41" s="135" t="s">
        <v>179</v>
      </c>
      <c r="D41" s="38"/>
      <c r="E41" s="135" t="s">
        <v>273</v>
      </c>
    </row>
  </sheetData>
  <sheetProtection/>
  <mergeCells count="14">
    <mergeCell ref="A11:B11"/>
    <mergeCell ref="A19:B19"/>
    <mergeCell ref="A27:B27"/>
    <mergeCell ref="A3:B3"/>
    <mergeCell ref="D35:E35"/>
    <mergeCell ref="G3:H3"/>
    <mergeCell ref="D11:E11"/>
    <mergeCell ref="G11:H11"/>
    <mergeCell ref="A35:B35"/>
    <mergeCell ref="D19:E19"/>
    <mergeCell ref="D27:E27"/>
    <mergeCell ref="G19:H19"/>
    <mergeCell ref="G27:H27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zoomScale="75" zoomScaleNormal="75" zoomScalePageLayoutView="0" workbookViewId="0" topLeftCell="A1">
      <selection activeCell="M5" sqref="M5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116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80</v>
      </c>
      <c r="B5" s="44">
        <f>IF(A5="","",VLOOKUP(A5,Entrants!$B$4:$D$105,3))</f>
        <v>0</v>
      </c>
      <c r="C5" s="44">
        <v>1</v>
      </c>
      <c r="D5" s="127" t="str">
        <f>IF(A5="","",VLOOKUP(A5,Entrants!$B$4:$D$105,2))</f>
        <v>Sellars, Simon</v>
      </c>
      <c r="E5" s="45">
        <v>0.016064814814814813</v>
      </c>
      <c r="F5" s="45">
        <f>IF(A5="","",VLOOKUP(A5,Entrants!$B$4:$O$105,14))</f>
        <v>0.0022569444444444447</v>
      </c>
      <c r="G5" s="45">
        <f aca="true" t="shared" si="0" ref="G5:G68">IF(D5="","",E5-F5)</f>
        <v>0.013807870370370368</v>
      </c>
      <c r="H5" s="7"/>
      <c r="I5" s="5">
        <v>1</v>
      </c>
      <c r="J5" s="43" t="s">
        <v>111</v>
      </c>
      <c r="K5" s="45">
        <v>0.017222222222222222</v>
      </c>
      <c r="L5" s="45">
        <v>0.0078125</v>
      </c>
      <c r="M5" s="45">
        <v>0.009525462962962963</v>
      </c>
    </row>
    <row r="6" spans="1:13" ht="15" customHeight="1">
      <c r="A6" s="44">
        <v>24</v>
      </c>
      <c r="B6" s="44" t="str">
        <f>IF(A6="","",VLOOKUP(A6,Entrants!$B$4:$D$105,3))</f>
        <v>RD</v>
      </c>
      <c r="C6" s="44">
        <v>2</v>
      </c>
      <c r="D6" s="127" t="str">
        <f>IF(A6="","",VLOOKUP(A6,Entrants!$B$4:$D$105,2))</f>
        <v>Dodd, Sam</v>
      </c>
      <c r="E6" s="45">
        <v>0.016689814814814817</v>
      </c>
      <c r="F6" s="45">
        <f>IF(A6="","",VLOOKUP(A6,Entrants!$B$4:$O$105,14))</f>
        <v>0.005729166666666667</v>
      </c>
      <c r="G6" s="45">
        <f t="shared" si="0"/>
        <v>0.01096064814814815</v>
      </c>
      <c r="H6" s="7"/>
      <c r="I6" s="5">
        <v>2</v>
      </c>
      <c r="J6" s="43" t="s">
        <v>94</v>
      </c>
      <c r="K6" s="45">
        <v>0.017569444444444447</v>
      </c>
      <c r="L6" s="45">
        <v>0.0078125</v>
      </c>
      <c r="M6" s="45">
        <v>0.009756944444444447</v>
      </c>
    </row>
    <row r="7" spans="1:13" ht="15" customHeight="1">
      <c r="A7" s="44">
        <v>40</v>
      </c>
      <c r="B7" s="44" t="str">
        <f>IF(A7="","",VLOOKUP(A7,Entrants!$B$4:$D$105,3))</f>
        <v>RD</v>
      </c>
      <c r="C7" s="44">
        <v>3</v>
      </c>
      <c r="D7" s="127" t="str">
        <f>IF(A7="","",VLOOKUP(A7,Entrants!$B$4:$D$105,2))</f>
        <v>Herron, Aynsley</v>
      </c>
      <c r="E7" s="45">
        <v>0.016770833333333332</v>
      </c>
      <c r="F7" s="45">
        <f>IF(A7="","",VLOOKUP(A7,Entrants!$B$4:$O$105,14))</f>
        <v>0.0022569444444444447</v>
      </c>
      <c r="G7" s="45">
        <f t="shared" si="0"/>
        <v>0.014513888888888887</v>
      </c>
      <c r="H7" s="7"/>
      <c r="I7" s="5">
        <v>3</v>
      </c>
      <c r="J7" s="43" t="s">
        <v>57</v>
      </c>
      <c r="K7" s="45">
        <v>0.017395833333333336</v>
      </c>
      <c r="L7" s="45">
        <v>0.007638888888888889</v>
      </c>
      <c r="M7" s="45">
        <v>0.009756944444444447</v>
      </c>
    </row>
    <row r="8" spans="1:13" ht="15" customHeight="1">
      <c r="A8" s="44">
        <v>37</v>
      </c>
      <c r="B8" s="44" t="str">
        <f>IF(A8="","",VLOOKUP(A8,Entrants!$B$4:$D$105,3))</f>
        <v>GG</v>
      </c>
      <c r="C8" s="44">
        <v>4</v>
      </c>
      <c r="D8" s="127" t="str">
        <f>IF(A8="","",VLOOKUP(A8,Entrants!$B$4:$D$105,2))</f>
        <v>Grieves, Andrew</v>
      </c>
      <c r="E8" s="45">
        <v>0.016898148148148148</v>
      </c>
      <c r="F8" s="45">
        <f>IF(A8="","",VLOOKUP(A8,Entrants!$B$4:$O$105,14))</f>
        <v>0.004861111111111111</v>
      </c>
      <c r="G8" s="45">
        <f t="shared" si="0"/>
        <v>0.012037037037037037</v>
      </c>
      <c r="H8" s="7"/>
      <c r="I8" s="5">
        <v>4</v>
      </c>
      <c r="J8" s="43" t="s">
        <v>92</v>
      </c>
      <c r="K8" s="45">
        <v>0.017453703703703704</v>
      </c>
      <c r="L8" s="45">
        <v>0.007465277777777778</v>
      </c>
      <c r="M8" s="45">
        <v>0.009988425925925925</v>
      </c>
    </row>
    <row r="9" spans="1:13" ht="15" customHeight="1">
      <c r="A9" s="44">
        <v>29</v>
      </c>
      <c r="B9" s="44" t="str">
        <f>IF(A9="","",VLOOKUP(A9,Entrants!$B$4:$D$105,3))</f>
        <v>AA</v>
      </c>
      <c r="C9" s="44">
        <v>5</v>
      </c>
      <c r="D9" s="127" t="str">
        <f>IF(A9="","",VLOOKUP(A9,Entrants!$B$4:$D$105,2))</f>
        <v>Edwards, Phillipa</v>
      </c>
      <c r="E9" s="45">
        <v>0.01695601851851852</v>
      </c>
      <c r="F9" s="45">
        <f>IF(A9="","",VLOOKUP(A9,Entrants!$B$4:$O$105,14))</f>
        <v>0.0026041666666666665</v>
      </c>
      <c r="G9" s="45">
        <f t="shared" si="0"/>
        <v>0.014351851851851853</v>
      </c>
      <c r="H9" s="7"/>
      <c r="I9" s="5">
        <v>5</v>
      </c>
      <c r="J9" s="43" t="s">
        <v>65</v>
      </c>
      <c r="K9" s="45">
        <v>0.01704861111111111</v>
      </c>
      <c r="L9" s="45">
        <v>0.006944444444444444</v>
      </c>
      <c r="M9" s="45">
        <v>0.010104166666666668</v>
      </c>
    </row>
    <row r="10" spans="1:13" ht="15" customHeight="1">
      <c r="A10" s="44">
        <v>64</v>
      </c>
      <c r="B10" s="44" t="str">
        <f>IF(A10="","",VLOOKUP(A10,Entrants!$B$4:$D$105,3))</f>
        <v>AA</v>
      </c>
      <c r="C10" s="44">
        <v>6</v>
      </c>
      <c r="D10" s="127" t="str">
        <f>IF(A10="","",VLOOKUP(A10,Entrants!$B$4:$D$105,2))</f>
        <v>Munro, Lynn</v>
      </c>
      <c r="E10" s="45">
        <v>0.017013888888888887</v>
      </c>
      <c r="F10" s="45">
        <f>IF(A10="","",VLOOKUP(A10,Entrants!$B$4:$O$105,14))</f>
        <v>0.00034722222222222224</v>
      </c>
      <c r="G10" s="45">
        <f t="shared" si="0"/>
        <v>0.016666666666666666</v>
      </c>
      <c r="H10" s="7"/>
      <c r="I10" s="5">
        <v>6</v>
      </c>
      <c r="J10" s="7" t="s">
        <v>67</v>
      </c>
      <c r="K10" s="6">
        <v>0.017777777777777778</v>
      </c>
      <c r="L10" s="6">
        <v>0.007638888888888889</v>
      </c>
      <c r="M10" s="6">
        <v>0.010138888888888888</v>
      </c>
    </row>
    <row r="11" spans="1:13" ht="15" customHeight="1">
      <c r="A11" s="44">
        <v>44</v>
      </c>
      <c r="B11" s="44" t="str">
        <f>IF(A11="","",VLOOKUP(A11,Entrants!$B$4:$D$105,3))</f>
        <v>MP</v>
      </c>
      <c r="C11" s="44">
        <v>7</v>
      </c>
      <c r="D11" s="127" t="str">
        <f>IF(A11="","",VLOOKUP(A11,Entrants!$B$4:$D$105,2))</f>
        <v>Holmback, Peter</v>
      </c>
      <c r="E11" s="45">
        <v>0.01704861111111111</v>
      </c>
      <c r="F11" s="45">
        <f>IF(A11="","",VLOOKUP(A11,Entrants!$B$4:$O$105,14))</f>
        <v>0.006944444444444444</v>
      </c>
      <c r="G11" s="45">
        <f t="shared" si="0"/>
        <v>0.010104166666666668</v>
      </c>
      <c r="H11" s="7"/>
      <c r="I11" s="5">
        <v>7</v>
      </c>
      <c r="J11" s="47" t="s">
        <v>87</v>
      </c>
      <c r="K11" s="6">
        <v>0.01758101851851852</v>
      </c>
      <c r="L11" s="6">
        <v>0.007291666666666666</v>
      </c>
      <c r="M11" s="6">
        <v>0.010289351851851855</v>
      </c>
    </row>
    <row r="12" spans="1:13" ht="15" customHeight="1">
      <c r="A12" s="44">
        <v>100</v>
      </c>
      <c r="B12" s="44" t="str">
        <f>IF(A12="","",VLOOKUP(A12,Entrants!$B$4:$D$105,3))</f>
        <v>HT</v>
      </c>
      <c r="C12" s="44">
        <v>8</v>
      </c>
      <c r="D12" s="127" t="str">
        <f>IF(A12="","",VLOOKUP(A12,Entrants!$B$4:$D$105,2))</f>
        <v>Young, Cath</v>
      </c>
      <c r="E12" s="45">
        <v>0.01709490740740741</v>
      </c>
      <c r="F12" s="45">
        <f>IF(A12="","",VLOOKUP(A12,Entrants!$B$4:$O$105,14))</f>
        <v>0.0046875</v>
      </c>
      <c r="G12" s="45">
        <f t="shared" si="0"/>
        <v>0.012407407407407409</v>
      </c>
      <c r="H12" s="7"/>
      <c r="I12" s="5">
        <v>8</v>
      </c>
      <c r="J12" s="43" t="s">
        <v>86</v>
      </c>
      <c r="K12" s="45">
        <v>0.01744212962962963</v>
      </c>
      <c r="L12" s="45">
        <v>0.007118055555555555</v>
      </c>
      <c r="M12" s="45">
        <v>0.010324074074074076</v>
      </c>
    </row>
    <row r="13" spans="1:13" ht="15" customHeight="1">
      <c r="A13" s="44">
        <v>42</v>
      </c>
      <c r="B13" s="44" t="str">
        <f>IF(A13="","",VLOOKUP(A13,Entrants!$B$4:$D$105,3))</f>
        <v>NK</v>
      </c>
      <c r="C13" s="44">
        <v>9</v>
      </c>
      <c r="D13" s="127" t="str">
        <f>IF(A13="","",VLOOKUP(A13,Entrants!$B$4:$D$105,2))</f>
        <v>Hill, Samantha</v>
      </c>
      <c r="E13" s="45">
        <v>0.017106481481481483</v>
      </c>
      <c r="F13" s="45">
        <f>IF(A13="","",VLOOKUP(A13,Entrants!$B$4:$O$105,14))</f>
        <v>0.0031249999999999997</v>
      </c>
      <c r="G13" s="45">
        <f t="shared" si="0"/>
        <v>0.013981481481481484</v>
      </c>
      <c r="H13" s="7"/>
      <c r="I13" s="5">
        <v>9</v>
      </c>
      <c r="J13" s="43" t="s">
        <v>97</v>
      </c>
      <c r="K13" s="45">
        <v>0.017314814814814814</v>
      </c>
      <c r="L13" s="45">
        <v>0.0067708333333333336</v>
      </c>
      <c r="M13" s="45">
        <v>0.01054398148148148</v>
      </c>
    </row>
    <row r="14" spans="1:13" ht="15" customHeight="1">
      <c r="A14" s="44">
        <v>5</v>
      </c>
      <c r="B14" s="44" t="str">
        <f>IF(A14="","",VLOOKUP(A14,Entrants!$B$4:$D$105,3))</f>
        <v>AA</v>
      </c>
      <c r="C14" s="44">
        <v>10</v>
      </c>
      <c r="D14" s="127" t="str">
        <f>IF(A14="","",VLOOKUP(A14,Entrants!$B$4:$D$105,2))</f>
        <v>Beal, Suzanne</v>
      </c>
      <c r="E14" s="45">
        <v>0.017118055555555556</v>
      </c>
      <c r="F14" s="45">
        <f>IF(A14="","",VLOOKUP(A14,Entrants!$B$4:$O$105,14))</f>
        <v>0.0050347222222222225</v>
      </c>
      <c r="G14" s="45">
        <f t="shared" si="0"/>
        <v>0.012083333333333335</v>
      </c>
      <c r="H14" s="7"/>
      <c r="I14" s="5">
        <v>10</v>
      </c>
      <c r="J14" s="43" t="s">
        <v>85</v>
      </c>
      <c r="K14" s="45">
        <v>0.01721064814814815</v>
      </c>
      <c r="L14" s="45">
        <v>0.006423611111111112</v>
      </c>
      <c r="M14" s="45">
        <v>0.010787037037037036</v>
      </c>
    </row>
    <row r="15" spans="1:13" ht="15" customHeight="1">
      <c r="A15" s="44">
        <v>39</v>
      </c>
      <c r="B15" s="44">
        <f>IF(A15="","",VLOOKUP(A15,Entrants!$B$4:$D$105,3))</f>
        <v>0</v>
      </c>
      <c r="C15" s="44">
        <v>11</v>
      </c>
      <c r="D15" s="127" t="str">
        <f>IF(A15="","",VLOOKUP(A15,Entrants!$B$4:$D$105,2))</f>
        <v>Frazer, Joe</v>
      </c>
      <c r="E15" s="45">
        <v>0.017152777777777777</v>
      </c>
      <c r="F15" s="45">
        <f>IF(A15="","",VLOOKUP(A15,Entrants!$B$4:$O$105,14))</f>
        <v>0.0046875</v>
      </c>
      <c r="G15" s="45">
        <f t="shared" si="0"/>
        <v>0.012465277777777777</v>
      </c>
      <c r="H15" s="7"/>
      <c r="I15" s="5">
        <v>11</v>
      </c>
      <c r="J15" s="43" t="s">
        <v>58</v>
      </c>
      <c r="K15" s="45">
        <v>0.01741898148148148</v>
      </c>
      <c r="L15" s="45">
        <v>0.006597222222222222</v>
      </c>
      <c r="M15" s="45">
        <v>0.010821759259259257</v>
      </c>
    </row>
    <row r="16" spans="1:13" ht="15" customHeight="1">
      <c r="A16" s="44">
        <v>57</v>
      </c>
      <c r="B16" s="44" t="str">
        <f>IF(A16="","",VLOOKUP(A16,Entrants!$B$4:$D$105,3))</f>
        <v>AA</v>
      </c>
      <c r="C16" s="44">
        <v>12</v>
      </c>
      <c r="D16" s="127" t="str">
        <f>IF(A16="","",VLOOKUP(A16,Entrants!$B$4:$D$105,2))</f>
        <v>Lowes, Alison</v>
      </c>
      <c r="E16" s="45">
        <v>0.017175925925925924</v>
      </c>
      <c r="F16" s="45">
        <f>IF(A16="","",VLOOKUP(A16,Entrants!$B$4:$O$105,14))</f>
        <v>0.0019097222222222222</v>
      </c>
      <c r="G16" s="45">
        <f t="shared" si="0"/>
        <v>0.015266203703703702</v>
      </c>
      <c r="H16" s="7"/>
      <c r="I16" s="5">
        <v>12</v>
      </c>
      <c r="J16" s="43" t="s">
        <v>277</v>
      </c>
      <c r="K16" s="45">
        <v>0.01726851851851852</v>
      </c>
      <c r="L16" s="45">
        <v>0.006423611111111112</v>
      </c>
      <c r="M16" s="45">
        <v>0.010844907407407407</v>
      </c>
    </row>
    <row r="17" spans="1:13" ht="15" customHeight="1">
      <c r="A17" s="44">
        <v>93</v>
      </c>
      <c r="B17" s="44" t="str">
        <f>IF(A17="","",VLOOKUP(A17,Entrants!$B$4:$D$105,3))</f>
        <v>GT</v>
      </c>
      <c r="C17" s="44">
        <v>13</v>
      </c>
      <c r="D17" s="127" t="str">
        <f>IF(A17="","",VLOOKUP(A17,Entrants!$B$4:$D$105,2))</f>
        <v>Turnbull, Paul</v>
      </c>
      <c r="E17" s="45">
        <v>0.017187499999999998</v>
      </c>
      <c r="F17" s="45">
        <f>IF(A17="","",VLOOKUP(A17,Entrants!$B$4:$O$105,14))</f>
        <v>0.005381944444444445</v>
      </c>
      <c r="G17" s="45">
        <f t="shared" si="0"/>
        <v>0.011805555555555552</v>
      </c>
      <c r="H17" s="7"/>
      <c r="I17" s="5">
        <v>13</v>
      </c>
      <c r="J17" s="43" t="s">
        <v>54</v>
      </c>
      <c r="K17" s="45">
        <v>0.016689814814814817</v>
      </c>
      <c r="L17" s="45">
        <v>0.005729166666666667</v>
      </c>
      <c r="M17" s="45">
        <v>0.01096064814814815</v>
      </c>
    </row>
    <row r="18" spans="1:13" ht="15" customHeight="1">
      <c r="A18" s="44">
        <v>31</v>
      </c>
      <c r="B18" s="44" t="str">
        <f>IF(A18="","",VLOOKUP(A18,Entrants!$B$4:$D$105,3))</f>
        <v>MP</v>
      </c>
      <c r="C18" s="44">
        <v>14</v>
      </c>
      <c r="D18" s="127" t="str">
        <f>IF(A18="","",VLOOKUP(A18,Entrants!$B$4:$D$105,2))</f>
        <v>Freeman, Kevin</v>
      </c>
      <c r="E18" s="45">
        <v>0.01719907407407407</v>
      </c>
      <c r="F18" s="45">
        <f>IF(A18="","",VLOOKUP(A18,Entrants!$B$4:$O$105,14))</f>
        <v>0.004513888888888889</v>
      </c>
      <c r="G18" s="45">
        <f t="shared" si="0"/>
        <v>0.012685185185185181</v>
      </c>
      <c r="H18" s="7"/>
      <c r="I18" s="5">
        <v>14</v>
      </c>
      <c r="J18" s="43" t="s">
        <v>76</v>
      </c>
      <c r="K18" s="45">
        <v>0.017407407407407406</v>
      </c>
      <c r="L18" s="45">
        <v>0.0062499999999999995</v>
      </c>
      <c r="M18" s="45">
        <v>0.011157407407407408</v>
      </c>
    </row>
    <row r="19" spans="1:13" ht="15" customHeight="1">
      <c r="A19" s="44">
        <v>89</v>
      </c>
      <c r="B19" s="44" t="str">
        <f>IF(A19="","",VLOOKUP(A19,Entrants!$B$4:$D$105,3))</f>
        <v>AD</v>
      </c>
      <c r="C19" s="44">
        <v>15</v>
      </c>
      <c r="D19" s="127" t="str">
        <f>IF(A19="","",VLOOKUP(A19,Entrants!$B$4:$D$105,2))</f>
        <v>Smith, Dale</v>
      </c>
      <c r="E19" s="45">
        <v>0.01721064814814815</v>
      </c>
      <c r="F19" s="45">
        <f>IF(A19="","",VLOOKUP(A19,Entrants!$B$4:$O$105,14))</f>
        <v>0.006423611111111112</v>
      </c>
      <c r="G19" s="45">
        <f t="shared" si="0"/>
        <v>0.010787037037037036</v>
      </c>
      <c r="H19" s="7"/>
      <c r="I19" s="5">
        <v>15</v>
      </c>
      <c r="J19" s="43" t="s">
        <v>55</v>
      </c>
      <c r="K19" s="45">
        <v>0.018645833333333334</v>
      </c>
      <c r="L19" s="45">
        <v>0.007465277777777778</v>
      </c>
      <c r="M19" s="45">
        <v>0.011180555555555555</v>
      </c>
    </row>
    <row r="20" spans="1:13" ht="15" customHeight="1">
      <c r="A20" s="44">
        <v>56</v>
      </c>
      <c r="B20" s="44" t="str">
        <f>IF(A20="","",VLOOKUP(A20,Entrants!$B$4:$D$105,3))</f>
        <v>RR</v>
      </c>
      <c r="C20" s="44">
        <v>16</v>
      </c>
      <c r="D20" s="127" t="str">
        <f>IF(A20="","",VLOOKUP(A20,Entrants!$B$4:$D$105,2))</f>
        <v>Lonsdale, Davina</v>
      </c>
      <c r="E20" s="45">
        <v>0.017222222222222222</v>
      </c>
      <c r="F20" s="45">
        <f>IF(A20="","",VLOOKUP(A20,Entrants!$B$4:$O$105,14))</f>
        <v>0.003472222222222222</v>
      </c>
      <c r="G20" s="45">
        <f t="shared" si="0"/>
        <v>0.01375</v>
      </c>
      <c r="H20" s="7"/>
      <c r="I20" s="5">
        <v>16</v>
      </c>
      <c r="J20" s="43" t="s">
        <v>61</v>
      </c>
      <c r="K20" s="45">
        <v>0.017395833333333336</v>
      </c>
      <c r="L20" s="45">
        <v>0.005902777777777778</v>
      </c>
      <c r="M20" s="45">
        <v>0.011493055555555558</v>
      </c>
    </row>
    <row r="21" spans="1:13" ht="15" customHeight="1">
      <c r="A21" s="44">
        <v>11</v>
      </c>
      <c r="B21" s="44" t="str">
        <f>IF(A21="","",VLOOKUP(A21,Entrants!$B$4:$D$105,3))</f>
        <v>AD</v>
      </c>
      <c r="C21" s="44">
        <v>17</v>
      </c>
      <c r="D21" s="127" t="str">
        <f>IF(A21="","",VLOOKUP(A21,Entrants!$B$4:$D$105,2))</f>
        <v>Calverley, Claire</v>
      </c>
      <c r="E21" s="45">
        <v>0.017233796296296296</v>
      </c>
      <c r="F21" s="45">
        <f>IF(A21="","",VLOOKUP(A21,Entrants!$B$4:$O$105,14))</f>
        <v>0.0050347222222222225</v>
      </c>
      <c r="G21" s="45">
        <f t="shared" si="0"/>
        <v>0.012199074074074074</v>
      </c>
      <c r="H21" s="7"/>
      <c r="I21" s="5">
        <v>17</v>
      </c>
      <c r="J21" s="43" t="s">
        <v>81</v>
      </c>
      <c r="K21" s="45">
        <v>0.017280092592592593</v>
      </c>
      <c r="L21" s="45">
        <v>0.005555555555555556</v>
      </c>
      <c r="M21" s="45">
        <v>0.011724537037037037</v>
      </c>
    </row>
    <row r="22" spans="1:13" ht="15" customHeight="1">
      <c r="A22" s="44">
        <v>8</v>
      </c>
      <c r="B22" s="44" t="str">
        <f>IF(A22="","",VLOOKUP(A22,Entrants!$B$4:$D$105,3))</f>
        <v>AA</v>
      </c>
      <c r="C22" s="44">
        <v>18</v>
      </c>
      <c r="D22" s="127" t="str">
        <f>IF(A22="","",VLOOKUP(A22,Entrants!$B$4:$D$105,2))</f>
        <v>Browning, Sue</v>
      </c>
      <c r="E22" s="45">
        <v>0.01724537037037037</v>
      </c>
      <c r="F22" s="45">
        <f>IF(A22="","",VLOOKUP(A22,Entrants!$B$4:$O$105,14))</f>
        <v>0.004513888888888889</v>
      </c>
      <c r="G22" s="45">
        <f t="shared" si="0"/>
        <v>0.012731481481481479</v>
      </c>
      <c r="H22" s="7"/>
      <c r="I22" s="5">
        <v>18</v>
      </c>
      <c r="J22" s="47" t="s">
        <v>50</v>
      </c>
      <c r="K22" s="6">
        <v>0.017465277777777777</v>
      </c>
      <c r="L22" s="6">
        <v>0.005729166666666667</v>
      </c>
      <c r="M22" s="6">
        <v>0.01173611111111111</v>
      </c>
    </row>
    <row r="23" spans="1:13" ht="15" customHeight="1">
      <c r="A23" s="44">
        <v>9</v>
      </c>
      <c r="B23" s="44">
        <f>IF(A23="","",VLOOKUP(A23,Entrants!$B$4:$D$105,3))</f>
        <v>0</v>
      </c>
      <c r="C23" s="44">
        <v>19</v>
      </c>
      <c r="D23" s="127" t="str">
        <f>IF(A23="","",VLOOKUP(A23,Entrants!$B$4:$D$105,2))</f>
        <v>Jackson. Mattie</v>
      </c>
      <c r="E23" s="45">
        <v>0.01726851851851852</v>
      </c>
      <c r="F23" s="45">
        <f>IF(A23="","",VLOOKUP(A23,Entrants!$B$4:$O$105,14))</f>
        <v>0.006423611111111112</v>
      </c>
      <c r="G23" s="45">
        <f t="shared" si="0"/>
        <v>0.010844907407407407</v>
      </c>
      <c r="H23" s="7"/>
      <c r="I23" s="5">
        <v>19</v>
      </c>
      <c r="J23" s="43" t="s">
        <v>88</v>
      </c>
      <c r="K23" s="45">
        <v>0.017187499999999998</v>
      </c>
      <c r="L23" s="45">
        <v>0.005381944444444445</v>
      </c>
      <c r="M23" s="45">
        <v>0.011805555555555552</v>
      </c>
    </row>
    <row r="24" spans="1:13" ht="15" customHeight="1">
      <c r="A24" s="44">
        <v>74</v>
      </c>
      <c r="B24" s="44" t="str">
        <f>IF(A24="","",VLOOKUP(A24,Entrants!$B$4:$D$105,3))</f>
        <v>AD</v>
      </c>
      <c r="C24" s="44">
        <v>20</v>
      </c>
      <c r="D24" s="127" t="str">
        <f>IF(A24="","",VLOOKUP(A24,Entrants!$B$4:$D$105,2))</f>
        <v>Roberts, Dave</v>
      </c>
      <c r="E24" s="45">
        <v>0.017280092592592593</v>
      </c>
      <c r="F24" s="45">
        <f>IF(A24="","",VLOOKUP(A24,Entrants!$B$4:$O$105,14))</f>
        <v>0.005555555555555556</v>
      </c>
      <c r="G24" s="45">
        <f t="shared" si="0"/>
        <v>0.011724537037037037</v>
      </c>
      <c r="H24" s="7"/>
      <c r="I24" s="5">
        <v>20</v>
      </c>
      <c r="J24" s="43" t="s">
        <v>47</v>
      </c>
      <c r="K24" s="45">
        <v>0.017546296296296296</v>
      </c>
      <c r="L24" s="45">
        <v>0.005729166666666667</v>
      </c>
      <c r="M24" s="45">
        <v>0.011817129629629629</v>
      </c>
    </row>
    <row r="25" spans="1:13" ht="15" customHeight="1">
      <c r="A25" s="44">
        <v>90</v>
      </c>
      <c r="B25" s="44" t="str">
        <f>IF(A25="","",VLOOKUP(A25,Entrants!$B$4:$D$105,3))</f>
        <v>MP</v>
      </c>
      <c r="C25" s="44">
        <v>21</v>
      </c>
      <c r="D25" s="127" t="str">
        <f>IF(A25="","",VLOOKUP(A25,Entrants!$B$4:$D$105,2))</f>
        <v>Stewart, Claire</v>
      </c>
      <c r="E25" s="45">
        <v>0.017291666666666667</v>
      </c>
      <c r="F25" s="45">
        <f>IF(A25="","",VLOOKUP(A25,Entrants!$B$4:$O$105,14))</f>
        <v>0.001736111111111111</v>
      </c>
      <c r="G25" s="45">
        <f t="shared" si="0"/>
        <v>0.015555555555555555</v>
      </c>
      <c r="H25" s="7"/>
      <c r="I25" s="5">
        <v>21</v>
      </c>
      <c r="J25" s="43" t="s">
        <v>126</v>
      </c>
      <c r="K25" s="45">
        <v>0.01758101851851852</v>
      </c>
      <c r="L25" s="45">
        <v>0.005729166666666667</v>
      </c>
      <c r="M25" s="45">
        <v>0.011851851851851853</v>
      </c>
    </row>
    <row r="26" spans="1:13" ht="15" customHeight="1">
      <c r="A26" s="44">
        <v>20</v>
      </c>
      <c r="B26" s="44" t="str">
        <f>IF(A26="","",VLOOKUP(A26,Entrants!$B$4:$D$105,3))</f>
        <v>RD</v>
      </c>
      <c r="C26" s="44">
        <v>22</v>
      </c>
      <c r="D26" s="127" t="str">
        <f>IF(A26="","",VLOOKUP(A26,Entrants!$B$4:$D$105,2))</f>
        <v>Craddock, Ann</v>
      </c>
      <c r="E26" s="45">
        <v>0.017314814814814814</v>
      </c>
      <c r="F26" s="45">
        <f>IF(A26="","",VLOOKUP(A26,Entrants!$B$4:$O$105,14))</f>
        <v>0.0024305555555555556</v>
      </c>
      <c r="G26" s="45">
        <f t="shared" si="0"/>
        <v>0.014884259259259259</v>
      </c>
      <c r="H26" s="7"/>
      <c r="I26" s="5">
        <v>22</v>
      </c>
      <c r="J26" s="43" t="s">
        <v>275</v>
      </c>
      <c r="K26" s="45">
        <v>0.017534722222222222</v>
      </c>
      <c r="L26" s="45">
        <v>0.005555555555555556</v>
      </c>
      <c r="M26" s="45">
        <v>0.011979166666666666</v>
      </c>
    </row>
    <row r="27" spans="1:13" ht="15" customHeight="1">
      <c r="A27" s="44">
        <v>75</v>
      </c>
      <c r="B27" s="44" t="str">
        <f>IF(A27="","",VLOOKUP(A27,Entrants!$B$4:$D$105,3))</f>
        <v>AD</v>
      </c>
      <c r="C27" s="44">
        <v>23</v>
      </c>
      <c r="D27" s="127" t="str">
        <f>IF(A27="","",VLOOKUP(A27,Entrants!$B$4:$D$105,2))</f>
        <v>Robinson, Adam</v>
      </c>
      <c r="E27" s="45">
        <v>0.017314814814814814</v>
      </c>
      <c r="F27" s="45">
        <f>IF(A27="","",VLOOKUP(A27,Entrants!$B$4:$O$105,14))</f>
        <v>0.0067708333333333336</v>
      </c>
      <c r="G27" s="45">
        <f t="shared" si="0"/>
        <v>0.01054398148148148</v>
      </c>
      <c r="H27" s="7"/>
      <c r="I27" s="5">
        <v>23</v>
      </c>
      <c r="J27" s="43" t="s">
        <v>62</v>
      </c>
      <c r="K27" s="45">
        <v>0.016898148148148148</v>
      </c>
      <c r="L27" s="45">
        <v>0.004861111111111111</v>
      </c>
      <c r="M27" s="45">
        <v>0.012037037037037037</v>
      </c>
    </row>
    <row r="28" spans="1:13" ht="15" customHeight="1">
      <c r="A28" s="44">
        <v>51</v>
      </c>
      <c r="B28" s="44" t="str">
        <f>IF(A28="","",VLOOKUP(A28,Entrants!$B$4:$D$105,3))</f>
        <v>TB</v>
      </c>
      <c r="C28" s="44">
        <v>24</v>
      </c>
      <c r="D28" s="127" t="str">
        <f>IF(A28="","",VLOOKUP(A28,Entrants!$B$4:$D$105,2))</f>
        <v>Johnson, Ewa</v>
      </c>
      <c r="E28" s="45">
        <v>0.017326388888888888</v>
      </c>
      <c r="F28" s="45">
        <f>IF(A28="","",VLOOKUP(A28,Entrants!$B$4:$O$105,14))</f>
        <v>0.0020833333333333333</v>
      </c>
      <c r="G28" s="45">
        <f t="shared" si="0"/>
        <v>0.015243055555555555</v>
      </c>
      <c r="H28" s="7"/>
      <c r="I28" s="5">
        <v>24</v>
      </c>
      <c r="J28" s="47" t="s">
        <v>172</v>
      </c>
      <c r="K28" s="6">
        <v>0.017118055555555556</v>
      </c>
      <c r="L28" s="6">
        <v>0.0050347222222222225</v>
      </c>
      <c r="M28" s="6">
        <v>0.012083333333333335</v>
      </c>
    </row>
    <row r="29" spans="1:13" ht="15" customHeight="1">
      <c r="A29" s="44">
        <v>19</v>
      </c>
      <c r="B29" s="44">
        <f>IF(A29="","",VLOOKUP(A29,Entrants!$B$4:$D$105,3))</f>
        <v>0</v>
      </c>
      <c r="C29" s="44">
        <v>25</v>
      </c>
      <c r="D29" s="127" t="str">
        <f>IF(A29="","",VLOOKUP(A29,Entrants!$B$4:$D$105,2))</f>
        <v>Cuthbertson, Lee</v>
      </c>
      <c r="E29" s="45">
        <v>0.01733796296296296</v>
      </c>
      <c r="F29" s="45">
        <f>IF(A29="","",VLOOKUP(A29,Entrants!$B$4:$O$105,14))</f>
        <v>0.0078125</v>
      </c>
      <c r="G29" s="45">
        <f t="shared" si="0"/>
        <v>0.009525462962962961</v>
      </c>
      <c r="H29" s="7"/>
      <c r="I29" s="5">
        <v>25</v>
      </c>
      <c r="J29" s="43" t="s">
        <v>149</v>
      </c>
      <c r="K29" s="45">
        <v>0.017905092592592594</v>
      </c>
      <c r="L29" s="45">
        <v>0.005729166666666667</v>
      </c>
      <c r="M29" s="45">
        <v>0.012175925925925927</v>
      </c>
    </row>
    <row r="30" spans="1:13" ht="15" customHeight="1">
      <c r="A30" s="44">
        <v>36</v>
      </c>
      <c r="B30" s="44" t="str">
        <f>IF(A30="","",VLOOKUP(A30,Entrants!$B$4:$D$105,3))</f>
        <v>RR</v>
      </c>
      <c r="C30" s="44">
        <v>26</v>
      </c>
      <c r="D30" s="127" t="str">
        <f>IF(A30="","",VLOOKUP(A30,Entrants!$B$4:$D$105,2))</f>
        <v>Gillespie, Steve</v>
      </c>
      <c r="E30" s="45">
        <v>0.017395833333333336</v>
      </c>
      <c r="F30" s="45">
        <f>IF(A30="","",VLOOKUP(A30,Entrants!$B$4:$O$105,14))</f>
        <v>0.005902777777777778</v>
      </c>
      <c r="G30" s="45">
        <f t="shared" si="0"/>
        <v>0.011493055555555558</v>
      </c>
      <c r="H30" s="7"/>
      <c r="I30" s="5">
        <v>26</v>
      </c>
      <c r="J30" s="43" t="s">
        <v>122</v>
      </c>
      <c r="K30" s="45">
        <v>0.017233796296296296</v>
      </c>
      <c r="L30" s="45">
        <v>0.0050347222222222225</v>
      </c>
      <c r="M30" s="45">
        <v>0.012199074074074074</v>
      </c>
    </row>
    <row r="31" spans="1:13" ht="15" customHeight="1">
      <c r="A31" s="44">
        <v>32</v>
      </c>
      <c r="B31" s="44" t="str">
        <f>IF(A31="","",VLOOKUP(A31,Entrants!$B$4:$D$105,3))</f>
        <v>FS</v>
      </c>
      <c r="C31" s="44">
        <v>27</v>
      </c>
      <c r="D31" s="127" t="str">
        <f>IF(A31="","",VLOOKUP(A31,Entrants!$B$4:$D$105,2))</f>
        <v>French, Jon</v>
      </c>
      <c r="E31" s="45">
        <v>0.017395833333333336</v>
      </c>
      <c r="F31" s="45">
        <f>IF(A31="","",VLOOKUP(A31,Entrants!$B$4:$O$105,14))</f>
        <v>0.007638888888888889</v>
      </c>
      <c r="G31" s="45">
        <f t="shared" si="0"/>
        <v>0.009756944444444447</v>
      </c>
      <c r="H31" s="7"/>
      <c r="I31" s="5">
        <v>27</v>
      </c>
      <c r="J31" s="43" t="s">
        <v>93</v>
      </c>
      <c r="K31" s="45">
        <v>0.01709490740740741</v>
      </c>
      <c r="L31" s="45">
        <v>0.0046875</v>
      </c>
      <c r="M31" s="45">
        <v>0.012407407407407409</v>
      </c>
    </row>
    <row r="32" spans="1:13" ht="15" customHeight="1">
      <c r="A32" s="44">
        <v>65</v>
      </c>
      <c r="B32" s="44">
        <f>IF(A32="","",VLOOKUP(A32,Entrants!$B$4:$D$105,3))</f>
        <v>0</v>
      </c>
      <c r="C32" s="44">
        <v>28</v>
      </c>
      <c r="D32" s="127" t="str">
        <f>IF(A32="","",VLOOKUP(A32,Entrants!$B$4:$D$105,2))</f>
        <v>Nicholson, Mark</v>
      </c>
      <c r="E32" s="45">
        <v>0.017407407407407406</v>
      </c>
      <c r="F32" s="45">
        <f>IF(A32="","",VLOOKUP(A32,Entrants!$B$4:$O$105,14))</f>
        <v>0.0062499999999999995</v>
      </c>
      <c r="G32" s="45">
        <f t="shared" si="0"/>
        <v>0.011157407407407408</v>
      </c>
      <c r="H32" s="7"/>
      <c r="I32" s="5">
        <v>28</v>
      </c>
      <c r="J32" s="43" t="s">
        <v>74</v>
      </c>
      <c r="K32" s="45">
        <v>0.017662037037037035</v>
      </c>
      <c r="L32" s="45">
        <v>0.005208333333333333</v>
      </c>
      <c r="M32" s="45">
        <v>0.012453703703703703</v>
      </c>
    </row>
    <row r="33" spans="1:13" ht="15" customHeight="1">
      <c r="A33" s="44">
        <v>33</v>
      </c>
      <c r="B33" s="44" t="str">
        <f>IF(A33="","",VLOOKUP(A33,Entrants!$B$4:$D$105,3))</f>
        <v>FS</v>
      </c>
      <c r="C33" s="44">
        <v>29</v>
      </c>
      <c r="D33" s="127" t="str">
        <f>IF(A33="","",VLOOKUP(A33,Entrants!$B$4:$D$105,2))</f>
        <v>French, Steven</v>
      </c>
      <c r="E33" s="45">
        <v>0.01741898148148148</v>
      </c>
      <c r="F33" s="45">
        <f>IF(A33="","",VLOOKUP(A33,Entrants!$B$4:$O$105,14))</f>
        <v>0.006597222222222222</v>
      </c>
      <c r="G33" s="45">
        <f t="shared" si="0"/>
        <v>0.010821759259259257</v>
      </c>
      <c r="H33" s="7"/>
      <c r="I33" s="5">
        <v>29</v>
      </c>
      <c r="J33" s="43" t="s">
        <v>278</v>
      </c>
      <c r="K33" s="45">
        <v>0.017152777777777777</v>
      </c>
      <c r="L33" s="45">
        <v>0.0046875</v>
      </c>
      <c r="M33" s="45">
        <v>0.012465277777777777</v>
      </c>
    </row>
    <row r="34" spans="1:13" ht="15" customHeight="1">
      <c r="A34" s="44">
        <v>84</v>
      </c>
      <c r="B34" s="44" t="str">
        <f>IF(A34="","",VLOOKUP(A34,Entrants!$B$4:$D$105,3))</f>
        <v>RR</v>
      </c>
      <c r="C34" s="44">
        <v>30</v>
      </c>
      <c r="D34" s="127" t="str">
        <f>IF(A34="","",VLOOKUP(A34,Entrants!$B$4:$D$105,2))</f>
        <v>Shillinglaw, Richard</v>
      </c>
      <c r="E34" s="45">
        <v>0.017430555555555557</v>
      </c>
      <c r="F34" s="45">
        <f>IF(A34="","",VLOOKUP(A34,Entrants!$B$4:$O$105,14))</f>
        <v>0.004513888888888889</v>
      </c>
      <c r="G34" s="45">
        <f t="shared" si="0"/>
        <v>0.012916666666666667</v>
      </c>
      <c r="H34" s="7"/>
      <c r="I34" s="5">
        <v>30</v>
      </c>
      <c r="J34" s="43" t="s">
        <v>52</v>
      </c>
      <c r="K34" s="45">
        <v>0.017708333333333333</v>
      </c>
      <c r="L34" s="45">
        <v>0.0050347222222222225</v>
      </c>
      <c r="M34" s="45">
        <v>0.012673611111111111</v>
      </c>
    </row>
    <row r="35" spans="1:13" ht="15" customHeight="1">
      <c r="A35" s="44">
        <v>91</v>
      </c>
      <c r="B35" s="44" t="str">
        <f>IF(A35="","",VLOOKUP(A35,Entrants!$B$4:$D$105,3))</f>
        <v>MP</v>
      </c>
      <c r="C35" s="44">
        <v>31</v>
      </c>
      <c r="D35" s="127" t="str">
        <f>IF(A35="","",VLOOKUP(A35,Entrants!$B$4:$D$105,2))</f>
        <v>Stewart, Graeme</v>
      </c>
      <c r="E35" s="45">
        <v>0.01744212962962963</v>
      </c>
      <c r="F35" s="45">
        <f>IF(A35="","",VLOOKUP(A35,Entrants!$B$4:$O$105,14))</f>
        <v>0.007118055555555555</v>
      </c>
      <c r="G35" s="45">
        <f t="shared" si="0"/>
        <v>0.010324074074074076</v>
      </c>
      <c r="H35" s="7"/>
      <c r="I35" s="5">
        <v>31</v>
      </c>
      <c r="J35" s="43" t="s">
        <v>56</v>
      </c>
      <c r="K35" s="45">
        <v>0.01719907407407407</v>
      </c>
      <c r="L35" s="45">
        <v>0.004513888888888889</v>
      </c>
      <c r="M35" s="45">
        <v>0.012685185185185181</v>
      </c>
    </row>
    <row r="36" spans="1:13" ht="15" customHeight="1">
      <c r="A36" s="44">
        <v>60</v>
      </c>
      <c r="B36" s="44" t="str">
        <f>IF(A36="","",VLOOKUP(A36,Entrants!$B$4:$D$105,3))</f>
        <v>FS</v>
      </c>
      <c r="C36" s="44">
        <v>32</v>
      </c>
      <c r="D36" s="127" t="str">
        <f>IF(A36="","",VLOOKUP(A36,Entrants!$B$4:$D$105,2))</f>
        <v>Maylia, Peter</v>
      </c>
      <c r="E36" s="45">
        <v>0.01744212962962963</v>
      </c>
      <c r="F36" s="45">
        <f>IF(A36="","",VLOOKUP(A36,Entrants!$B$4:$O$105,14))</f>
        <v>0.003645833333333333</v>
      </c>
      <c r="G36" s="45">
        <f t="shared" si="0"/>
        <v>0.013796296296296298</v>
      </c>
      <c r="H36" s="7"/>
      <c r="I36" s="5">
        <v>32</v>
      </c>
      <c r="J36" s="43" t="s">
        <v>131</v>
      </c>
      <c r="K36" s="45">
        <v>0.01724537037037037</v>
      </c>
      <c r="L36" s="45">
        <v>0.004513888888888889</v>
      </c>
      <c r="M36" s="45">
        <v>0.012731481481481479</v>
      </c>
    </row>
    <row r="37" spans="1:13" ht="15" customHeight="1">
      <c r="A37" s="44">
        <v>98</v>
      </c>
      <c r="B37" s="44" t="str">
        <f>IF(A37="","",VLOOKUP(A37,Entrants!$B$4:$D$105,3))</f>
        <v>DoK</v>
      </c>
      <c r="C37" s="44">
        <v>33</v>
      </c>
      <c r="D37" s="127" t="str">
        <f>IF(A37="","",VLOOKUP(A37,Entrants!$B$4:$D$105,2))</f>
        <v>Woods, Joseph</v>
      </c>
      <c r="E37" s="45">
        <v>0.017453703703703704</v>
      </c>
      <c r="F37" s="45">
        <f>IF(A37="","",VLOOKUP(A37,Entrants!$B$4:$O$105,14))</f>
        <v>0.007465277777777778</v>
      </c>
      <c r="G37" s="45">
        <f t="shared" si="0"/>
        <v>0.009988425925925925</v>
      </c>
      <c r="H37" s="7"/>
      <c r="I37" s="5">
        <v>33</v>
      </c>
      <c r="J37" s="43" t="s">
        <v>258</v>
      </c>
      <c r="K37" s="45">
        <v>0.018368055555555554</v>
      </c>
      <c r="L37" s="45">
        <v>0.005555555555555556</v>
      </c>
      <c r="M37" s="45">
        <v>0.012812499999999998</v>
      </c>
    </row>
    <row r="38" spans="1:13" ht="15" customHeight="1">
      <c r="A38" s="44">
        <v>13</v>
      </c>
      <c r="B38" s="44" t="str">
        <f>IF(A38="","",VLOOKUP(A38,Entrants!$B$4:$D$105,3))</f>
        <v>RR</v>
      </c>
      <c r="C38" s="44">
        <v>34</v>
      </c>
      <c r="D38" s="127" t="str">
        <f>IF(A38="","",VLOOKUP(A38,Entrants!$B$4:$D$105,2))</f>
        <v>Christopher, Heather</v>
      </c>
      <c r="E38" s="45">
        <v>0.017465277777777777</v>
      </c>
      <c r="F38" s="45">
        <f>IF(A38="","",VLOOKUP(A38,Entrants!$B$4:$O$105,14))</f>
        <v>0.005729166666666667</v>
      </c>
      <c r="G38" s="45">
        <f t="shared" si="0"/>
        <v>0.01173611111111111</v>
      </c>
      <c r="H38" s="7"/>
      <c r="I38" s="5">
        <v>34</v>
      </c>
      <c r="J38" s="43" t="s">
        <v>83</v>
      </c>
      <c r="K38" s="45">
        <v>0.017430555555555557</v>
      </c>
      <c r="L38" s="45">
        <v>0.004513888888888889</v>
      </c>
      <c r="M38" s="45">
        <v>0.012916666666666667</v>
      </c>
    </row>
    <row r="39" spans="1:13" ht="15" customHeight="1">
      <c r="A39" s="44">
        <v>63</v>
      </c>
      <c r="B39" s="44" t="str">
        <f>IF(A39="","",VLOOKUP(A39,Entrants!$B$4:$D$105,3))</f>
        <v>MM</v>
      </c>
      <c r="C39" s="44">
        <v>35</v>
      </c>
      <c r="D39" s="127" t="str">
        <f>IF(A39="","",VLOOKUP(A39,Entrants!$B$4:$D$105,2))</f>
        <v>Morris, Helen</v>
      </c>
      <c r="E39" s="45">
        <v>0.017499999999999998</v>
      </c>
      <c r="F39" s="45">
        <f>IF(A39="","",VLOOKUP(A39,Entrants!$B$4:$O$105,14))</f>
        <v>0.004513888888888889</v>
      </c>
      <c r="G39" s="45">
        <f t="shared" si="0"/>
        <v>0.012986111111111108</v>
      </c>
      <c r="H39" s="7"/>
      <c r="I39" s="5">
        <v>35</v>
      </c>
      <c r="J39" s="47" t="s">
        <v>75</v>
      </c>
      <c r="K39" s="6">
        <v>0.017499999999999998</v>
      </c>
      <c r="L39" s="6">
        <v>0.004513888888888889</v>
      </c>
      <c r="M39" s="6">
        <v>0.012986111111111108</v>
      </c>
    </row>
    <row r="40" spans="1:13" ht="15" customHeight="1">
      <c r="A40" s="44">
        <v>46</v>
      </c>
      <c r="B40" s="44">
        <f>IF(A40="","",VLOOKUP(A40,Entrants!$B$4:$D$105,3))</f>
        <v>0</v>
      </c>
      <c r="C40" s="44">
        <v>36</v>
      </c>
      <c r="D40" s="127" t="str">
        <f>IF(A40="","",VLOOKUP(A40,Entrants!$B$4:$D$105,2))</f>
        <v>Fenwick, Ian</v>
      </c>
      <c r="E40" s="45">
        <v>0.017534722222222222</v>
      </c>
      <c r="F40" s="45">
        <f>IF(A40="","",VLOOKUP(A40,Entrants!$B$4:$O$105,14))</f>
        <v>0.005555555555555556</v>
      </c>
      <c r="G40" s="45">
        <f t="shared" si="0"/>
        <v>0.011979166666666666</v>
      </c>
      <c r="H40" s="7"/>
      <c r="I40" s="5">
        <v>36</v>
      </c>
      <c r="J40" s="43" t="s">
        <v>71</v>
      </c>
      <c r="K40" s="45">
        <v>0.017222222222222222</v>
      </c>
      <c r="L40" s="45">
        <v>0.003472222222222222</v>
      </c>
      <c r="M40" s="45">
        <v>0.01375</v>
      </c>
    </row>
    <row r="41" spans="1:13" ht="15" customHeight="1">
      <c r="A41" s="44">
        <v>6</v>
      </c>
      <c r="B41" s="44" t="str">
        <f>IF(A41="","",VLOOKUP(A41,Entrants!$B$4:$D$105,3))</f>
        <v>AD</v>
      </c>
      <c r="C41" s="44">
        <v>37</v>
      </c>
      <c r="D41" s="127" t="str">
        <f>IF(A41="","",VLOOKUP(A41,Entrants!$B$4:$D$105,2))</f>
        <v>Bradley, Dave</v>
      </c>
      <c r="E41" s="6">
        <v>0.017546296296296296</v>
      </c>
      <c r="F41" s="45">
        <f>IF(A41="","",VLOOKUP(A41,Entrants!$B$4:$O$105,14))</f>
        <v>0.005729166666666667</v>
      </c>
      <c r="G41" s="45">
        <f t="shared" si="0"/>
        <v>0.011817129629629629</v>
      </c>
      <c r="H41" s="7"/>
      <c r="I41" s="5">
        <v>37</v>
      </c>
      <c r="J41" s="43" t="s">
        <v>73</v>
      </c>
      <c r="K41" s="45">
        <v>0.01744212962962963</v>
      </c>
      <c r="L41" s="45">
        <v>0.003645833333333333</v>
      </c>
      <c r="M41" s="45">
        <v>0.013796296296296298</v>
      </c>
    </row>
    <row r="42" spans="1:13" ht="15" customHeight="1">
      <c r="A42" s="44">
        <v>101</v>
      </c>
      <c r="B42" s="44" t="str">
        <f>IF(A42="","",VLOOKUP(A42,Entrants!$B$4:$D$105,3))</f>
        <v>HT</v>
      </c>
      <c r="C42" s="44">
        <v>38</v>
      </c>
      <c r="D42" s="127" t="str">
        <f>IF(A42="","",VLOOKUP(A42,Entrants!$B$4:$D$105,2))</f>
        <v>Young, James</v>
      </c>
      <c r="E42" s="45">
        <v>0.017569444444444447</v>
      </c>
      <c r="F42" s="45">
        <f>IF(A42="","",VLOOKUP(A42,Entrants!$B$4:$O$105,14))</f>
        <v>0.0078125</v>
      </c>
      <c r="G42" s="45">
        <f t="shared" si="0"/>
        <v>0.009756944444444447</v>
      </c>
      <c r="H42" s="7"/>
      <c r="I42" s="5">
        <v>38</v>
      </c>
      <c r="J42" s="43" t="s">
        <v>132</v>
      </c>
      <c r="K42" s="45">
        <v>0.016064814814814813</v>
      </c>
      <c r="L42" s="45">
        <v>0.0022569444444444447</v>
      </c>
      <c r="M42" s="45">
        <v>0.013807870370370368</v>
      </c>
    </row>
    <row r="43" spans="1:13" ht="15" customHeight="1">
      <c r="A43" s="44">
        <v>92</v>
      </c>
      <c r="B43" s="44" t="str">
        <f>IF(A43="","",VLOOKUP(A43,Entrants!$B$4:$D$105,3))</f>
        <v>DoK</v>
      </c>
      <c r="C43" s="44">
        <v>39</v>
      </c>
      <c r="D43" s="127" t="str">
        <f>IF(A43="","",VLOOKUP(A43,Entrants!$B$4:$D$105,2))</f>
        <v>Storey, Calum</v>
      </c>
      <c r="E43" s="45">
        <v>0.01758101851851852</v>
      </c>
      <c r="F43" s="45">
        <f>IF(A43="","",VLOOKUP(A43,Entrants!$B$4:$O$105,14))</f>
        <v>0.007291666666666666</v>
      </c>
      <c r="G43" s="45">
        <f t="shared" si="0"/>
        <v>0.010289351851851855</v>
      </c>
      <c r="H43" s="7"/>
      <c r="I43" s="5">
        <v>39</v>
      </c>
      <c r="J43" s="43" t="s">
        <v>140</v>
      </c>
      <c r="K43" s="45">
        <v>0.017106481481481483</v>
      </c>
      <c r="L43" s="45">
        <v>0.0031249999999999997</v>
      </c>
      <c r="M43" s="45">
        <v>0.013981481481481484</v>
      </c>
    </row>
    <row r="44" spans="1:13" ht="15" customHeight="1">
      <c r="A44" s="44">
        <v>78</v>
      </c>
      <c r="B44" s="44" t="str">
        <f>IF(A44="","",VLOOKUP(A44,Entrants!$B$4:$D$105,3))</f>
        <v>DoK</v>
      </c>
      <c r="C44" s="44">
        <v>40</v>
      </c>
      <c r="D44" s="127" t="str">
        <f>IF(A44="","",VLOOKUP(A44,Entrants!$B$4:$D$105,2))</f>
        <v>Scott, Erin</v>
      </c>
      <c r="E44" s="45">
        <v>0.01758101851851852</v>
      </c>
      <c r="F44" s="45">
        <f>IF(A44="","",VLOOKUP(A44,Entrants!$B$4:$O$105,14))</f>
        <v>0.005729166666666667</v>
      </c>
      <c r="G44" s="45">
        <f t="shared" si="0"/>
        <v>0.011851851851851853</v>
      </c>
      <c r="H44" s="7"/>
      <c r="I44" s="5">
        <v>40</v>
      </c>
      <c r="J44" s="43" t="s">
        <v>173</v>
      </c>
      <c r="K44" s="45">
        <v>0.01695601851851852</v>
      </c>
      <c r="L44" s="45">
        <v>0.0026041666666666665</v>
      </c>
      <c r="M44" s="45">
        <v>0.014351851851851853</v>
      </c>
    </row>
    <row r="45" spans="1:13" ht="15" customHeight="1">
      <c r="A45" s="44">
        <v>61</v>
      </c>
      <c r="B45" s="44" t="str">
        <f>IF(A45="","",VLOOKUP(A45,Entrants!$B$4:$D$105,3))</f>
        <v>MM</v>
      </c>
      <c r="C45" s="44">
        <v>41</v>
      </c>
      <c r="D45" s="127" t="str">
        <f>IF(A45="","",VLOOKUP(A45,Entrants!$B$4:$D$105,2))</f>
        <v>McCabe, Terry</v>
      </c>
      <c r="E45" s="45">
        <v>0.017662037037037035</v>
      </c>
      <c r="F45" s="45">
        <f>IF(A45="","",VLOOKUP(A45,Entrants!$B$4:$O$105,14))</f>
        <v>0.005208333333333333</v>
      </c>
      <c r="G45" s="45">
        <f t="shared" si="0"/>
        <v>0.012453703703703703</v>
      </c>
      <c r="H45" s="7"/>
      <c r="I45" s="5">
        <v>41</v>
      </c>
      <c r="J45" s="43" t="s">
        <v>63</v>
      </c>
      <c r="K45" s="45">
        <v>0.016770833333333332</v>
      </c>
      <c r="L45" s="45">
        <v>0.0022569444444444447</v>
      </c>
      <c r="M45" s="45">
        <v>0.014513888888888887</v>
      </c>
    </row>
    <row r="46" spans="1:13" ht="15" customHeight="1">
      <c r="A46" s="44">
        <v>22</v>
      </c>
      <c r="B46" s="44" t="str">
        <f>IF(A46="","",VLOOKUP(A46,Entrants!$B$4:$D$105,3))</f>
        <v>HT</v>
      </c>
      <c r="C46" s="44">
        <v>42</v>
      </c>
      <c r="D46" s="127" t="str">
        <f>IF(A46="","",VLOOKUP(A46,Entrants!$B$4:$D$105,2))</f>
        <v>Dickinson, Ralph</v>
      </c>
      <c r="E46" s="45">
        <v>0.017708333333333333</v>
      </c>
      <c r="F46" s="45">
        <f>IF(A46="","",VLOOKUP(A46,Entrants!$B$4:$O$105,14))</f>
        <v>0.0050347222222222225</v>
      </c>
      <c r="G46" s="45">
        <f t="shared" si="0"/>
        <v>0.012673611111111111</v>
      </c>
      <c r="H46" s="7"/>
      <c r="I46" s="5">
        <v>42</v>
      </c>
      <c r="J46" s="43" t="s">
        <v>51</v>
      </c>
      <c r="K46" s="45">
        <v>0.017314814814814814</v>
      </c>
      <c r="L46" s="45">
        <v>0.0024305555555555556</v>
      </c>
      <c r="M46" s="45">
        <v>0.014884259259259259</v>
      </c>
    </row>
    <row r="47" spans="1:13" ht="15" customHeight="1">
      <c r="A47" s="44">
        <v>49</v>
      </c>
      <c r="B47" s="44" t="str">
        <f>IF(A47="","",VLOOKUP(A47,Entrants!$B$4:$D$105,3))</f>
        <v>FS</v>
      </c>
      <c r="C47" s="44">
        <v>43</v>
      </c>
      <c r="D47" s="127" t="str">
        <f>IF(A47="","",VLOOKUP(A47,Entrants!$B$4:$D$105,2))</f>
        <v>Jansen, Jake</v>
      </c>
      <c r="E47" s="45">
        <v>0.017777777777777778</v>
      </c>
      <c r="F47" s="45">
        <f>IF(A47="","",VLOOKUP(A47,Entrants!$B$4:$O$105,14))</f>
        <v>0.007638888888888889</v>
      </c>
      <c r="G47" s="45">
        <f t="shared" si="0"/>
        <v>0.010138888888888888</v>
      </c>
      <c r="H47" s="7"/>
      <c r="I47" s="5">
        <v>43</v>
      </c>
      <c r="J47" s="47" t="s">
        <v>68</v>
      </c>
      <c r="K47" s="6">
        <v>0.017326388888888888</v>
      </c>
      <c r="L47" s="6">
        <v>0.0020833333333333333</v>
      </c>
      <c r="M47" s="6">
        <v>0.015243055555555555</v>
      </c>
    </row>
    <row r="48" spans="1:13" ht="15" customHeight="1">
      <c r="A48" s="44">
        <v>76</v>
      </c>
      <c r="B48" s="44" t="str">
        <f>IF(A48="","",VLOOKUP(A48,Entrants!$B$4:$D$105,3))</f>
        <v>AA</v>
      </c>
      <c r="C48" s="44">
        <v>44</v>
      </c>
      <c r="D48" s="127" t="str">
        <f>IF(A48="","",VLOOKUP(A48,Entrants!$B$4:$D$105,2))</f>
        <v>Rochester, Sue</v>
      </c>
      <c r="E48" s="45">
        <v>0.017905092592592594</v>
      </c>
      <c r="F48" s="45">
        <f>IF(A48="","",VLOOKUP(A48,Entrants!$B$4:$O$105,14))</f>
        <v>0.00034722222222222224</v>
      </c>
      <c r="G48" s="45">
        <f t="shared" si="0"/>
        <v>0.017557870370370373</v>
      </c>
      <c r="H48" s="7"/>
      <c r="I48" s="5">
        <v>44</v>
      </c>
      <c r="J48" s="43" t="s">
        <v>72</v>
      </c>
      <c r="K48" s="45">
        <v>0.017175925925925924</v>
      </c>
      <c r="L48" s="45">
        <v>0.0019097222222222222</v>
      </c>
      <c r="M48" s="45">
        <v>0.015266203703703702</v>
      </c>
    </row>
    <row r="49" spans="1:13" ht="15" customHeight="1">
      <c r="A49" s="44">
        <v>45</v>
      </c>
      <c r="B49" s="44" t="str">
        <f>IF(A49="","",VLOOKUP(A49,Entrants!$B$4:$D$105,3))</f>
        <v>GG</v>
      </c>
      <c r="C49" s="44">
        <v>45</v>
      </c>
      <c r="D49" s="127" t="str">
        <f>IF(A49="","",VLOOKUP(A49,Entrants!$B$4:$D$105,2))</f>
        <v>Hope, Gareth</v>
      </c>
      <c r="E49" s="45">
        <v>0.017905092592592594</v>
      </c>
      <c r="F49" s="45">
        <f>IF(A49="","",VLOOKUP(A49,Entrants!$B$4:$O$105,14))</f>
        <v>0.005729166666666667</v>
      </c>
      <c r="G49" s="45">
        <f t="shared" si="0"/>
        <v>0.012175925925925927</v>
      </c>
      <c r="H49" s="7"/>
      <c r="I49" s="5">
        <v>45</v>
      </c>
      <c r="J49" s="43" t="s">
        <v>80</v>
      </c>
      <c r="K49" s="45">
        <v>0.01815972222222222</v>
      </c>
      <c r="L49" s="45">
        <v>0.002777777777777778</v>
      </c>
      <c r="M49" s="45">
        <v>0.015381944444444441</v>
      </c>
    </row>
    <row r="50" spans="1:13" ht="15" customHeight="1">
      <c r="A50" s="44">
        <v>72</v>
      </c>
      <c r="B50" s="44" t="str">
        <f>IF(A50="","",VLOOKUP(A50,Entrants!$B$4:$D$105,3))</f>
        <v>MP</v>
      </c>
      <c r="C50" s="44">
        <v>46</v>
      </c>
      <c r="D50" s="127" t="str">
        <f>IF(A50="","",VLOOKUP(A50,Entrants!$B$4:$D$105,2))</f>
        <v>Rawlinson, Louise</v>
      </c>
      <c r="E50" s="45">
        <v>0.01815972222222222</v>
      </c>
      <c r="F50" s="45">
        <f>IF(A50="","",VLOOKUP(A50,Entrants!$B$4:$O$105,14))</f>
        <v>0.002777777777777778</v>
      </c>
      <c r="G50" s="45">
        <f t="shared" si="0"/>
        <v>0.015381944444444441</v>
      </c>
      <c r="H50" s="7"/>
      <c r="I50" s="5">
        <v>46</v>
      </c>
      <c r="J50" s="47" t="s">
        <v>128</v>
      </c>
      <c r="K50" s="6">
        <v>0.017291666666666667</v>
      </c>
      <c r="L50" s="6">
        <v>0.001736111111111111</v>
      </c>
      <c r="M50" s="6">
        <v>0.015555555555555555</v>
      </c>
    </row>
    <row r="51" spans="1:13" ht="15" customHeight="1">
      <c r="A51" s="44">
        <v>54</v>
      </c>
      <c r="B51" s="44">
        <f>IF(A51="","",VLOOKUP(A51,Entrants!$B$4:$D$105,3))</f>
        <v>0</v>
      </c>
      <c r="C51" s="44">
        <v>47</v>
      </c>
      <c r="D51" s="127" t="str">
        <f>IF(A51="","",VLOOKUP(A51,Entrants!$B$4:$D$105,2))</f>
        <v>Legge, Scott</v>
      </c>
      <c r="E51" s="45">
        <v>0.018368055555555554</v>
      </c>
      <c r="F51" s="45">
        <f>IF(A51="","",VLOOKUP(A51,Entrants!$B$4:$O$105,14))</f>
        <v>0.005555555555555556</v>
      </c>
      <c r="G51" s="45">
        <f t="shared" si="0"/>
        <v>0.012812499999999998</v>
      </c>
      <c r="H51" s="7"/>
      <c r="I51" s="5">
        <v>47</v>
      </c>
      <c r="J51" s="43" t="s">
        <v>181</v>
      </c>
      <c r="K51" s="45">
        <v>0.017013888888888887</v>
      </c>
      <c r="L51" s="45">
        <v>0.00034722222222222224</v>
      </c>
      <c r="M51" s="45">
        <v>0.016666666666666666</v>
      </c>
    </row>
    <row r="52" spans="1:13" ht="15" customHeight="1">
      <c r="A52" s="44">
        <v>28</v>
      </c>
      <c r="B52" s="44" t="str">
        <f>IF(A52="","",VLOOKUP(A52,Entrants!$B$4:$D$105,3))</f>
        <v>DoK</v>
      </c>
      <c r="C52" s="44">
        <v>48</v>
      </c>
      <c r="D52" s="127" t="str">
        <f>IF(A52="","",VLOOKUP(A52,Entrants!$B$4:$D$105,2))</f>
        <v>Dungworth, Joseph</v>
      </c>
      <c r="E52" s="45">
        <v>0.018645833333333334</v>
      </c>
      <c r="F52" s="45">
        <f>IF(A52="","",VLOOKUP(A52,Entrants!$B$4:$O$105,14))</f>
        <v>0.007465277777777778</v>
      </c>
      <c r="G52" s="45">
        <f t="shared" si="0"/>
        <v>0.011180555555555555</v>
      </c>
      <c r="I52" s="5">
        <v>48</v>
      </c>
      <c r="J52" s="43" t="s">
        <v>125</v>
      </c>
      <c r="K52" s="45">
        <v>0.017905092592592594</v>
      </c>
      <c r="L52" s="45">
        <v>0.00034722222222222224</v>
      </c>
      <c r="M52" s="45">
        <v>0.017557870370370373</v>
      </c>
    </row>
    <row r="53" spans="1:13" ht="15" customHeight="1">
      <c r="A53" s="44"/>
      <c r="B53" s="44">
        <f>IF(A53="","",VLOOKUP(A53,Entrants!$B$4:$D$105,3))</f>
      </c>
      <c r="C53" s="44">
        <v>49</v>
      </c>
      <c r="D53" s="127">
        <f>IF(A53="","",VLOOKUP(A53,Entrants!$B$4:$D$105,2))</f>
      </c>
      <c r="E53" s="45"/>
      <c r="F53" s="45">
        <f>IF(A53="","",VLOOKUP(A53,Entrants!$B$4:$O$105,14))</f>
      </c>
      <c r="G53" s="45">
        <f t="shared" si="0"/>
      </c>
      <c r="I53" s="5">
        <v>49</v>
      </c>
      <c r="J53" s="43" t="s">
        <v>15</v>
      </c>
      <c r="K53" s="45"/>
      <c r="L53" s="45" t="s">
        <v>15</v>
      </c>
      <c r="M53" s="45" t="s">
        <v>15</v>
      </c>
    </row>
    <row r="54" spans="1:13" ht="15" customHeight="1">
      <c r="A54" s="44"/>
      <c r="B54" s="44">
        <f>IF(A54="","",VLOOKUP(A54,Entrants!$B$4:$D$105,3))</f>
      </c>
      <c r="C54" s="44">
        <v>50</v>
      </c>
      <c r="D54" s="127">
        <f>IF(A54="","",VLOOKUP(A54,Entrants!$B$4:$D$105,2))</f>
      </c>
      <c r="E54" s="45"/>
      <c r="F54" s="45">
        <f>IF(A54="","",VLOOKUP(A54,Entrants!$B$4:$O$105,13))</f>
      </c>
      <c r="G54" s="45">
        <f t="shared" si="0"/>
      </c>
      <c r="I54" s="5">
        <v>50</v>
      </c>
      <c r="J54" s="43" t="s">
        <v>15</v>
      </c>
      <c r="K54" s="45"/>
      <c r="L54" s="45" t="s">
        <v>15</v>
      </c>
      <c r="M54" s="45" t="s">
        <v>15</v>
      </c>
    </row>
    <row r="55" spans="1:13" ht="15" customHeight="1">
      <c r="A55" s="44"/>
      <c r="B55" s="44">
        <f>IF(A55="","",VLOOKUP(A55,Entrants!$B$4:$D$105,3))</f>
      </c>
      <c r="C55" s="44">
        <v>51</v>
      </c>
      <c r="D55" s="127">
        <f>IF(A55="","",VLOOKUP(A55,Entrants!$B$4:$D$105,2))</f>
      </c>
      <c r="E55" s="45"/>
      <c r="F55" s="45">
        <f>IF(A55="","",VLOOKUP(A55,Entrants!$B$4:$O$105,13))</f>
      </c>
      <c r="G55" s="45">
        <f t="shared" si="0"/>
      </c>
      <c r="I55" s="5">
        <v>51</v>
      </c>
      <c r="J55" s="47" t="s">
        <v>15</v>
      </c>
      <c r="K55" s="6"/>
      <c r="L55" s="6" t="s">
        <v>15</v>
      </c>
      <c r="M55" s="6" t="s">
        <v>15</v>
      </c>
    </row>
    <row r="56" spans="1:13" ht="15" customHeight="1">
      <c r="A56" s="44"/>
      <c r="B56" s="44">
        <f>IF(A56="","",VLOOKUP(A56,Entrants!$B$4:$D$105,3))</f>
      </c>
      <c r="C56" s="44">
        <v>52</v>
      </c>
      <c r="D56" s="127">
        <f>IF(A56="","",VLOOKUP(A56,Entrants!$B$4:$D$105,2))</f>
      </c>
      <c r="E56" s="45"/>
      <c r="F56" s="45">
        <f>IF(A56="","",VLOOKUP(A56,Entrants!$B$4:$O$105,13))</f>
      </c>
      <c r="G56" s="45">
        <f t="shared" si="0"/>
      </c>
      <c r="I56" s="5">
        <v>52</v>
      </c>
      <c r="J56" s="47" t="s">
        <v>15</v>
      </c>
      <c r="K56" s="6"/>
      <c r="L56" s="6" t="s">
        <v>15</v>
      </c>
      <c r="M56" s="6" t="s">
        <v>15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127">
        <f>IF(A57="","",VLOOKUP(A57,Entrants!$B$4:$D$105,2))</f>
      </c>
      <c r="E57" s="45"/>
      <c r="F57" s="45">
        <f>IF(A57="","",VLOOKUP(A57,Entrants!$B$4:$O$105,13))</f>
      </c>
      <c r="G57" s="45">
        <f t="shared" si="0"/>
      </c>
      <c r="I57" s="5">
        <v>53</v>
      </c>
      <c r="J57" s="47" t="s">
        <v>15</v>
      </c>
      <c r="K57" s="6"/>
      <c r="L57" s="6" t="s">
        <v>15</v>
      </c>
      <c r="M57" s="6" t="s">
        <v>15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27">
        <f>IF(A58="","",VLOOKUP(A58,Entrants!$B$4:$D$105,2))</f>
      </c>
      <c r="E58" s="45"/>
      <c r="F58" s="45">
        <f>IF(A58="","",VLOOKUP(A58,Entrants!$B$4:$O$105,13))</f>
      </c>
      <c r="G58" s="45">
        <f t="shared" si="0"/>
      </c>
      <c r="I58" s="5">
        <v>54</v>
      </c>
      <c r="J58" s="47" t="s">
        <v>15</v>
      </c>
      <c r="K58" s="6"/>
      <c r="L58" s="6" t="s">
        <v>15</v>
      </c>
      <c r="M58" s="6" t="s">
        <v>15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27">
        <f>IF(A59="","",VLOOKUP(A59,Entrants!$B$4:$D$105,2))</f>
      </c>
      <c r="E59" s="45"/>
      <c r="F59" s="45">
        <f>IF(A59="","",VLOOKUP(A59,Entrants!$B$4:$O$105,13))</f>
      </c>
      <c r="G59" s="45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4"/>
      <c r="B60" s="44">
        <f>IF(A60="","",VLOOKUP(A60,Entrants!$B$4:$D$105,3))</f>
      </c>
      <c r="C60" s="44">
        <v>56</v>
      </c>
      <c r="D60" s="127">
        <f>IF(A60="","",VLOOKUP(A60,Entrants!$B$4:$D$105,2))</f>
      </c>
      <c r="E60" s="45"/>
      <c r="F60" s="45">
        <f>IF(A60="","",VLOOKUP(A60,Entrants!$B$4:$O$105,13))</f>
      </c>
      <c r="G60" s="45">
        <f t="shared" si="0"/>
      </c>
      <c r="I60" s="5">
        <v>56</v>
      </c>
      <c r="J60" s="47" t="s">
        <v>15</v>
      </c>
      <c r="K60" s="6"/>
      <c r="L60" s="6" t="s">
        <v>15</v>
      </c>
      <c r="M60" s="6" t="s">
        <v>15</v>
      </c>
    </row>
    <row r="61" spans="1:13" ht="15">
      <c r="A61" s="44"/>
      <c r="B61" s="44">
        <f>IF(A61="","",VLOOKUP(A61,Entrants!$B$4:$D$105,3))</f>
      </c>
      <c r="C61" s="44">
        <v>57</v>
      </c>
      <c r="D61" s="127">
        <f>IF(A61="","",VLOOKUP(A61,Entrants!$B$4:$D$105,2))</f>
      </c>
      <c r="E61" s="45"/>
      <c r="F61" s="45">
        <f>IF(A61="","",VLOOKUP(A61,Entrants!$B$4:$O$105,13))</f>
      </c>
      <c r="G61" s="45">
        <f t="shared" si="0"/>
      </c>
      <c r="I61" s="5">
        <v>57</v>
      </c>
      <c r="J61" s="47" t="s">
        <v>15</v>
      </c>
      <c r="K61" s="6"/>
      <c r="L61" s="6" t="s">
        <v>15</v>
      </c>
      <c r="M61" s="6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127">
        <f>IF(A62="","",VLOOKUP(A62,Entrants!$B$4:$D$105,2))</f>
      </c>
      <c r="E62" s="45"/>
      <c r="F62" s="45">
        <f>IF(A62="","",VLOOKUP(A62,Entrants!$B$4:$O$105,13))</f>
      </c>
      <c r="G62" s="45">
        <f t="shared" si="0"/>
      </c>
      <c r="I62" s="5">
        <v>58</v>
      </c>
      <c r="J62" s="47" t="s">
        <v>15</v>
      </c>
      <c r="K62" s="6"/>
      <c r="L62" s="6" t="s">
        <v>15</v>
      </c>
      <c r="M62" s="6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127">
        <f>IF(A63="","",VLOOKUP(A63,Entrants!$B$4:$D$105,2))</f>
      </c>
      <c r="E63" s="45"/>
      <c r="F63" s="45">
        <f>IF(A63="","",VLOOKUP(A63,Entrants!$B$4:$O$105,13))</f>
      </c>
      <c r="G63" s="45">
        <f t="shared" si="0"/>
      </c>
      <c r="I63" s="5">
        <v>59</v>
      </c>
      <c r="J63" s="47" t="s">
        <v>15</v>
      </c>
      <c r="K63" s="6"/>
      <c r="L63" s="6" t="s">
        <v>15</v>
      </c>
      <c r="M63" s="6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IF(A64="","",VLOOKUP(A64,Entrants!$B$4:$O$105,13))</f>
      </c>
      <c r="G64" s="45">
        <f t="shared" si="0"/>
      </c>
      <c r="I64" s="5">
        <v>60</v>
      </c>
      <c r="J64" s="47" t="s">
        <v>15</v>
      </c>
      <c r="K64" s="6"/>
      <c r="L64" s="6" t="s">
        <v>15</v>
      </c>
      <c r="M64" s="6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IF(A65="","",VLOOKUP(A65,Entrants!$B$4:$O$105,13))</f>
      </c>
      <c r="G65" s="45">
        <f t="shared" si="0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IF(A66="","",VLOOKUP(A66,Entrants!$B$4:$O$105,13))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IF(A67="","",VLOOKUP(A67,Entrants!$B$4:$O$105,13))</f>
      </c>
      <c r="G67" s="45">
        <f t="shared" si="0"/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IF(A68="","",VLOOKUP(A68,Entrants!$B$4:$O$105,13))</f>
      </c>
      <c r="G68" s="45">
        <f t="shared" si="0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IF(A69="","",VLOOKUP(A69,Entrants!$B$4:$O$105,13))</f>
      </c>
      <c r="G69" s="45">
        <f aca="true" t="shared" si="1" ref="G69:G79">IF(D69="","",E69-F69)</f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IF(A70="","",VLOOKUP(A70,Entrants!$B$4:$O$105,13))</f>
      </c>
      <c r="G70" s="45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IF(A71="","",VLOOKUP(A71,Entrants!$B$4:$O$105,13))</f>
      </c>
      <c r="G71" s="45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IF(A72="","",VLOOKUP(A72,Entrants!$B$4:$O$105,13))</f>
      </c>
      <c r="G72" s="45">
        <f t="shared" si="1"/>
      </c>
      <c r="I72" s="5">
        <v>68</v>
      </c>
      <c r="J72" s="47" t="s">
        <v>15</v>
      </c>
      <c r="K72" s="6"/>
      <c r="L72" s="6" t="s">
        <v>15</v>
      </c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IF(A73="","",VLOOKUP(A73,Entrants!$B$4:$O$105,13))</f>
      </c>
      <c r="G73" s="45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IF(A74="","",VLOOKUP(A74,Entrants!$B$4:$O$105,13))</f>
      </c>
      <c r="G74" s="45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IF(A75="","",VLOOKUP(A75,Entrants!$B$4:$O$105,13))</f>
      </c>
      <c r="G75" s="45">
        <f t="shared" si="1"/>
      </c>
      <c r="I75" s="5">
        <v>71</v>
      </c>
      <c r="J75" s="47" t="s">
        <v>15</v>
      </c>
      <c r="K75" s="6"/>
      <c r="L75" s="6" t="s">
        <v>15</v>
      </c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IF(A76="","",VLOOKUP(A76,Entrants!$B$4:$O$105,13))</f>
      </c>
      <c r="G76" s="45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IF(A77="","",VLOOKUP(A77,Entrants!$B$4:$O$105,13))</f>
      </c>
      <c r="G77" s="45">
        <f t="shared" si="1"/>
      </c>
      <c r="I77" s="5">
        <v>73</v>
      </c>
      <c r="J77" s="47" t="s">
        <v>15</v>
      </c>
      <c r="K77" s="6"/>
      <c r="L77" s="6" t="s">
        <v>15</v>
      </c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IF(A78="","",VLOOKUP(A78,Entrants!$B$4:$O$105,13))</f>
      </c>
      <c r="G78" s="45">
        <f t="shared" si="1"/>
      </c>
      <c r="I78" s="5">
        <v>74</v>
      </c>
      <c r="J78" s="47" t="s">
        <v>15</v>
      </c>
      <c r="K78" s="6"/>
      <c r="L78" s="6" t="s">
        <v>15</v>
      </c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IF(A79="","",VLOOKUP(A79,Entrants!$B$4:$O$105,13))</f>
      </c>
      <c r="G79" s="45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IF(A80="","",VLOOKUP(A80,Entrants!$B$4:$O$105,13))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IF(A81="","",VLOOKUP(A81,Entrants!$B$4:$O$105,13))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IF(A82="","",VLOOKUP(A82,Entrants!$B$4:$O$105,13))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IF(A83="","",VLOOKUP(A83,Entrants!$B$4:$O$105,13))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IF(A84="","",VLOOKUP(A84,Entrants!$B$4:$O$105,13))</f>
      </c>
      <c r="I84" s="5">
        <v>80</v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B120"/>
  <sheetViews>
    <sheetView tabSelected="1" zoomScale="83" zoomScaleNormal="83" zoomScalePageLayoutView="0" workbookViewId="0" topLeftCell="A10">
      <selection activeCell="T59" sqref="T59"/>
    </sheetView>
  </sheetViews>
  <sheetFormatPr defaultColWidth="9.140625" defaultRowHeight="12.75"/>
  <cols>
    <col min="1" max="1" width="12.7109375" style="0" customWidth="1"/>
    <col min="2" max="2" width="6.00390625" style="122" customWidth="1"/>
    <col min="3" max="3" width="5.8515625" style="1" customWidth="1"/>
    <col min="4" max="4" width="20.140625" style="8" customWidth="1"/>
    <col min="5" max="5" width="7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6.00390625" style="9" customWidth="1"/>
    <col min="18" max="18" width="6.140625" style="9" customWidth="1"/>
    <col min="19" max="19" width="6.00390625" style="9" customWidth="1"/>
    <col min="20" max="20" width="6.140625" style="9" customWidth="1"/>
    <col min="21" max="21" width="8.421875" style="1" customWidth="1"/>
    <col min="23" max="23" width="45.7109375" style="0" customWidth="1"/>
    <col min="24" max="24" width="5.8515625" style="2" bestFit="1" customWidth="1"/>
    <col min="25" max="25" width="7.421875" style="98" bestFit="1" customWidth="1"/>
    <col min="26" max="26" width="7.140625" style="0" customWidth="1"/>
    <col min="27" max="27" width="10.8515625" style="0" customWidth="1"/>
    <col min="28" max="28" width="9.28125" style="0" customWidth="1"/>
    <col min="29" max="29" width="9.8515625" style="0" customWidth="1"/>
    <col min="30" max="30" width="10.140625" style="0" customWidth="1"/>
  </cols>
  <sheetData>
    <row r="1" spans="7:20" ht="12.75"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7:20" ht="12.75"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7:28" ht="12.75">
      <c r="AA3" s="2"/>
      <c r="AB3" t="s">
        <v>16</v>
      </c>
    </row>
    <row r="4" spans="27:28" ht="12.75">
      <c r="AA4" s="2"/>
      <c r="AB4" t="s">
        <v>17</v>
      </c>
    </row>
    <row r="5" spans="2:28" ht="12.75" customHeight="1">
      <c r="B5" s="21" t="s">
        <v>18</v>
      </c>
      <c r="C5" s="22" t="s">
        <v>19</v>
      </c>
      <c r="D5" s="139" t="s">
        <v>11</v>
      </c>
      <c r="E5" s="114" t="s">
        <v>112</v>
      </c>
      <c r="F5" s="22" t="s">
        <v>20</v>
      </c>
      <c r="G5" s="19" t="s">
        <v>21</v>
      </c>
      <c r="H5" s="19"/>
      <c r="I5" s="19" t="s">
        <v>22</v>
      </c>
      <c r="J5" s="19"/>
      <c r="K5" s="19" t="s">
        <v>23</v>
      </c>
      <c r="L5" s="19"/>
      <c r="M5" s="19" t="s">
        <v>24</v>
      </c>
      <c r="N5" s="19"/>
      <c r="O5" s="19" t="s">
        <v>25</v>
      </c>
      <c r="P5" s="19"/>
      <c r="Q5" s="19" t="s">
        <v>26</v>
      </c>
      <c r="R5" s="19"/>
      <c r="S5" s="19" t="s">
        <v>44</v>
      </c>
      <c r="T5" s="19"/>
      <c r="U5" s="54" t="s">
        <v>27</v>
      </c>
      <c r="AB5" t="s">
        <v>28</v>
      </c>
    </row>
    <row r="6" spans="2:21" ht="12.75">
      <c r="B6" s="123"/>
      <c r="C6" s="20"/>
      <c r="D6" s="140"/>
      <c r="E6" s="115"/>
      <c r="F6" s="136" t="s">
        <v>224</v>
      </c>
      <c r="G6" s="12" t="s">
        <v>29</v>
      </c>
      <c r="H6" s="14" t="s">
        <v>167</v>
      </c>
      <c r="I6" s="12" t="s">
        <v>29</v>
      </c>
      <c r="J6" s="14" t="s">
        <v>167</v>
      </c>
      <c r="K6" s="12" t="s">
        <v>29</v>
      </c>
      <c r="L6" s="14" t="s">
        <v>167</v>
      </c>
      <c r="M6" s="12" t="s">
        <v>29</v>
      </c>
      <c r="N6" s="14" t="s">
        <v>167</v>
      </c>
      <c r="O6" s="12" t="s">
        <v>29</v>
      </c>
      <c r="P6" s="14" t="s">
        <v>167</v>
      </c>
      <c r="Q6" s="12" t="s">
        <v>29</v>
      </c>
      <c r="R6" s="14" t="s">
        <v>167</v>
      </c>
      <c r="S6" s="12" t="s">
        <v>29</v>
      </c>
      <c r="T6" s="14" t="s">
        <v>167</v>
      </c>
      <c r="U6" s="20"/>
    </row>
    <row r="7" spans="2:25" ht="12.75">
      <c r="B7" s="124">
        <v>1</v>
      </c>
      <c r="C7" s="11">
        <f aca="true" t="shared" si="0" ref="C7:C38">G7+I7+K7+M7+O7+Q7+S7</f>
        <v>69</v>
      </c>
      <c r="D7" s="131" t="s">
        <v>173</v>
      </c>
      <c r="E7" s="116">
        <f>+C7-LARGE((G7,I7,K7,M7,O7,Q7),1)-LARGE((G7,I7,K7,M7,O7,Q7,S7),2)</f>
        <v>28</v>
      </c>
      <c r="F7" s="137">
        <v>29</v>
      </c>
      <c r="G7" s="13">
        <v>2</v>
      </c>
      <c r="H7" s="15">
        <v>0.01630787037037037</v>
      </c>
      <c r="I7" s="13">
        <v>17</v>
      </c>
      <c r="J7" s="15">
        <v>0.015810185185185184</v>
      </c>
      <c r="K7" s="13">
        <v>9</v>
      </c>
      <c r="L7" s="16">
        <v>0.015405092592592593</v>
      </c>
      <c r="M7" s="13">
        <v>9</v>
      </c>
      <c r="N7" s="15">
        <v>0.01513888888888889</v>
      </c>
      <c r="O7" s="13">
        <v>24</v>
      </c>
      <c r="P7" s="15">
        <v>0.015069444444444443</v>
      </c>
      <c r="Q7" s="13">
        <v>3</v>
      </c>
      <c r="R7" s="15">
        <v>0.014756944444444442</v>
      </c>
      <c r="S7" s="13">
        <v>5</v>
      </c>
      <c r="T7" s="15">
        <v>0.014351851851851853</v>
      </c>
      <c r="U7" s="28">
        <f aca="true" t="shared" si="1" ref="U7:U38">IF(X7&gt;0,X7,"")</f>
        <v>0.014351851851851853</v>
      </c>
      <c r="X7" s="2">
        <f>MIN(H7,J7,L7,N7,P7,R7,T7)</f>
        <v>0.014351851851851853</v>
      </c>
      <c r="Y7" s="98">
        <f>SMALL((H7,J7,L7,O7,P7,R7),1)+SMALL((H7,J7,L7,N7,P7,R7),2)+SMALL((H7,J7,L7,N7,P7,R7),3)+SMALL((H7,J7,L7,N7,P7,R7),4)</f>
        <v>0.060370370370370366</v>
      </c>
    </row>
    <row r="8" spans="2:25" ht="12.75">
      <c r="B8" s="124">
        <f>1+B7</f>
        <v>2</v>
      </c>
      <c r="C8" s="11">
        <f t="shared" si="0"/>
        <v>151</v>
      </c>
      <c r="D8" s="131" t="s">
        <v>172</v>
      </c>
      <c r="E8" s="116">
        <f>+C8-LARGE((G8,I8,K8,M8,O8,Q8),1)-LARGE((G8,I8,K8,M8,O8,Q8,S8),2)</f>
        <v>57</v>
      </c>
      <c r="F8" s="137">
        <v>5</v>
      </c>
      <c r="G8" s="13">
        <v>41</v>
      </c>
      <c r="H8" s="15">
        <v>0.013749999999999998</v>
      </c>
      <c r="I8" s="13">
        <v>1</v>
      </c>
      <c r="J8" s="15">
        <v>0.01275462962962963</v>
      </c>
      <c r="K8" s="13">
        <v>20</v>
      </c>
      <c r="L8" s="16">
        <v>0.01244212962962963</v>
      </c>
      <c r="M8" s="13">
        <v>19</v>
      </c>
      <c r="N8" s="15">
        <v>0.012523148148148151</v>
      </c>
      <c r="O8" s="13">
        <v>53</v>
      </c>
      <c r="P8" s="15">
        <v>0.012881944444444446</v>
      </c>
      <c r="Q8" s="13">
        <v>7</v>
      </c>
      <c r="R8" s="15">
        <v>0.012256944444444445</v>
      </c>
      <c r="S8" s="13">
        <v>10</v>
      </c>
      <c r="T8" s="15">
        <v>0.012083333333333335</v>
      </c>
      <c r="U8" s="28">
        <f t="shared" si="1"/>
        <v>0.012083333333333335</v>
      </c>
      <c r="X8" s="2">
        <f aca="true" t="shared" si="2" ref="X8:X71">MIN(H8,J8,L8,N8,P8,R8,T8)</f>
        <v>0.012083333333333335</v>
      </c>
      <c r="Y8" s="98">
        <f>SMALL((H8,J8,L8,O8,P8,R8),1)+SMALL((H8,J8,L8,N8,P8,R8),2)+SMALL((H8,J8,L8,N8,P8,R8),3)+SMALL((H8,J8,L8,N8,P8,R8),4)</f>
        <v>0.049976851851851856</v>
      </c>
    </row>
    <row r="9" spans="2:25" ht="12.75">
      <c r="B9" s="124">
        <f>1+B8</f>
        <v>3</v>
      </c>
      <c r="C9" s="11">
        <f t="shared" si="0"/>
        <v>159</v>
      </c>
      <c r="D9" s="131" t="s">
        <v>56</v>
      </c>
      <c r="E9" s="116">
        <f>+C9-LARGE((G9,I9,K9,M9,O9,Q9),1)-LARGE((G9,I9,K9,M9,O9,Q9,S9),2)</f>
        <v>66</v>
      </c>
      <c r="F9" s="137">
        <v>31</v>
      </c>
      <c r="G9" s="13">
        <v>51</v>
      </c>
      <c r="H9" s="15">
        <v>0.014212962962962962</v>
      </c>
      <c r="I9" s="13">
        <v>2</v>
      </c>
      <c r="J9" s="15">
        <v>0.013043981481481483</v>
      </c>
      <c r="K9" s="13">
        <v>42</v>
      </c>
      <c r="L9" s="16">
        <v>0.01296296296296296</v>
      </c>
      <c r="M9" s="13">
        <v>14</v>
      </c>
      <c r="N9" s="15">
        <v>0.012974537037037036</v>
      </c>
      <c r="O9" s="13">
        <v>26</v>
      </c>
      <c r="P9" s="15">
        <v>0.012997685185185183</v>
      </c>
      <c r="Q9" s="13">
        <v>10</v>
      </c>
      <c r="R9" s="15">
        <v>0.012881944444444444</v>
      </c>
      <c r="S9" s="13">
        <v>14</v>
      </c>
      <c r="T9" s="15">
        <v>0.012685185185185181</v>
      </c>
      <c r="U9" s="28">
        <f t="shared" si="1"/>
        <v>0.012685185185185181</v>
      </c>
      <c r="X9" s="2">
        <f t="shared" si="2"/>
        <v>0.012685185185185181</v>
      </c>
      <c r="Y9" s="98">
        <f>SMALL((H9,J9,L9,O9,P9,R9),1)+SMALL((H9,J9,L9,N9,P9,R9),2)+SMALL((H9,J9,L9,N9,P9,R9),3)+SMALL((H9,J9,L9,N9,P9,R9),4)</f>
        <v>0.05181712962962962</v>
      </c>
    </row>
    <row r="10" spans="2:25" ht="12.75">
      <c r="B10" s="124" t="s">
        <v>292</v>
      </c>
      <c r="C10" s="11">
        <f t="shared" si="0"/>
        <v>152</v>
      </c>
      <c r="D10" s="131" t="s">
        <v>76</v>
      </c>
      <c r="E10" s="116">
        <f>+C10-LARGE((G10,I10,K10,M10,O10,Q10),1)-LARGE((G10,I10,K10,M10,O10,Q10,S10),2)</f>
        <v>79</v>
      </c>
      <c r="F10" s="137">
        <v>65</v>
      </c>
      <c r="G10" s="13">
        <v>40</v>
      </c>
      <c r="H10" s="15">
        <v>0.01201388888888889</v>
      </c>
      <c r="I10" s="13">
        <v>10</v>
      </c>
      <c r="J10" s="15">
        <v>0.011481481481481481</v>
      </c>
      <c r="K10" s="13">
        <v>33</v>
      </c>
      <c r="L10" s="16">
        <v>0.011377314814814816</v>
      </c>
      <c r="M10" s="13">
        <v>26</v>
      </c>
      <c r="N10" s="15">
        <v>0.011585648148148147</v>
      </c>
      <c r="O10" s="13">
        <v>9</v>
      </c>
      <c r="P10" s="15">
        <v>0.011261574074074073</v>
      </c>
      <c r="Q10" s="13">
        <v>6</v>
      </c>
      <c r="R10" s="15">
        <v>0.011030092592592595</v>
      </c>
      <c r="S10" s="13">
        <v>28</v>
      </c>
      <c r="T10" s="15">
        <v>0.011157407407407408</v>
      </c>
      <c r="U10" s="28">
        <f t="shared" si="1"/>
        <v>0.011030092592592595</v>
      </c>
      <c r="X10" s="2">
        <f t="shared" si="2"/>
        <v>0.011030092592592595</v>
      </c>
      <c r="Y10" s="98">
        <f>SMALL((H10,J10,L10,O10,P10,R10),1)+SMALL((H10,J10,L10,N10,P10,R10),2)+SMALL((H10,J10,L10,N10,P10,R10),3)+SMALL((H10,J10,L10,N10,P10,R10),4)</f>
        <v>0.04515046296296296</v>
      </c>
    </row>
    <row r="11" spans="2:25" ht="12.75">
      <c r="B11" s="124" t="s">
        <v>292</v>
      </c>
      <c r="C11" s="11">
        <f t="shared" si="0"/>
        <v>279</v>
      </c>
      <c r="D11" s="131" t="s">
        <v>143</v>
      </c>
      <c r="E11" s="116">
        <f>+C11-LARGE((G11,I11,K11,M11,O11,Q11),1)-LARGE((G11,I11,K11,M11,O11,Q11,S11),2)</f>
        <v>79</v>
      </c>
      <c r="F11" s="137">
        <v>3</v>
      </c>
      <c r="G11" s="13">
        <v>34</v>
      </c>
      <c r="H11" s="15">
        <v>0.013460648148148145</v>
      </c>
      <c r="I11" s="13">
        <v>6</v>
      </c>
      <c r="J11" s="15">
        <v>0.012754629629629631</v>
      </c>
      <c r="K11" s="13">
        <v>17</v>
      </c>
      <c r="L11" s="16">
        <v>0.012407407407407409</v>
      </c>
      <c r="M11" s="13">
        <v>100</v>
      </c>
      <c r="N11" s="15"/>
      <c r="O11" s="13">
        <v>20</v>
      </c>
      <c r="P11" s="15">
        <v>0.012245370370370372</v>
      </c>
      <c r="Q11" s="13">
        <v>2</v>
      </c>
      <c r="R11" s="15">
        <v>0.011875000000000004</v>
      </c>
      <c r="S11" s="13">
        <v>100</v>
      </c>
      <c r="T11" s="15"/>
      <c r="U11" s="28">
        <f t="shared" si="1"/>
        <v>0.011875000000000004</v>
      </c>
      <c r="X11" s="2">
        <f t="shared" si="2"/>
        <v>0.011875000000000004</v>
      </c>
      <c r="Y11" s="98">
        <f>SMALL((H11,J11,L11,O11,P11,R11),1)+SMALL((H11,J11,L11,N11,P11,R11),2)+SMALL((H11,J11,L11,N11,P11,R11),3)+SMALL((H11,J11,L11,N11,P11,R11),4)</f>
        <v>0.049282407407407414</v>
      </c>
    </row>
    <row r="12" spans="2:25" ht="12.75">
      <c r="B12" s="124">
        <v>6</v>
      </c>
      <c r="C12" s="11">
        <f t="shared" si="0"/>
        <v>161</v>
      </c>
      <c r="D12" s="131" t="s">
        <v>52</v>
      </c>
      <c r="E12" s="116">
        <f>+C12-LARGE((G12,I12,K12,M12,O12,Q12),1)-LARGE((G12,I12,K12,M12,O12,Q12,S12),2)</f>
        <v>85</v>
      </c>
      <c r="F12" s="137">
        <v>22</v>
      </c>
      <c r="G12" s="13">
        <v>17</v>
      </c>
      <c r="H12" s="15">
        <v>0.01306712962962963</v>
      </c>
      <c r="I12" s="13">
        <v>20</v>
      </c>
      <c r="J12" s="15">
        <v>0.012766203703703703</v>
      </c>
      <c r="K12" s="13">
        <v>10</v>
      </c>
      <c r="L12" s="16">
        <v>0.012499999999999997</v>
      </c>
      <c r="M12" s="13">
        <v>38</v>
      </c>
      <c r="N12" s="15">
        <v>0.012592592592592593</v>
      </c>
      <c r="O12" s="13">
        <v>21</v>
      </c>
      <c r="P12" s="15">
        <v>0.012256944444444445</v>
      </c>
      <c r="Q12" s="13">
        <v>13</v>
      </c>
      <c r="R12" s="15">
        <v>0.012268518518518519</v>
      </c>
      <c r="S12" s="13">
        <v>42</v>
      </c>
      <c r="T12" s="15">
        <v>0.012673611111111111</v>
      </c>
      <c r="U12" s="28">
        <f t="shared" si="1"/>
        <v>0.012256944444444445</v>
      </c>
      <c r="X12" s="2">
        <f t="shared" si="2"/>
        <v>0.012256944444444445</v>
      </c>
      <c r="Y12" s="98">
        <f>SMALL((H12,J12,L12,O12,P12,R12),1)+SMALL((H12,J12,L12,N12,P12,R12),2)+SMALL((H12,J12,L12,N12,P12,R12),3)+SMALL((H12,J12,L12,N12,P12,R12),4)</f>
        <v>0.049618055555555554</v>
      </c>
    </row>
    <row r="13" spans="2:25" ht="12.75">
      <c r="B13" s="124">
        <v>7</v>
      </c>
      <c r="C13" s="11">
        <f t="shared" si="0"/>
        <v>234</v>
      </c>
      <c r="D13" s="131" t="s">
        <v>122</v>
      </c>
      <c r="E13" s="116">
        <f>+C13-LARGE((G13,I13,K13,M13,O13,Q13),1)-LARGE((G13,I13,K13,M13,O13,Q13,S13),2)</f>
        <v>86</v>
      </c>
      <c r="F13" s="137">
        <v>11</v>
      </c>
      <c r="G13" s="13">
        <v>100</v>
      </c>
      <c r="H13" s="15"/>
      <c r="I13" s="13">
        <v>48</v>
      </c>
      <c r="J13" s="15">
        <v>0.01349537037037037</v>
      </c>
      <c r="K13" s="13">
        <v>4</v>
      </c>
      <c r="L13" s="16">
        <v>0.01258101851851852</v>
      </c>
      <c r="M13" s="13">
        <v>31</v>
      </c>
      <c r="N13" s="15">
        <v>0.0125</v>
      </c>
      <c r="O13" s="13">
        <v>15</v>
      </c>
      <c r="P13" s="15">
        <v>0.012395833333333335</v>
      </c>
      <c r="Q13" s="13">
        <v>19</v>
      </c>
      <c r="R13" s="15">
        <v>0.01234953703703704</v>
      </c>
      <c r="S13" s="13">
        <v>17</v>
      </c>
      <c r="T13" s="15">
        <v>0.012199074074074074</v>
      </c>
      <c r="U13" s="28">
        <f t="shared" si="1"/>
        <v>0.012199074074074074</v>
      </c>
      <c r="X13" s="2">
        <f t="shared" si="2"/>
        <v>0.012199074074074074</v>
      </c>
      <c r="Y13" s="98">
        <f>SMALL((H13,J13,L13,O13,P13,R13),1)+SMALL((H13,J13,L13,N13,P13,R13),2)+SMALL((H13,J13,L13,N13,P13,R13),3)+SMALL((H13,J13,L13,N13,P13,R13),4)</f>
        <v>0.04982638888888889</v>
      </c>
    </row>
    <row r="14" spans="2:25" ht="12.75">
      <c r="B14" s="124">
        <v>8</v>
      </c>
      <c r="C14" s="11">
        <f t="shared" si="0"/>
        <v>164</v>
      </c>
      <c r="D14" s="131" t="s">
        <v>131</v>
      </c>
      <c r="E14" s="116">
        <f>+C14-LARGE((G14,I14,K14,M14,O14,Q14),1)-LARGE((G14,I14,K14,M14,O14,Q14,S14),2)</f>
        <v>87</v>
      </c>
      <c r="F14" s="137">
        <v>8</v>
      </c>
      <c r="G14" s="13">
        <v>18</v>
      </c>
      <c r="H14" s="15">
        <v>0.013321759259259257</v>
      </c>
      <c r="I14" s="13">
        <v>22</v>
      </c>
      <c r="J14" s="15">
        <v>0.013194444444444444</v>
      </c>
      <c r="K14" s="13">
        <v>32</v>
      </c>
      <c r="L14" s="16">
        <v>0.013101851851851854</v>
      </c>
      <c r="M14" s="13">
        <v>18</v>
      </c>
      <c r="N14" s="15">
        <v>0.013043981481481485</v>
      </c>
      <c r="O14" s="13">
        <v>45</v>
      </c>
      <c r="P14" s="15">
        <v>0.013206018518518518</v>
      </c>
      <c r="Q14" s="13">
        <v>11</v>
      </c>
      <c r="R14" s="15">
        <v>0.012916666666666668</v>
      </c>
      <c r="S14" s="13">
        <v>18</v>
      </c>
      <c r="T14" s="15">
        <v>0.012731481481481479</v>
      </c>
      <c r="U14" s="28">
        <f t="shared" si="1"/>
        <v>0.012731481481481479</v>
      </c>
      <c r="X14" s="2">
        <f t="shared" si="2"/>
        <v>0.012731481481481479</v>
      </c>
      <c r="Y14" s="98">
        <f>SMALL((H14,J14,L14,O14,P14,R14),1)+SMALL((H14,J14,L14,N14,P14,R14),2)+SMALL((H14,J14,L14,N14,P14,R14),3)+SMALL((H14,J14,L14,N14,P14,R14),4)</f>
        <v>0.05225694444444445</v>
      </c>
    </row>
    <row r="15" spans="2:25" ht="12.75">
      <c r="B15" s="124">
        <v>9</v>
      </c>
      <c r="C15" s="11">
        <f t="shared" si="0"/>
        <v>162</v>
      </c>
      <c r="D15" s="131" t="s">
        <v>61</v>
      </c>
      <c r="E15" s="116">
        <f>+C15-LARGE((G15,I15,K15,M15,O15,Q15),1)-LARGE((G15,I15,K15,M15,O15,Q15,S15),2)</f>
        <v>98</v>
      </c>
      <c r="F15" s="137">
        <v>36</v>
      </c>
      <c r="G15" s="13">
        <v>21</v>
      </c>
      <c r="H15" s="15">
        <v>0.011944444444444445</v>
      </c>
      <c r="I15" s="13">
        <v>27</v>
      </c>
      <c r="J15" s="15">
        <v>0.011898148148148147</v>
      </c>
      <c r="K15" s="13">
        <v>12</v>
      </c>
      <c r="L15" s="16">
        <v>0.011666666666666665</v>
      </c>
      <c r="M15" s="13">
        <v>12</v>
      </c>
      <c r="N15" s="15">
        <v>0.01152777777777778</v>
      </c>
      <c r="O15" s="13">
        <v>32</v>
      </c>
      <c r="P15" s="15">
        <v>0.011504629629629629</v>
      </c>
      <c r="Q15" s="13">
        <v>32</v>
      </c>
      <c r="R15" s="15">
        <v>0.011608796296296294</v>
      </c>
      <c r="S15" s="13">
        <v>26</v>
      </c>
      <c r="T15" s="15">
        <v>0.011493055555555558</v>
      </c>
      <c r="U15" s="28">
        <f t="shared" si="1"/>
        <v>0.011493055555555558</v>
      </c>
      <c r="X15" s="2">
        <f t="shared" si="2"/>
        <v>0.011493055555555558</v>
      </c>
      <c r="Y15" s="98">
        <f>SMALL((H15,J15,L15,O15,P15,R15),1)+SMALL((H15,J15,L15,N15,P15,R15),2)+SMALL((H15,J15,L15,N15,P15,R15),3)+SMALL((H15,J15,L15,N15,P15,R15),4)</f>
        <v>0.04630787037037037</v>
      </c>
    </row>
    <row r="16" spans="2:25" ht="12.75">
      <c r="B16" s="124">
        <v>10</v>
      </c>
      <c r="C16" s="11">
        <f t="shared" si="0"/>
        <v>300</v>
      </c>
      <c r="D16" s="131" t="s">
        <v>65</v>
      </c>
      <c r="E16" s="116">
        <f>+C16-LARGE((G16,I16,K16,M16,O16,Q16),1)-LARGE((G16,I16,K16,M16,O16,Q16,S16),2)</f>
        <v>100</v>
      </c>
      <c r="F16" s="137">
        <v>44</v>
      </c>
      <c r="G16" s="13">
        <v>100</v>
      </c>
      <c r="H16" s="15"/>
      <c r="I16" s="13">
        <v>100</v>
      </c>
      <c r="J16" s="15"/>
      <c r="K16" s="13">
        <v>51</v>
      </c>
      <c r="L16" s="16">
        <v>0.010636574074074076</v>
      </c>
      <c r="M16" s="13">
        <v>7</v>
      </c>
      <c r="N16" s="15">
        <v>0.010393518518518517</v>
      </c>
      <c r="O16" s="13">
        <v>23</v>
      </c>
      <c r="P16" s="15">
        <v>0.01037037037037037</v>
      </c>
      <c r="Q16" s="13">
        <v>12</v>
      </c>
      <c r="R16" s="15">
        <v>0.01033564814814815</v>
      </c>
      <c r="S16" s="13">
        <v>7</v>
      </c>
      <c r="T16" s="15">
        <v>0.010104166666666668</v>
      </c>
      <c r="U16" s="28">
        <f t="shared" si="1"/>
        <v>0.010104166666666668</v>
      </c>
      <c r="X16" s="2">
        <f t="shared" si="2"/>
        <v>0.010104166666666668</v>
      </c>
      <c r="Y16" s="98">
        <f>SMALL((H16,J16,L16,O16,P16,R16),1)+SMALL((H16,J16,L16,N16,P16,R16),2)+SMALL((H16,J16,L16,N16,P16,R16),3)+SMALL((H16,J16,L16,N16,P16,R16),4)</f>
        <v>0.04173611111111111</v>
      </c>
    </row>
    <row r="17" spans="2:25" ht="12.75">
      <c r="B17" s="124">
        <v>11</v>
      </c>
      <c r="C17" s="11">
        <f t="shared" si="0"/>
        <v>301</v>
      </c>
      <c r="D17" s="131" t="s">
        <v>46</v>
      </c>
      <c r="E17" s="116">
        <f>+C17-LARGE((G17,I17,K17,M17,O17,Q17),1)-LARGE((G17,I17,K17,M17,O17,Q17,S17),2)</f>
        <v>101</v>
      </c>
      <c r="F17" s="137">
        <v>4</v>
      </c>
      <c r="G17" s="13">
        <v>20</v>
      </c>
      <c r="H17" s="15">
        <v>0.011238425925925926</v>
      </c>
      <c r="I17" s="13">
        <v>100</v>
      </c>
      <c r="J17" s="15"/>
      <c r="K17" s="13">
        <v>23</v>
      </c>
      <c r="L17" s="16">
        <v>0.010729166666666665</v>
      </c>
      <c r="M17" s="13">
        <v>13</v>
      </c>
      <c r="N17" s="15">
        <v>0.010706018518518517</v>
      </c>
      <c r="O17" s="13">
        <v>10</v>
      </c>
      <c r="P17" s="15">
        <v>0.010590277777777775</v>
      </c>
      <c r="Q17" s="13">
        <v>35</v>
      </c>
      <c r="R17" s="15">
        <v>0.010798611111111113</v>
      </c>
      <c r="S17" s="13">
        <v>100</v>
      </c>
      <c r="T17" s="15"/>
      <c r="U17" s="28">
        <f t="shared" si="1"/>
        <v>0.010590277777777775</v>
      </c>
      <c r="X17" s="2">
        <f t="shared" si="2"/>
        <v>0.010590277777777775</v>
      </c>
      <c r="Y17" s="98">
        <f>SMALL((H17,J17,L17,O17,P17,R17),1)+SMALL((H17,J17,L17,N17,P17,R17),2)+SMALL((H17,J17,L17,N17,P17,R17),3)+SMALL((H17,J17,L17,N17,P17,R17),4)</f>
        <v>0.04282407407407407</v>
      </c>
    </row>
    <row r="18" spans="2:25" ht="12.75">
      <c r="B18" s="124">
        <v>12</v>
      </c>
      <c r="C18" s="11">
        <f t="shared" si="0"/>
        <v>194</v>
      </c>
      <c r="D18" s="131" t="s">
        <v>81</v>
      </c>
      <c r="E18" s="116">
        <f>+C18-LARGE((G18,I18,K18,M18,O18,Q18),1)-LARGE((G18,I18,K18,M18,O18,Q18,S18),2)</f>
        <v>102</v>
      </c>
      <c r="F18" s="137">
        <v>74</v>
      </c>
      <c r="G18" s="13">
        <v>15</v>
      </c>
      <c r="H18" s="15">
        <v>0.012523148148148151</v>
      </c>
      <c r="I18" s="13">
        <v>33</v>
      </c>
      <c r="J18" s="15">
        <v>0.012534722222222225</v>
      </c>
      <c r="K18" s="13">
        <v>8</v>
      </c>
      <c r="L18" s="16">
        <v>0.011724537037037037</v>
      </c>
      <c r="M18" s="13">
        <v>34</v>
      </c>
      <c r="N18" s="15">
        <v>0.01184027777777778</v>
      </c>
      <c r="O18" s="13">
        <v>58</v>
      </c>
      <c r="P18" s="15">
        <v>0.012430555555555552</v>
      </c>
      <c r="Q18" s="13">
        <v>26</v>
      </c>
      <c r="R18" s="15">
        <v>0.01190972222222222</v>
      </c>
      <c r="S18" s="13">
        <v>20</v>
      </c>
      <c r="T18" s="15">
        <v>0.011724537037037037</v>
      </c>
      <c r="U18" s="28">
        <f t="shared" si="1"/>
        <v>0.011724537037037037</v>
      </c>
      <c r="X18" s="2">
        <f t="shared" si="2"/>
        <v>0.011724537037037037</v>
      </c>
      <c r="Y18" s="98">
        <f>SMALL((H18,J18,L18,O18,P18,R18),1)+SMALL((H18,J18,L18,N18,P18,R18),2)+SMALL((H18,J18,L18,N18,P18,R18),3)+SMALL((H18,J18,L18,N18,P18,R18),4)</f>
        <v>0.047905092592592596</v>
      </c>
    </row>
    <row r="19" spans="2:25" ht="12.75">
      <c r="B19" s="124">
        <v>13</v>
      </c>
      <c r="C19" s="11">
        <f t="shared" si="0"/>
        <v>197</v>
      </c>
      <c r="D19" s="131" t="s">
        <v>55</v>
      </c>
      <c r="E19" s="116">
        <f>+C19-LARGE((G19,I19,K19,M19,O19,Q19),1)-LARGE((G19,I19,K19,M19,O19,Q19,S19),2)</f>
        <v>103</v>
      </c>
      <c r="F19" s="137">
        <v>28</v>
      </c>
      <c r="G19" s="13">
        <v>23</v>
      </c>
      <c r="H19" s="15">
        <v>0.010590277777777778</v>
      </c>
      <c r="I19" s="13">
        <v>12</v>
      </c>
      <c r="J19" s="15">
        <v>0.010127314814814815</v>
      </c>
      <c r="K19" s="13">
        <v>19</v>
      </c>
      <c r="L19" s="16">
        <v>0.009826388888888891</v>
      </c>
      <c r="M19" s="13">
        <v>47</v>
      </c>
      <c r="N19" s="15">
        <v>0.01034722222222222</v>
      </c>
      <c r="O19" s="13">
        <v>31</v>
      </c>
      <c r="P19" s="15">
        <v>0.009918981481481483</v>
      </c>
      <c r="Q19" s="13">
        <v>17</v>
      </c>
      <c r="R19" s="15">
        <v>0.009907407407407406</v>
      </c>
      <c r="S19" s="13">
        <v>48</v>
      </c>
      <c r="T19" s="15">
        <v>0.011180555555555555</v>
      </c>
      <c r="U19" s="28">
        <f t="shared" si="1"/>
        <v>0.009826388888888891</v>
      </c>
      <c r="X19" s="2">
        <f t="shared" si="2"/>
        <v>0.009826388888888891</v>
      </c>
      <c r="Y19" s="98">
        <f>SMALL((H19,J19,L19,O19,P19,R19),1)+SMALL((H19,J19,L19,N19,P19,R19),2)+SMALL((H19,J19,L19,N19,P19,R19),3)+SMALL((H19,J19,L19,N19,P19,R19),4)</f>
        <v>0.039780092592592596</v>
      </c>
    </row>
    <row r="20" spans="2:25" ht="12.75">
      <c r="B20" s="124" t="s">
        <v>291</v>
      </c>
      <c r="C20" s="11">
        <f t="shared" si="0"/>
        <v>207</v>
      </c>
      <c r="D20" s="131" t="s">
        <v>83</v>
      </c>
      <c r="E20" s="116">
        <f>+C20-LARGE((G20,I20,K20,M20,O20,Q20),1)-LARGE((G20,I20,K20,M20,O20,Q20,S20),2)</f>
        <v>106</v>
      </c>
      <c r="F20" s="137">
        <v>84</v>
      </c>
      <c r="G20" s="13">
        <v>57</v>
      </c>
      <c r="H20" s="15">
        <v>0.014479166666666668</v>
      </c>
      <c r="I20" s="13">
        <v>23</v>
      </c>
      <c r="J20" s="15">
        <v>0.013900462962962963</v>
      </c>
      <c r="K20" s="13">
        <v>2</v>
      </c>
      <c r="L20" s="16">
        <v>0.012939814814814815</v>
      </c>
      <c r="M20" s="13">
        <v>44</v>
      </c>
      <c r="N20" s="15">
        <v>0.01306712962962963</v>
      </c>
      <c r="O20" s="13">
        <v>43</v>
      </c>
      <c r="P20" s="15">
        <v>0.013020833333333332</v>
      </c>
      <c r="Q20" s="13">
        <v>8</v>
      </c>
      <c r="R20" s="15">
        <v>0.0128125</v>
      </c>
      <c r="S20" s="13">
        <v>30</v>
      </c>
      <c r="T20" s="15">
        <v>0.012916666666666667</v>
      </c>
      <c r="U20" s="28">
        <f t="shared" si="1"/>
        <v>0.0128125</v>
      </c>
      <c r="X20" s="2">
        <f t="shared" si="2"/>
        <v>0.0128125</v>
      </c>
      <c r="Y20" s="98">
        <f>SMALL((H20,J20,L20,O20,P20,R20),1)+SMALL((H20,J20,L20,N20,P20,R20),2)+SMALL((H20,J20,L20,N20,P20,R20),3)+SMALL((H20,J20,L20,N20,P20,R20),4)</f>
        <v>0.05184027777777778</v>
      </c>
    </row>
    <row r="21" spans="2:25" ht="12.75">
      <c r="B21" s="124" t="s">
        <v>291</v>
      </c>
      <c r="C21" s="11">
        <f t="shared" si="0"/>
        <v>256</v>
      </c>
      <c r="D21" s="131" t="s">
        <v>132</v>
      </c>
      <c r="E21" s="116">
        <f>+C21-LARGE((G21,I21,K21,M21,O21,Q21),1)-LARGE((G21,I21,K21,M21,O21,Q21,S21),2)</f>
        <v>106</v>
      </c>
      <c r="F21" s="137">
        <v>80</v>
      </c>
      <c r="G21" s="13">
        <v>4</v>
      </c>
      <c r="H21" s="15">
        <v>0.015011574074074075</v>
      </c>
      <c r="I21" s="13">
        <v>50</v>
      </c>
      <c r="J21" s="15">
        <v>0.015243055555555555</v>
      </c>
      <c r="K21" s="13">
        <v>7</v>
      </c>
      <c r="L21" s="16">
        <v>0.014108796296296296</v>
      </c>
      <c r="M21" s="13">
        <v>100</v>
      </c>
      <c r="N21" s="15"/>
      <c r="O21" s="13">
        <v>47</v>
      </c>
      <c r="P21" s="15">
        <v>0.014259259259259261</v>
      </c>
      <c r="Q21" s="13">
        <v>47</v>
      </c>
      <c r="R21" s="15">
        <v>0.01684027777777778</v>
      </c>
      <c r="S21" s="13">
        <v>1</v>
      </c>
      <c r="T21" s="15">
        <v>0.013807870370370368</v>
      </c>
      <c r="U21" s="28">
        <f t="shared" si="1"/>
        <v>0.013807870370370368</v>
      </c>
      <c r="X21" s="2">
        <f t="shared" si="2"/>
        <v>0.013807870370370368</v>
      </c>
      <c r="Y21" s="98">
        <f>SMALL((H21,J21,L21,O21,P21,R21),1)+SMALL((H21,J21,L21,N21,P21,R21),2)+SMALL((H21,J21,L21,N21,P21,R21),3)+SMALL((H21,J21,L21,N21,P21,R21),4)</f>
        <v>0.05862268518518518</v>
      </c>
    </row>
    <row r="22" spans="2:25" ht="12.75">
      <c r="B22" s="124" t="s">
        <v>291</v>
      </c>
      <c r="C22" s="11">
        <f t="shared" si="0"/>
        <v>220</v>
      </c>
      <c r="D22" s="131" t="s">
        <v>63</v>
      </c>
      <c r="E22" s="116">
        <f>+C22-LARGE((G22,I22,K22,M22,O22,Q22),1)-LARGE((G22,I22,K22,M22,O22,Q22,S22),2)</f>
        <v>106</v>
      </c>
      <c r="F22" s="137">
        <v>40</v>
      </c>
      <c r="G22" s="13">
        <v>55</v>
      </c>
      <c r="H22" s="15">
        <v>0.01619212962962963</v>
      </c>
      <c r="I22" s="13">
        <v>7</v>
      </c>
      <c r="J22" s="15">
        <v>0.015208333333333334</v>
      </c>
      <c r="K22" s="13">
        <v>30</v>
      </c>
      <c r="L22" s="16">
        <v>0.015162037037037036</v>
      </c>
      <c r="M22" s="13">
        <v>24</v>
      </c>
      <c r="N22" s="15">
        <v>0.015162037037037035</v>
      </c>
      <c r="O22" s="13">
        <v>59</v>
      </c>
      <c r="P22" s="15">
        <v>0.015925925925925927</v>
      </c>
      <c r="Q22" s="13">
        <v>42</v>
      </c>
      <c r="R22" s="15">
        <v>0.01570601851851852</v>
      </c>
      <c r="S22" s="13">
        <v>3</v>
      </c>
      <c r="T22" s="15">
        <v>0.014513888888888887</v>
      </c>
      <c r="U22" s="28">
        <f t="shared" si="1"/>
        <v>0.014513888888888887</v>
      </c>
      <c r="X22" s="2">
        <f t="shared" si="2"/>
        <v>0.014513888888888887</v>
      </c>
      <c r="Y22" s="98">
        <f>SMALL((H22,J22,L22,O22,P22,R22),1)+SMALL((H22,J22,L22,N22,P22,R22),2)+SMALL((H22,J22,L22,N22,P22,R22),3)+SMALL((H22,J22,L22,N22,P22,R22),4)</f>
        <v>0.06123842592592593</v>
      </c>
    </row>
    <row r="23" spans="2:25" ht="12.75">
      <c r="B23" s="124">
        <v>17</v>
      </c>
      <c r="C23" s="11">
        <f t="shared" si="0"/>
        <v>194</v>
      </c>
      <c r="D23" s="131" t="s">
        <v>87</v>
      </c>
      <c r="E23" s="116">
        <f>+C23-LARGE((G23,I23,K23,M23,O23,Q23),1)-LARGE((G23,I23,K23,M23,O23,Q23,S23),2)</f>
        <v>109</v>
      </c>
      <c r="F23" s="137">
        <v>92</v>
      </c>
      <c r="G23" s="13">
        <v>46</v>
      </c>
      <c r="H23" s="15">
        <v>0.011284722222222224</v>
      </c>
      <c r="I23" s="13">
        <v>4</v>
      </c>
      <c r="J23" s="15">
        <v>0.010312500000000002</v>
      </c>
      <c r="K23" s="13">
        <v>21</v>
      </c>
      <c r="L23" s="16">
        <v>0.010023148148148149</v>
      </c>
      <c r="M23" s="13">
        <v>27</v>
      </c>
      <c r="N23" s="15">
        <v>0.010208333333333333</v>
      </c>
      <c r="O23" s="13">
        <v>27</v>
      </c>
      <c r="P23" s="15">
        <v>0.010046296296296296</v>
      </c>
      <c r="Q23" s="13">
        <v>30</v>
      </c>
      <c r="R23" s="15">
        <v>0.01019675925925926</v>
      </c>
      <c r="S23" s="13">
        <v>39</v>
      </c>
      <c r="T23" s="15">
        <v>0.010289351851851855</v>
      </c>
      <c r="U23" s="28">
        <f t="shared" si="1"/>
        <v>0.010023148148148149</v>
      </c>
      <c r="X23" s="2">
        <f t="shared" si="2"/>
        <v>0.010023148148148149</v>
      </c>
      <c r="Y23" s="98">
        <f>SMALL((H23,J23,L23,O23,P23,R23),1)+SMALL((H23,J23,L23,N23,P23,R23),2)+SMALL((H23,J23,L23,N23,P23,R23),3)+SMALL((H23,J23,L23,N23,P23,R23),4)</f>
        <v>0.04047453703703704</v>
      </c>
    </row>
    <row r="24" spans="2:25" ht="12.75">
      <c r="B24" s="124" t="s">
        <v>287</v>
      </c>
      <c r="C24" s="11">
        <f t="shared" si="0"/>
        <v>209</v>
      </c>
      <c r="D24" s="131" t="s">
        <v>140</v>
      </c>
      <c r="E24" s="116">
        <f>+C24-LARGE((G24,I24,K24,M24,O24,Q24),1)-LARGE((G24,I24,K24,M24,O24,Q24,S24),2)</f>
        <v>112</v>
      </c>
      <c r="F24" s="137">
        <v>42</v>
      </c>
      <c r="G24" s="13">
        <v>14</v>
      </c>
      <c r="H24" s="15">
        <v>0.014942129629629628</v>
      </c>
      <c r="I24" s="13">
        <v>5</v>
      </c>
      <c r="J24" s="15">
        <v>0.014212962962962962</v>
      </c>
      <c r="K24" s="13">
        <v>44</v>
      </c>
      <c r="L24" s="16">
        <v>0.01423611111111111</v>
      </c>
      <c r="M24" s="13">
        <v>48</v>
      </c>
      <c r="N24" s="15">
        <v>0.014560185185185185</v>
      </c>
      <c r="O24" s="13">
        <v>49</v>
      </c>
      <c r="P24" s="15">
        <v>0.014513888888888889</v>
      </c>
      <c r="Q24" s="13">
        <v>40</v>
      </c>
      <c r="R24" s="15">
        <v>0.014722222222222223</v>
      </c>
      <c r="S24" s="13">
        <v>9</v>
      </c>
      <c r="T24" s="15">
        <v>0.013981481481481484</v>
      </c>
      <c r="U24" s="28">
        <f t="shared" si="1"/>
        <v>0.013981481481481484</v>
      </c>
      <c r="X24" s="2">
        <f t="shared" si="2"/>
        <v>0.013981481481481484</v>
      </c>
      <c r="Y24" s="98">
        <f>SMALL((H24,J24,L24,O24,P24,R24),1)+SMALL((H24,J24,L24,N24,P24,R24),2)+SMALL((H24,J24,L24,N24,P24,R24),3)+SMALL((H24,J24,L24,N24,P24,R24),4)</f>
        <v>0.05752314814814814</v>
      </c>
    </row>
    <row r="25" spans="2:25" ht="12.75">
      <c r="B25" s="124" t="s">
        <v>287</v>
      </c>
      <c r="C25" s="11">
        <f t="shared" si="0"/>
        <v>250</v>
      </c>
      <c r="D25" s="131" t="s">
        <v>94</v>
      </c>
      <c r="E25" s="116">
        <f>+C25-LARGE((G25,I25,K25,M25,O25,Q25),1)-LARGE((G25,I25,K25,M25,O25,Q25,S25),2)</f>
        <v>112</v>
      </c>
      <c r="F25" s="137">
        <v>101</v>
      </c>
      <c r="G25" s="13">
        <v>28</v>
      </c>
      <c r="H25" s="15">
        <v>0.010185185185185186</v>
      </c>
      <c r="I25" s="13">
        <v>19</v>
      </c>
      <c r="J25" s="15">
        <v>0.009976851851851851</v>
      </c>
      <c r="K25" s="13">
        <v>31</v>
      </c>
      <c r="L25" s="16">
        <v>0.00980324074074074</v>
      </c>
      <c r="M25" s="13">
        <v>22</v>
      </c>
      <c r="N25" s="15">
        <v>0.009768518518518517</v>
      </c>
      <c r="O25" s="13">
        <v>12</v>
      </c>
      <c r="P25" s="15">
        <v>0.009583333333333333</v>
      </c>
      <c r="Q25" s="13">
        <v>100</v>
      </c>
      <c r="R25" s="15"/>
      <c r="S25" s="13">
        <v>38</v>
      </c>
      <c r="T25" s="15">
        <v>0.009756944444444447</v>
      </c>
      <c r="U25" s="28">
        <f t="shared" si="1"/>
        <v>0.009583333333333333</v>
      </c>
      <c r="X25" s="2">
        <f t="shared" si="2"/>
        <v>0.009583333333333333</v>
      </c>
      <c r="Y25" s="98">
        <f>SMALL((H25,J25,L25,O25,P25,R25),1)+SMALL((H25,J25,L25,N25,P25,R25),2)+SMALL((H25,J25,L25,N25,P25,R25),3)+SMALL((H25,J25,L25,N25,P25,R25),4)</f>
        <v>0.03913194444444444</v>
      </c>
    </row>
    <row r="26" spans="2:25" ht="12.75">
      <c r="B26" s="124">
        <v>20</v>
      </c>
      <c r="C26" s="11">
        <f t="shared" si="0"/>
        <v>202</v>
      </c>
      <c r="D26" s="131" t="s">
        <v>72</v>
      </c>
      <c r="E26" s="116">
        <f>+C26-LARGE((G26,I26,K26,M26,O26,Q26),1)-LARGE((G26,I26,K26,M26,O26,Q26,S26),2)</f>
        <v>113</v>
      </c>
      <c r="F26" s="137">
        <v>57</v>
      </c>
      <c r="G26" s="13">
        <v>43</v>
      </c>
      <c r="H26" s="15">
        <v>0.016585648148148148</v>
      </c>
      <c r="I26" s="13">
        <v>35</v>
      </c>
      <c r="J26" s="15">
        <v>0.016550925925925927</v>
      </c>
      <c r="K26" s="13">
        <v>1</v>
      </c>
      <c r="L26" s="16">
        <v>0.015474537037037037</v>
      </c>
      <c r="M26" s="13">
        <v>46</v>
      </c>
      <c r="N26" s="15">
        <v>0.015694444444444445</v>
      </c>
      <c r="O26" s="13">
        <v>38</v>
      </c>
      <c r="P26" s="15">
        <v>0.015555555555555555</v>
      </c>
      <c r="Q26" s="13">
        <v>27</v>
      </c>
      <c r="R26" s="15">
        <v>0.015555555555555555</v>
      </c>
      <c r="S26" s="13">
        <v>12</v>
      </c>
      <c r="T26" s="15">
        <v>0.015266203703703702</v>
      </c>
      <c r="U26" s="28">
        <f t="shared" si="1"/>
        <v>0.015266203703703702</v>
      </c>
      <c r="X26" s="2">
        <f t="shared" si="2"/>
        <v>0.015266203703703702</v>
      </c>
      <c r="Y26" s="98">
        <f>SMALL((H26,J26,L26,O26,P26,R26),1)+SMALL((H26,J26,L26,N26,P26,R26),2)+SMALL((H26,J26,L26,N26,P26,R26),3)+SMALL((H26,J26,L26,N26,P26,R26),4)</f>
        <v>0.062280092592592595</v>
      </c>
    </row>
    <row r="27" spans="2:25" ht="12.75">
      <c r="B27" s="124">
        <f>1+B26</f>
        <v>21</v>
      </c>
      <c r="C27" s="11">
        <f t="shared" si="0"/>
        <v>274</v>
      </c>
      <c r="D27" s="131" t="s">
        <v>74</v>
      </c>
      <c r="E27" s="116">
        <f>+C27-LARGE((G27,I27,K27,M27,O27,Q27),1)-LARGE((G27,I27,K27,M27,O27,Q27,S27),2)</f>
        <v>119</v>
      </c>
      <c r="F27" s="137">
        <v>61</v>
      </c>
      <c r="G27" s="13">
        <v>100</v>
      </c>
      <c r="H27" s="15"/>
      <c r="I27" s="13">
        <v>55</v>
      </c>
      <c r="J27" s="15">
        <v>0.012708333333333332</v>
      </c>
      <c r="K27" s="13">
        <v>47</v>
      </c>
      <c r="L27" s="16">
        <v>0.01261574074074074</v>
      </c>
      <c r="M27" s="13">
        <v>11</v>
      </c>
      <c r="N27" s="15">
        <v>0.012557870370370369</v>
      </c>
      <c r="O27" s="13">
        <v>11</v>
      </c>
      <c r="P27" s="15">
        <v>0.012349537037037037</v>
      </c>
      <c r="Q27" s="13">
        <v>9</v>
      </c>
      <c r="R27" s="15">
        <v>0.0121875</v>
      </c>
      <c r="S27" s="13">
        <v>41</v>
      </c>
      <c r="T27" s="15">
        <v>0.012453703703703703</v>
      </c>
      <c r="U27" s="28">
        <f t="shared" si="1"/>
        <v>0.0121875</v>
      </c>
      <c r="X27" s="2">
        <f t="shared" si="2"/>
        <v>0.0121875</v>
      </c>
      <c r="Y27" s="98">
        <f>SMALL((H27,J27,L27,O27,P27,R27),1)+SMALL((H27,J27,L27,N27,P27,R27),2)+SMALL((H27,J27,L27,N27,P27,R27),3)+SMALL((H27,J27,L27,N27,P27,R27),4)</f>
        <v>0.04971064814814815</v>
      </c>
    </row>
    <row r="28" spans="2:25" ht="12.75">
      <c r="B28" s="124">
        <f>1+B27</f>
        <v>22</v>
      </c>
      <c r="C28" s="11">
        <f t="shared" si="0"/>
        <v>279</v>
      </c>
      <c r="D28" s="131" t="s">
        <v>181</v>
      </c>
      <c r="E28" s="116">
        <f>+C28-LARGE((G28,I28,K28,M28,O28,Q28),1)-LARGE((G28,I28,K28,M28,O28,Q28,S28),2)</f>
        <v>120</v>
      </c>
      <c r="F28" s="137">
        <v>64</v>
      </c>
      <c r="G28" s="13">
        <v>59</v>
      </c>
      <c r="H28" s="15">
        <v>0.01767361111111111</v>
      </c>
      <c r="I28" s="13">
        <v>47</v>
      </c>
      <c r="J28" s="15">
        <v>0.01747685185185185</v>
      </c>
      <c r="K28" s="13">
        <v>100</v>
      </c>
      <c r="L28" s="16"/>
      <c r="M28" s="13">
        <v>50</v>
      </c>
      <c r="N28" s="15">
        <v>0.017974537037037035</v>
      </c>
      <c r="O28" s="13">
        <v>1</v>
      </c>
      <c r="P28" s="15">
        <v>0.01699074074074074</v>
      </c>
      <c r="Q28" s="13">
        <v>16</v>
      </c>
      <c r="R28" s="15">
        <v>0.016979166666666667</v>
      </c>
      <c r="S28" s="13">
        <v>6</v>
      </c>
      <c r="T28" s="15">
        <v>0.016666666666666666</v>
      </c>
      <c r="U28" s="28">
        <f t="shared" si="1"/>
        <v>0.016666666666666666</v>
      </c>
      <c r="X28" s="2">
        <f t="shared" si="2"/>
        <v>0.016666666666666666</v>
      </c>
      <c r="Y28" s="98">
        <f>SMALL((H28,J28,L28,O28,P28,R28),1)+SMALL((H28,J28,L28,N28,P28,R28),2)+SMALL((H28,J28,L28,N28,P28,R28),3)+SMALL((H28,J28,L28,N28,P28,R28),4)</f>
        <v>0.06912037037037037</v>
      </c>
    </row>
    <row r="29" spans="2:25" ht="12.75">
      <c r="B29" s="124" t="s">
        <v>284</v>
      </c>
      <c r="C29" s="11">
        <f t="shared" si="0"/>
        <v>227</v>
      </c>
      <c r="D29" s="131" t="s">
        <v>51</v>
      </c>
      <c r="E29" s="116">
        <f>+C29-LARGE((G29,I29,K29,M29,O29,Q29),1)-LARGE((G29,I29,K29,M29,O29,Q29,S29),2)</f>
        <v>121</v>
      </c>
      <c r="F29" s="137">
        <v>20</v>
      </c>
      <c r="G29" s="13">
        <v>56</v>
      </c>
      <c r="H29" s="15">
        <v>0.015856481481481482</v>
      </c>
      <c r="I29" s="13">
        <v>11</v>
      </c>
      <c r="J29" s="15">
        <v>0.014965277777777777</v>
      </c>
      <c r="K29" s="13">
        <v>50</v>
      </c>
      <c r="L29" s="16">
        <v>0.015312500000000001</v>
      </c>
      <c r="M29" s="13">
        <v>41</v>
      </c>
      <c r="N29" s="15">
        <v>0.01528935185185185</v>
      </c>
      <c r="O29" s="13">
        <v>33</v>
      </c>
      <c r="P29" s="15">
        <v>0.014988425925925924</v>
      </c>
      <c r="Q29" s="13">
        <v>14</v>
      </c>
      <c r="R29" s="15">
        <v>0.014872685185185185</v>
      </c>
      <c r="S29" s="13">
        <v>22</v>
      </c>
      <c r="T29" s="15">
        <v>0.014884259259259259</v>
      </c>
      <c r="U29" s="28">
        <f t="shared" si="1"/>
        <v>0.014872685185185185</v>
      </c>
      <c r="X29" s="2">
        <f t="shared" si="2"/>
        <v>0.014872685185185185</v>
      </c>
      <c r="Y29" s="98">
        <f>SMALL((H29,J29,L29,O29,P29,R29),1)+SMALL((H29,J29,L29,N29,P29,R29),2)+SMALL((H29,J29,L29,N29,P29,R29),3)+SMALL((H29,J29,L29,N29,P29,R29),4)</f>
        <v>0.06011574074074074</v>
      </c>
    </row>
    <row r="30" spans="2:25" ht="12.75">
      <c r="B30" s="124" t="s">
        <v>284</v>
      </c>
      <c r="C30" s="11">
        <f t="shared" si="0"/>
        <v>197</v>
      </c>
      <c r="D30" s="131" t="s">
        <v>47</v>
      </c>
      <c r="E30" s="116">
        <f>+C30-LARGE((G30,I30,K30,M30,O30,Q30),1)-LARGE((G30,I30,K30,M30,O30,Q30,S30),2)</f>
        <v>121</v>
      </c>
      <c r="F30" s="137">
        <v>6</v>
      </c>
      <c r="G30" s="13">
        <v>27</v>
      </c>
      <c r="H30" s="15">
        <v>0.012268518518518519</v>
      </c>
      <c r="I30" s="13">
        <v>16</v>
      </c>
      <c r="J30" s="16">
        <v>0.011956018518518515</v>
      </c>
      <c r="K30" s="13">
        <v>13</v>
      </c>
      <c r="L30" s="16">
        <v>0.011689814814814813</v>
      </c>
      <c r="M30" s="13">
        <v>32</v>
      </c>
      <c r="N30" s="15">
        <v>0.011817129629629629</v>
      </c>
      <c r="O30" s="13">
        <v>39</v>
      </c>
      <c r="P30" s="15">
        <v>0.011759259259259257</v>
      </c>
      <c r="Q30" s="13">
        <v>33</v>
      </c>
      <c r="R30" s="15">
        <v>0.011793981481481482</v>
      </c>
      <c r="S30" s="13">
        <v>37</v>
      </c>
      <c r="T30" s="15">
        <v>0.011817129629629629</v>
      </c>
      <c r="U30" s="28">
        <f t="shared" si="1"/>
        <v>0.011689814814814813</v>
      </c>
      <c r="X30" s="2">
        <f t="shared" si="2"/>
        <v>0.011689814814814813</v>
      </c>
      <c r="Y30" s="98">
        <f>SMALL((H30,J30,L30,O30,P30,R30),1)+SMALL((H30,J30,L30,N30,P30,R30),2)+SMALL((H30,J30,L30,N30,P30,R30),3)+SMALL((H30,J30,L30,N30,P30,R30),4)</f>
        <v>0.047060185185185184</v>
      </c>
    </row>
    <row r="31" spans="2:25" ht="12.75">
      <c r="B31" s="124" t="s">
        <v>288</v>
      </c>
      <c r="C31" s="11">
        <f t="shared" si="0"/>
        <v>275</v>
      </c>
      <c r="D31" s="131" t="s">
        <v>92</v>
      </c>
      <c r="E31" s="116">
        <f>+C31-LARGE((G31,I31,K31,M31,O31,Q31),1)-LARGE((G31,I31,K31,M31,O31,Q31,S31),2)</f>
        <v>127</v>
      </c>
      <c r="F31" s="137">
        <v>98</v>
      </c>
      <c r="G31" s="13">
        <v>8</v>
      </c>
      <c r="H31" s="15">
        <v>0.010462962962962966</v>
      </c>
      <c r="I31" s="13">
        <v>38</v>
      </c>
      <c r="J31" s="15">
        <v>0.010497685185185186</v>
      </c>
      <c r="K31" s="13">
        <v>46</v>
      </c>
      <c r="L31" s="16">
        <v>0.01033564814814815</v>
      </c>
      <c r="M31" s="13">
        <v>2</v>
      </c>
      <c r="N31" s="15">
        <v>0.009976851851851855</v>
      </c>
      <c r="O31" s="13">
        <v>48</v>
      </c>
      <c r="P31" s="15">
        <v>0.010092592592592594</v>
      </c>
      <c r="Q31" s="13">
        <v>100</v>
      </c>
      <c r="R31" s="15"/>
      <c r="S31" s="13">
        <v>33</v>
      </c>
      <c r="T31" s="15">
        <v>0.009988425925925925</v>
      </c>
      <c r="U31" s="28">
        <f t="shared" si="1"/>
        <v>0.009976851851851855</v>
      </c>
      <c r="X31" s="2">
        <f t="shared" si="2"/>
        <v>0.009976851851851855</v>
      </c>
      <c r="Y31" s="98">
        <f>SMALL((H31,J31,L31,O31,P31,R31),1)+SMALL((H31,J31,L31,N31,P31,R31),2)+SMALL((H31,J31,L31,N31,P31,R31),3)+SMALL((H31,J31,L31,N31,P31,R31),4)</f>
        <v>0.0409837962962963</v>
      </c>
    </row>
    <row r="32" spans="2:25" ht="12.75">
      <c r="B32" s="124" t="s">
        <v>288</v>
      </c>
      <c r="C32" s="11">
        <f t="shared" si="0"/>
        <v>200</v>
      </c>
      <c r="D32" s="131" t="s">
        <v>93</v>
      </c>
      <c r="E32" s="116">
        <f>+C32-LARGE((G32,I32,K32,M32,O32,Q32),1)-LARGE((G32,I32,K32,M32,O32,Q32,S32),2)</f>
        <v>127</v>
      </c>
      <c r="F32" s="137">
        <v>100</v>
      </c>
      <c r="G32" s="13">
        <v>26</v>
      </c>
      <c r="H32" s="15">
        <v>0.012939814814814814</v>
      </c>
      <c r="I32" s="13">
        <v>29</v>
      </c>
      <c r="J32" s="15">
        <v>0.012974537037037034</v>
      </c>
      <c r="K32" s="13">
        <v>36</v>
      </c>
      <c r="L32" s="16">
        <v>0.012638888888888887</v>
      </c>
      <c r="M32" s="13">
        <v>37</v>
      </c>
      <c r="N32" s="15">
        <v>0.01292824074074074</v>
      </c>
      <c r="O32" s="13">
        <v>30</v>
      </c>
      <c r="P32" s="15">
        <v>0.012696759259259262</v>
      </c>
      <c r="Q32" s="13">
        <v>34</v>
      </c>
      <c r="R32" s="15">
        <v>0.012858796296296295</v>
      </c>
      <c r="S32" s="13">
        <v>8</v>
      </c>
      <c r="T32" s="15">
        <v>0.012407407407407409</v>
      </c>
      <c r="U32" s="28">
        <f t="shared" si="1"/>
        <v>0.012407407407407409</v>
      </c>
      <c r="X32" s="2">
        <f t="shared" si="2"/>
        <v>0.012407407407407409</v>
      </c>
      <c r="Y32" s="98">
        <f>SMALL((H32,J32,L32,O32,P32,R32),1)+SMALL((H32,J32,L32,N32,P32,R32),2)+SMALL((H32,J32,L32,N32,P32,R32),3)+SMALL((H32,J32,L32,N32,P32,R32),4)</f>
        <v>0.05112268518518519</v>
      </c>
    </row>
    <row r="33" spans="2:25" ht="12.75">
      <c r="B33" s="124">
        <v>27</v>
      </c>
      <c r="C33" s="11">
        <f t="shared" si="0"/>
        <v>330</v>
      </c>
      <c r="D33" s="131" t="s">
        <v>228</v>
      </c>
      <c r="E33" s="116">
        <f>+C33-LARGE((G33,I33,K33,M33,O33,Q33),1)-LARGE((G33,I33,K33,M33,O33,Q33,S33),2)</f>
        <v>130</v>
      </c>
      <c r="F33" s="137">
        <v>59</v>
      </c>
      <c r="G33" s="13">
        <v>100</v>
      </c>
      <c r="H33" s="15"/>
      <c r="I33" s="13">
        <v>39</v>
      </c>
      <c r="J33" s="16">
        <v>0.014328703703703703</v>
      </c>
      <c r="K33" s="13">
        <v>6</v>
      </c>
      <c r="L33" s="16">
        <v>0.013726851851851851</v>
      </c>
      <c r="M33" s="13">
        <v>30</v>
      </c>
      <c r="N33" s="15">
        <v>0.013715277777777778</v>
      </c>
      <c r="O33" s="13">
        <v>16</v>
      </c>
      <c r="P33" s="15">
        <v>0.013622685185185187</v>
      </c>
      <c r="Q33" s="13">
        <v>39</v>
      </c>
      <c r="R33" s="15">
        <v>0.013888888888888888</v>
      </c>
      <c r="S33" s="13">
        <v>100</v>
      </c>
      <c r="T33" s="15"/>
      <c r="U33" s="28">
        <f t="shared" si="1"/>
        <v>0.013622685185185187</v>
      </c>
      <c r="X33" s="2">
        <f t="shared" si="2"/>
        <v>0.013622685185185187</v>
      </c>
      <c r="Y33" s="98">
        <f>SMALL((H33,J33,L33,O33,P33,R33),1)+SMALL((H33,J33,L33,N33,P33,R33),2)+SMALL((H33,J33,L33,N33,P33,R33),3)+SMALL((H33,J33,L33,N33,P33,R33),4)</f>
        <v>0.054953703703703706</v>
      </c>
    </row>
    <row r="34" spans="2:25" ht="12.75">
      <c r="B34" s="124" t="s">
        <v>285</v>
      </c>
      <c r="C34" s="11">
        <f t="shared" si="0"/>
        <v>215</v>
      </c>
      <c r="D34" s="131" t="s">
        <v>50</v>
      </c>
      <c r="E34" s="116">
        <f>+C34-LARGE((G34,I34,K34,M34,O34,Q34),1)-LARGE((G34,I34,K34,M34,O34,Q34,S34),2)</f>
        <v>133</v>
      </c>
      <c r="F34" s="137">
        <v>13</v>
      </c>
      <c r="G34" s="13">
        <v>25</v>
      </c>
      <c r="H34" s="15">
        <v>0.01204861111111111</v>
      </c>
      <c r="I34" s="13">
        <v>28</v>
      </c>
      <c r="J34" s="15">
        <v>0.01190972222222222</v>
      </c>
      <c r="K34" s="13">
        <v>28</v>
      </c>
      <c r="L34" s="16">
        <v>0.01185185185185185</v>
      </c>
      <c r="M34" s="13">
        <v>45</v>
      </c>
      <c r="N34" s="15">
        <v>0.012210648148148148</v>
      </c>
      <c r="O34" s="13">
        <v>18</v>
      </c>
      <c r="P34" s="15">
        <v>0.011712962962962963</v>
      </c>
      <c r="Q34" s="13">
        <v>37</v>
      </c>
      <c r="R34" s="15">
        <v>0.011898148148148147</v>
      </c>
      <c r="S34" s="13">
        <v>34</v>
      </c>
      <c r="T34" s="15">
        <v>0.01173611111111111</v>
      </c>
      <c r="U34" s="28">
        <f t="shared" si="1"/>
        <v>0.011712962962962963</v>
      </c>
      <c r="X34" s="2">
        <f t="shared" si="2"/>
        <v>0.011712962962962963</v>
      </c>
      <c r="Y34" s="98">
        <f>SMALL((H34,J34,L34,O34,P34,R34),1)+SMALL((H34,J34,L34,N34,P34,R34),2)+SMALL((H34,J34,L34,N34,P34,R34),3)+SMALL((H34,J34,L34,N34,P34,R34),4)</f>
        <v>0.047372685185185184</v>
      </c>
    </row>
    <row r="35" spans="2:25" ht="12.75">
      <c r="B35" s="124" t="s">
        <v>285</v>
      </c>
      <c r="C35" s="11">
        <f t="shared" si="0"/>
        <v>277</v>
      </c>
      <c r="D35" s="131" t="s">
        <v>125</v>
      </c>
      <c r="E35" s="116">
        <f>+C35-LARGE((G35,I35,K35,M35,O35,Q35),1)-LARGE((G35,I35,K35,M35,O35,Q35,S35),2)</f>
        <v>133</v>
      </c>
      <c r="F35" s="137">
        <v>76</v>
      </c>
      <c r="G35" s="13">
        <v>37</v>
      </c>
      <c r="H35" s="15">
        <v>0.017847222222222223</v>
      </c>
      <c r="I35" s="13">
        <v>100</v>
      </c>
      <c r="J35" s="15"/>
      <c r="K35" s="13">
        <v>29</v>
      </c>
      <c r="L35" s="16">
        <v>0.017233796296296296</v>
      </c>
      <c r="M35" s="13">
        <v>17</v>
      </c>
      <c r="N35" s="15">
        <v>0.017199074074074075</v>
      </c>
      <c r="O35" s="13">
        <v>7</v>
      </c>
      <c r="P35" s="15">
        <v>0.0169212962962963</v>
      </c>
      <c r="Q35" s="13">
        <v>43</v>
      </c>
      <c r="R35" s="15">
        <v>0.017442129629629627</v>
      </c>
      <c r="S35" s="13">
        <v>44</v>
      </c>
      <c r="T35" s="15">
        <v>0.017557870370370373</v>
      </c>
      <c r="U35" s="28">
        <f t="shared" si="1"/>
        <v>0.0169212962962963</v>
      </c>
      <c r="X35" s="2">
        <f t="shared" si="2"/>
        <v>0.0169212962962963</v>
      </c>
      <c r="Y35" s="98">
        <f>SMALL((H35,J35,L35,O35,P35,R35),1)+SMALL((H35,J35,L35,N35,P35,R35),2)+SMALL((H35,J35,L35,N35,P35,R35),3)+SMALL((H35,J35,L35,N35,P35,R35),4)</f>
        <v>0.0687962962962963</v>
      </c>
    </row>
    <row r="36" spans="2:25" ht="12.75">
      <c r="B36" s="124">
        <v>30</v>
      </c>
      <c r="C36" s="11">
        <f t="shared" si="0"/>
        <v>339</v>
      </c>
      <c r="D36" s="131" t="s">
        <v>57</v>
      </c>
      <c r="E36" s="116">
        <f>+C36-LARGE((G36,I36,K36,M36,O36,Q36),1)-LARGE((G36,I36,K36,M36,O36,Q36,S36),2)</f>
        <v>139</v>
      </c>
      <c r="F36" s="137">
        <v>32</v>
      </c>
      <c r="G36" s="13">
        <v>100</v>
      </c>
      <c r="H36" s="15"/>
      <c r="I36" s="13">
        <v>30</v>
      </c>
      <c r="J36" s="15">
        <v>0.01023148148148148</v>
      </c>
      <c r="K36" s="13">
        <v>5</v>
      </c>
      <c r="L36" s="16">
        <v>0.009710648148148149</v>
      </c>
      <c r="M36" s="13">
        <v>33</v>
      </c>
      <c r="N36" s="15">
        <v>0.009745370370370373</v>
      </c>
      <c r="O36" s="13">
        <v>44</v>
      </c>
      <c r="P36" s="15">
        <v>0.009895833333333333</v>
      </c>
      <c r="Q36" s="13">
        <v>100</v>
      </c>
      <c r="R36" s="15"/>
      <c r="S36" s="13">
        <v>27</v>
      </c>
      <c r="T36" s="15">
        <v>0.009756944444444447</v>
      </c>
      <c r="U36" s="28">
        <f t="shared" si="1"/>
        <v>0.009710648148148149</v>
      </c>
      <c r="X36" s="2">
        <f t="shared" si="2"/>
        <v>0.009710648148148149</v>
      </c>
      <c r="Y36" s="98">
        <f>SMALL((H36,J36,L36,O36,P36,R36),1)+SMALL((H36,J36,L36,N36,P36,R36),2)+SMALL((H36,J36,L36,N36,P36,R36),3)+SMALL((H36,J36,L36,N36,P36,R36),4)</f>
        <v>0.03958333333333333</v>
      </c>
    </row>
    <row r="37" spans="2:25" ht="12.75">
      <c r="B37" s="124">
        <v>31</v>
      </c>
      <c r="C37" s="11">
        <f t="shared" si="0"/>
        <v>289</v>
      </c>
      <c r="D37" s="131" t="s">
        <v>86</v>
      </c>
      <c r="E37" s="116">
        <f>+C37-LARGE((G37,I37,K37,M37,O37,Q37),1)-LARGE((G37,I37,K37,M37,O37,Q37,S37),2)</f>
        <v>142</v>
      </c>
      <c r="F37" s="137">
        <v>91</v>
      </c>
      <c r="G37" s="13">
        <v>47</v>
      </c>
      <c r="H37" s="15">
        <v>0.011168981481481481</v>
      </c>
      <c r="I37" s="13">
        <v>100</v>
      </c>
      <c r="J37" s="16"/>
      <c r="K37" s="13">
        <v>45</v>
      </c>
      <c r="L37" s="16">
        <v>0.01082175925925926</v>
      </c>
      <c r="M37" s="13">
        <v>36</v>
      </c>
      <c r="N37" s="15">
        <v>0.01099537037037037</v>
      </c>
      <c r="O37" s="13">
        <v>2</v>
      </c>
      <c r="P37" s="15">
        <v>0.010173611111111109</v>
      </c>
      <c r="Q37" s="13">
        <v>28</v>
      </c>
      <c r="R37" s="15">
        <v>0.010358796296296297</v>
      </c>
      <c r="S37" s="13">
        <v>31</v>
      </c>
      <c r="T37" s="15">
        <v>0.010324074074074076</v>
      </c>
      <c r="U37" s="28">
        <f t="shared" si="1"/>
        <v>0.010173611111111109</v>
      </c>
      <c r="X37" s="2">
        <f t="shared" si="2"/>
        <v>0.010173611111111109</v>
      </c>
      <c r="Y37" s="98">
        <f>SMALL((H37,J37,L37,O37,P37,R37),1)+SMALL((H37,J37,L37,N37,P37,R37),2)+SMALL((H37,J37,L37,N37,P37,R37),3)+SMALL((H37,J37,L37,N37,P37,R37),4)</f>
        <v>0.04234953703703704</v>
      </c>
    </row>
    <row r="38" spans="2:25" ht="12.75">
      <c r="B38" s="124">
        <v>32</v>
      </c>
      <c r="C38" s="11">
        <f t="shared" si="0"/>
        <v>282</v>
      </c>
      <c r="D38" s="131" t="s">
        <v>97</v>
      </c>
      <c r="E38" s="116">
        <f>+C38-LARGE((G38,I38,K38,M38,O38,Q38),1)-LARGE((G38,I38,K38,M38,O38,Q38,S38),2)</f>
        <v>145</v>
      </c>
      <c r="F38" s="137">
        <v>75</v>
      </c>
      <c r="G38" s="13">
        <v>29</v>
      </c>
      <c r="H38" s="15">
        <v>0.010891203703703705</v>
      </c>
      <c r="I38" s="13">
        <v>37</v>
      </c>
      <c r="J38" s="15">
        <v>0.011006944444444444</v>
      </c>
      <c r="K38" s="13">
        <v>37</v>
      </c>
      <c r="L38" s="16">
        <v>0.010578703703703705</v>
      </c>
      <c r="M38" s="13">
        <v>100</v>
      </c>
      <c r="N38" s="15"/>
      <c r="O38" s="13">
        <v>25</v>
      </c>
      <c r="P38" s="15">
        <v>0.010555555555555554</v>
      </c>
      <c r="Q38" s="13">
        <v>31</v>
      </c>
      <c r="R38" s="15">
        <v>0.010729166666666665</v>
      </c>
      <c r="S38" s="13">
        <v>23</v>
      </c>
      <c r="T38" s="15">
        <v>0.01054398148148148</v>
      </c>
      <c r="U38" s="28">
        <f t="shared" si="1"/>
        <v>0.01054398148148148</v>
      </c>
      <c r="X38" s="2">
        <f t="shared" si="2"/>
        <v>0.01054398148148148</v>
      </c>
      <c r="Y38" s="98">
        <f>SMALL((H38,J38,L38,O38,P38,R38),1)+SMALL((H38,J38,L38,N38,P38,R38),2)+SMALL((H38,J38,L38,N38,P38,R38),3)+SMALL((H38,J38,L38,N38,P38,R38),4)</f>
        <v>0.04275462962962963</v>
      </c>
    </row>
    <row r="39" spans="2:25" ht="12.75">
      <c r="B39" s="124" t="s">
        <v>289</v>
      </c>
      <c r="C39" s="11">
        <f aca="true" t="shared" si="3" ref="C39:C70">G39+I39+K39+M39+O39+Q39+S39</f>
        <v>351</v>
      </c>
      <c r="D39" s="131" t="s">
        <v>68</v>
      </c>
      <c r="E39" s="116">
        <f>+C39-LARGE((G39,I39,K39,M39,O39,Q39),1)-LARGE((G39,I39,K39,M39,O39,Q39,S39),2)</f>
        <v>151</v>
      </c>
      <c r="F39" s="137">
        <v>51</v>
      </c>
      <c r="G39" s="13">
        <v>31</v>
      </c>
      <c r="H39" s="15">
        <v>0.015949074074074074</v>
      </c>
      <c r="I39" s="13">
        <v>100</v>
      </c>
      <c r="J39" s="15"/>
      <c r="K39" s="13">
        <v>16</v>
      </c>
      <c r="L39" s="16">
        <v>0.015358796296296297</v>
      </c>
      <c r="M39" s="13">
        <v>42</v>
      </c>
      <c r="N39" s="15">
        <v>0.015636574074074074</v>
      </c>
      <c r="O39" s="13">
        <v>100</v>
      </c>
      <c r="P39" s="15"/>
      <c r="Q39" s="13">
        <v>38</v>
      </c>
      <c r="R39" s="15">
        <v>0.015567129629629629</v>
      </c>
      <c r="S39" s="13">
        <v>24</v>
      </c>
      <c r="T39" s="15">
        <v>0.015243055555555555</v>
      </c>
      <c r="U39" s="28">
        <f aca="true" t="shared" si="4" ref="U39:U70">IF(X39&gt;0,X39,"")</f>
        <v>0.015243055555555555</v>
      </c>
      <c r="X39" s="2">
        <f t="shared" si="2"/>
        <v>0.015243055555555555</v>
      </c>
      <c r="Y39" s="98">
        <f>SMALL((H39,J39,L39,O39,P39,R39),1)+SMALL((H39,J39,L39,N39,P39,R39),2)+SMALL((H39,J39,L39,N39,P39,R39),3)+SMALL((H39,J39,L39,N39,P39,R39),4)</f>
        <v>0.06251157407407407</v>
      </c>
    </row>
    <row r="40" spans="2:25" ht="12.75">
      <c r="B40" s="124" t="s">
        <v>289</v>
      </c>
      <c r="C40" s="11">
        <f t="shared" si="3"/>
        <v>351</v>
      </c>
      <c r="D40" s="131" t="s">
        <v>71</v>
      </c>
      <c r="E40" s="116">
        <f>+C40-LARGE((G40,I40,K40,M40,O40,Q40),1)-LARGE((G40,I40,K40,M40,O40,Q40,S40),2)</f>
        <v>151</v>
      </c>
      <c r="F40" s="137">
        <v>56</v>
      </c>
      <c r="G40" s="13">
        <v>35</v>
      </c>
      <c r="H40" s="15">
        <v>0.014178240740740741</v>
      </c>
      <c r="I40" s="13">
        <v>34</v>
      </c>
      <c r="J40" s="15">
        <v>0.014108796296296298</v>
      </c>
      <c r="K40" s="13">
        <v>100</v>
      </c>
      <c r="L40" s="16"/>
      <c r="M40" s="13">
        <v>10</v>
      </c>
      <c r="N40" s="15">
        <v>0.013935185185185184</v>
      </c>
      <c r="O40" s="13">
        <v>56</v>
      </c>
      <c r="P40" s="15">
        <v>0.014409722222222221</v>
      </c>
      <c r="Q40" s="13">
        <v>100</v>
      </c>
      <c r="R40" s="15"/>
      <c r="S40" s="13">
        <v>16</v>
      </c>
      <c r="T40" s="15">
        <v>0.01375</v>
      </c>
      <c r="U40" s="28">
        <f t="shared" si="4"/>
        <v>0.01375</v>
      </c>
      <c r="X40" s="2">
        <f t="shared" si="2"/>
        <v>0.01375</v>
      </c>
      <c r="Y40" s="98">
        <f>SMALL((H40,J40,L40,O40,P40,R40),1)+SMALL((H40,J40,L40,N40,P40,R40),2)+SMALL((H40,J40,L40,N40,P40,R40),3)+SMALL((H40,J40,L40,N40,P40,R40),4)</f>
        <v>0.05680555555555556</v>
      </c>
    </row>
    <row r="41" spans="2:25" ht="12.75">
      <c r="B41" s="124">
        <v>35</v>
      </c>
      <c r="C41" s="11">
        <f t="shared" si="3"/>
        <v>308</v>
      </c>
      <c r="D41" s="131" t="s">
        <v>258</v>
      </c>
      <c r="E41" s="116">
        <f>+C41-LARGE((G41,I41,K41,M41,O41,Q41),1)-LARGE((G41,I41,K41,M41,O41,Q41,S41),2)</f>
        <v>155</v>
      </c>
      <c r="F41" s="137">
        <v>54</v>
      </c>
      <c r="G41" s="13">
        <v>1</v>
      </c>
      <c r="H41" s="15">
        <v>0.01255787037037037</v>
      </c>
      <c r="I41" s="13">
        <v>53</v>
      </c>
      <c r="J41" s="16">
        <v>0.012604166666666663</v>
      </c>
      <c r="K41" s="13">
        <v>40</v>
      </c>
      <c r="L41" s="16">
        <v>0.011863425925925923</v>
      </c>
      <c r="M41" s="13">
        <v>43</v>
      </c>
      <c r="N41" s="15">
        <v>0.012175925925925927</v>
      </c>
      <c r="O41" s="13">
        <v>100</v>
      </c>
      <c r="P41" s="15"/>
      <c r="Q41" s="13">
        <v>24</v>
      </c>
      <c r="R41" s="15">
        <v>0.011886574074074074</v>
      </c>
      <c r="S41" s="13">
        <v>47</v>
      </c>
      <c r="T41" s="15">
        <v>0.012812499999999998</v>
      </c>
      <c r="U41" s="28">
        <f t="shared" si="4"/>
        <v>0.011863425925925923</v>
      </c>
      <c r="X41" s="2">
        <f t="shared" si="2"/>
        <v>0.011863425925925923</v>
      </c>
      <c r="Y41" s="98">
        <f>SMALL((H41,J41,L41,O41,P41,R41),1)+SMALL((H41,J41,L41,N41,P41,R41),2)+SMALL((H41,J41,L41,N41,P41,R41),3)+SMALL((H41,J41,L41,N41,P41,R41),4)</f>
        <v>0.048483796296296296</v>
      </c>
    </row>
    <row r="42" spans="2:25" ht="12.75">
      <c r="B42" s="124">
        <f>1+B41</f>
        <v>36</v>
      </c>
      <c r="C42" s="11">
        <f t="shared" si="3"/>
        <v>311</v>
      </c>
      <c r="D42" s="131" t="s">
        <v>73</v>
      </c>
      <c r="E42" s="116">
        <f>+C42-LARGE((G42,I42,K42,M42,O42,Q42),1)-LARGE((G42,I42,K42,M42,O42,Q42,S42),2)</f>
        <v>156</v>
      </c>
      <c r="F42" s="137">
        <v>60</v>
      </c>
      <c r="G42" s="13">
        <v>49</v>
      </c>
      <c r="H42" s="15">
        <v>0.014039351851851851</v>
      </c>
      <c r="I42" s="13">
        <v>100</v>
      </c>
      <c r="J42" s="15"/>
      <c r="K42" s="13">
        <v>55</v>
      </c>
      <c r="L42" s="16">
        <v>0.01412037037037037</v>
      </c>
      <c r="M42" s="13">
        <v>49</v>
      </c>
      <c r="N42" s="15">
        <v>0.01423611111111111</v>
      </c>
      <c r="O42" s="13">
        <v>6</v>
      </c>
      <c r="P42" s="15">
        <v>0.01375</v>
      </c>
      <c r="Q42" s="13">
        <v>20</v>
      </c>
      <c r="R42" s="15">
        <v>0.013750000000000004</v>
      </c>
      <c r="S42" s="13">
        <v>32</v>
      </c>
      <c r="T42" s="15">
        <v>0.013796296296296298</v>
      </c>
      <c r="U42" s="28">
        <f t="shared" si="4"/>
        <v>0.01375</v>
      </c>
      <c r="X42" s="2">
        <f t="shared" si="2"/>
        <v>0.01375</v>
      </c>
      <c r="Y42" s="98">
        <f>SMALL((H42,J42,L42,O42,P42,R42),1)+SMALL((H42,J42,L42,N42,P42,R42),2)+SMALL((H42,J42,L42,N42,P42,R42),3)+SMALL((H42,J42,L42,N42,P42,R42),4)</f>
        <v>0.05565972222222222</v>
      </c>
    </row>
    <row r="43" spans="2:25" ht="12.75">
      <c r="B43" s="124">
        <f>1+B42</f>
        <v>37</v>
      </c>
      <c r="C43" s="11">
        <f t="shared" si="3"/>
        <v>357</v>
      </c>
      <c r="D43" s="131" t="s">
        <v>88</v>
      </c>
      <c r="E43" s="116">
        <f>+C43-LARGE((G43,I43,K43,M43,O43,Q43),1)-LARGE((G43,I43,K43,M43,O43,Q43,S43),2)</f>
        <v>157</v>
      </c>
      <c r="F43" s="137">
        <v>93</v>
      </c>
      <c r="G43" s="13">
        <v>100</v>
      </c>
      <c r="H43" s="15"/>
      <c r="I43" s="13">
        <v>46</v>
      </c>
      <c r="J43" s="15">
        <v>0.011898148148148147</v>
      </c>
      <c r="K43" s="13">
        <v>100</v>
      </c>
      <c r="L43" s="16"/>
      <c r="M43" s="13">
        <v>39</v>
      </c>
      <c r="N43" s="15">
        <v>0.012106481481481478</v>
      </c>
      <c r="O43" s="13">
        <v>36</v>
      </c>
      <c r="P43" s="15">
        <v>0.012071759259259258</v>
      </c>
      <c r="Q43" s="13">
        <v>23</v>
      </c>
      <c r="R43" s="15">
        <v>0.01204861111111111</v>
      </c>
      <c r="S43" s="13">
        <v>13</v>
      </c>
      <c r="T43" s="15">
        <v>0.011805555555555552</v>
      </c>
      <c r="U43" s="28">
        <f t="shared" si="4"/>
        <v>0.011805555555555552</v>
      </c>
      <c r="X43" s="2">
        <f t="shared" si="2"/>
        <v>0.011805555555555552</v>
      </c>
      <c r="Y43" s="98">
        <f>SMALL((H43,J43,L43,O43,P43,R43),1)+SMALL((H43,J43,L43,N43,P43,R43),2)+SMALL((H43,J43,L43,N43,P43,R43),3)+SMALL((H43,J43,L43,N43,P43,R43),4)</f>
        <v>0.048125</v>
      </c>
    </row>
    <row r="44" spans="2:25" ht="12.75">
      <c r="B44" s="124">
        <f>1+B43</f>
        <v>38</v>
      </c>
      <c r="C44" s="11">
        <f t="shared" si="3"/>
        <v>270</v>
      </c>
      <c r="D44" s="131" t="s">
        <v>133</v>
      </c>
      <c r="E44" s="116">
        <f>+C44-LARGE((G44,I44,K44,M44,O44,Q44),1)-LARGE((G44,I44,K44,M44,O44,Q44,S44),2)</f>
        <v>166</v>
      </c>
      <c r="F44" s="137">
        <v>48</v>
      </c>
      <c r="G44" s="13">
        <v>48</v>
      </c>
      <c r="H44" s="15">
        <v>0.01246527777777778</v>
      </c>
      <c r="I44" s="13">
        <v>8</v>
      </c>
      <c r="J44" s="15">
        <v>0.01159722222222222</v>
      </c>
      <c r="K44" s="13">
        <v>43</v>
      </c>
      <c r="L44" s="16">
        <v>0.011770833333333331</v>
      </c>
      <c r="M44" s="13">
        <v>1</v>
      </c>
      <c r="N44" s="15">
        <v>0.011192129629629632</v>
      </c>
      <c r="O44" s="13">
        <v>52</v>
      </c>
      <c r="P44" s="15">
        <v>0.011458333333333334</v>
      </c>
      <c r="Q44" s="13">
        <v>18</v>
      </c>
      <c r="R44" s="15">
        <v>0.011122685185185187</v>
      </c>
      <c r="S44" s="13">
        <v>100</v>
      </c>
      <c r="T44" s="15"/>
      <c r="U44" s="28">
        <f t="shared" si="4"/>
        <v>0.011122685185185187</v>
      </c>
      <c r="X44" s="2">
        <f t="shared" si="2"/>
        <v>0.011122685185185187</v>
      </c>
      <c r="Y44" s="98">
        <f>SMALL((H44,J44,L44,O44,P44,R44),1)+SMALL((H44,J44,L44,N44,P44,R44),2)+SMALL((H44,J44,L44,N44,P44,R44),3)+SMALL((H44,J44,L44,N44,P44,R44),4)</f>
        <v>0.045370370370370366</v>
      </c>
    </row>
    <row r="45" spans="2:25" ht="12.75">
      <c r="B45" s="124">
        <f>1+B44</f>
        <v>39</v>
      </c>
      <c r="C45" s="11">
        <f t="shared" si="3"/>
        <v>371</v>
      </c>
      <c r="D45" s="131" t="s">
        <v>67</v>
      </c>
      <c r="E45" s="116">
        <f>+C45-LARGE((G45,I45,K45,M45,O45,Q45),1)-LARGE((G45,I45,K45,M45,O45,Q45,S45),2)</f>
        <v>171</v>
      </c>
      <c r="F45" s="137">
        <v>49</v>
      </c>
      <c r="G45" s="13">
        <v>9</v>
      </c>
      <c r="H45" s="15">
        <v>0.009780092592592594</v>
      </c>
      <c r="I45" s="13">
        <v>100</v>
      </c>
      <c r="J45" s="15"/>
      <c r="K45" s="13">
        <v>100</v>
      </c>
      <c r="L45" s="16"/>
      <c r="M45" s="13">
        <v>52</v>
      </c>
      <c r="N45" s="15">
        <v>0.010057870370370372</v>
      </c>
      <c r="O45" s="13">
        <v>46</v>
      </c>
      <c r="P45" s="15">
        <v>0.009745370370370373</v>
      </c>
      <c r="Q45" s="13">
        <v>21</v>
      </c>
      <c r="R45" s="15">
        <v>0.009768518518518517</v>
      </c>
      <c r="S45" s="13">
        <v>43</v>
      </c>
      <c r="T45" s="15">
        <v>0.010138888888888888</v>
      </c>
      <c r="U45" s="28">
        <f t="shared" si="4"/>
        <v>0.009745370370370373</v>
      </c>
      <c r="X45" s="2">
        <f t="shared" si="2"/>
        <v>0.009745370370370373</v>
      </c>
      <c r="Y45" s="98">
        <f>SMALL((H45,J45,L45,O45,P45,R45),1)+SMALL((H45,J45,L45,N45,P45,R45),2)+SMALL((H45,J45,L45,N45,P45,R45),3)+SMALL((H45,J45,L45,N45,P45,R45),4)</f>
        <v>0.03935185185185185</v>
      </c>
    </row>
    <row r="46" spans="2:25" ht="12.75">
      <c r="B46" s="124">
        <f>1+B45</f>
        <v>40</v>
      </c>
      <c r="C46" s="11">
        <f t="shared" si="3"/>
        <v>372</v>
      </c>
      <c r="D46" s="131" t="s">
        <v>82</v>
      </c>
      <c r="E46" s="116">
        <f>+C46-LARGE((G46,I46,K46,M46,O46,Q46),1)-LARGE((G46,I46,K46,M46,O46,Q46,S46),2)</f>
        <v>172</v>
      </c>
      <c r="F46" s="137">
        <v>79</v>
      </c>
      <c r="G46" s="13">
        <v>13</v>
      </c>
      <c r="H46" s="15">
        <v>0.011643518518518518</v>
      </c>
      <c r="I46" s="13">
        <v>100</v>
      </c>
      <c r="J46" s="15"/>
      <c r="K46" s="13">
        <v>38</v>
      </c>
      <c r="L46" s="16">
        <v>0.011319444444444448</v>
      </c>
      <c r="M46" s="13">
        <v>16</v>
      </c>
      <c r="N46" s="15">
        <v>0.011261574074074073</v>
      </c>
      <c r="O46" s="13">
        <v>5</v>
      </c>
      <c r="P46" s="15">
        <v>0.010879629629629631</v>
      </c>
      <c r="Q46" s="13">
        <v>100</v>
      </c>
      <c r="R46" s="15"/>
      <c r="S46" s="13">
        <v>100</v>
      </c>
      <c r="T46" s="15"/>
      <c r="U46" s="28">
        <f t="shared" si="4"/>
        <v>0.010879629629629631</v>
      </c>
      <c r="X46" s="2">
        <f t="shared" si="2"/>
        <v>0.010879629629629631</v>
      </c>
      <c r="Y46" s="98">
        <f>SMALL((H46,J46,L46,O46,P46,R46),1)+SMALL((H46,J46,L46,N46,P46,R46),2)+SMALL((H46,J46,L46,N46,P46,R46),3)+SMALL((H46,J46,L46,N46,P46,R46),4)</f>
        <v>0.045104166666666674</v>
      </c>
    </row>
    <row r="47" spans="2:25" ht="12.75">
      <c r="B47" s="124">
        <v>41</v>
      </c>
      <c r="C47" s="11">
        <f t="shared" si="3"/>
        <v>374</v>
      </c>
      <c r="D47" s="131" t="s">
        <v>58</v>
      </c>
      <c r="E47" s="116">
        <f>+C47-LARGE((G47,I47,K47,M47,O47,Q47),1)-LARGE((G47,I47,K47,M47,O47,Q47,S47),2)</f>
        <v>174</v>
      </c>
      <c r="F47" s="137">
        <v>33</v>
      </c>
      <c r="G47" s="13">
        <v>100</v>
      </c>
      <c r="H47" s="15"/>
      <c r="I47" s="13">
        <v>100</v>
      </c>
      <c r="J47" s="15"/>
      <c r="K47" s="13">
        <v>54</v>
      </c>
      <c r="L47" s="16">
        <v>0.010983796296296297</v>
      </c>
      <c r="M47" s="13">
        <v>4</v>
      </c>
      <c r="N47" s="15">
        <v>0.010659722222222223</v>
      </c>
      <c r="O47" s="13">
        <v>42</v>
      </c>
      <c r="P47" s="15">
        <v>0.010752314814814815</v>
      </c>
      <c r="Q47" s="13">
        <v>45</v>
      </c>
      <c r="R47" s="15">
        <v>0.01152777777777778</v>
      </c>
      <c r="S47" s="13">
        <v>29</v>
      </c>
      <c r="T47" s="15">
        <v>0.010821759259259257</v>
      </c>
      <c r="U47" s="28">
        <f t="shared" si="4"/>
        <v>0.010659722222222223</v>
      </c>
      <c r="X47" s="2">
        <f t="shared" si="2"/>
        <v>0.010659722222222223</v>
      </c>
      <c r="Y47" s="98">
        <f>SMALL((H47,J47,L47,O47,P47,R47),1)+SMALL((H47,J47,L47,N47,P47,R47),2)+SMALL((H47,J47,L47,N47,P47,R47),3)+SMALL((H47,J47,L47,N47,P47,R47),4)</f>
        <v>0.04401620370370371</v>
      </c>
    </row>
    <row r="48" spans="2:25" ht="12.75">
      <c r="B48" s="124">
        <v>42</v>
      </c>
      <c r="C48" s="11">
        <f t="shared" si="3"/>
        <v>376</v>
      </c>
      <c r="D48" s="131" t="s">
        <v>91</v>
      </c>
      <c r="E48" s="116">
        <f>+C48-LARGE((G48,I48,K48,M48,O48,Q48),1)-LARGE((G48,I48,K48,M48,O48,Q48,S48),2)</f>
        <v>176</v>
      </c>
      <c r="F48" s="137">
        <v>97</v>
      </c>
      <c r="G48" s="13">
        <v>30</v>
      </c>
      <c r="H48" s="15">
        <v>0.014895833333333334</v>
      </c>
      <c r="I48" s="13">
        <v>26</v>
      </c>
      <c r="J48" s="15">
        <v>0.014837962962962963</v>
      </c>
      <c r="K48" s="13">
        <v>14</v>
      </c>
      <c r="L48" s="16">
        <v>0.01482638888888889</v>
      </c>
      <c r="M48" s="13">
        <v>6</v>
      </c>
      <c r="N48" s="15">
        <v>0.014884259259259259</v>
      </c>
      <c r="O48" s="13">
        <v>100</v>
      </c>
      <c r="P48" s="15"/>
      <c r="Q48" s="13">
        <v>100</v>
      </c>
      <c r="R48" s="15"/>
      <c r="S48" s="13">
        <v>100</v>
      </c>
      <c r="T48" s="15"/>
      <c r="U48" s="28">
        <f t="shared" si="4"/>
        <v>0.01482638888888889</v>
      </c>
      <c r="X48" s="2">
        <f t="shared" si="2"/>
        <v>0.01482638888888889</v>
      </c>
      <c r="Y48" s="98">
        <f>SMALL((H48,J48,L48,O48,P48,R48),1)+SMALL((H48,J48,L48,N48,P48,R48),2)+SMALL((H48,J48,L48,N48,P48,R48),3)+SMALL((H48,J48,L48,N48,P48,R48),4)</f>
        <v>0.05944444444444444</v>
      </c>
    </row>
    <row r="49" spans="2:25" ht="12.75">
      <c r="B49" s="124">
        <v>41</v>
      </c>
      <c r="C49" s="11">
        <f t="shared" si="3"/>
        <v>377</v>
      </c>
      <c r="D49" s="131" t="s">
        <v>100</v>
      </c>
      <c r="E49" s="116">
        <f>+C49-LARGE((G49,I49,K49,M49,O49,Q49),1)-LARGE((G49,I49,K49,M49,O49,Q49,S49),2)</f>
        <v>177</v>
      </c>
      <c r="F49" s="137">
        <v>41</v>
      </c>
      <c r="G49" s="13">
        <v>16</v>
      </c>
      <c r="H49" s="15">
        <v>0.01096064814814815</v>
      </c>
      <c r="I49" s="13">
        <v>44</v>
      </c>
      <c r="J49" s="15">
        <v>0.01109953703703704</v>
      </c>
      <c r="K49" s="13">
        <v>48</v>
      </c>
      <c r="L49" s="16">
        <v>0.010891203703703702</v>
      </c>
      <c r="M49" s="13">
        <v>15</v>
      </c>
      <c r="N49" s="15">
        <v>0.010902777777777775</v>
      </c>
      <c r="O49" s="13">
        <v>54</v>
      </c>
      <c r="P49" s="15">
        <v>0.011354166666666665</v>
      </c>
      <c r="Q49" s="13">
        <v>100</v>
      </c>
      <c r="R49" s="15"/>
      <c r="S49" s="13">
        <v>100</v>
      </c>
      <c r="T49" s="15"/>
      <c r="U49" s="28">
        <f t="shared" si="4"/>
        <v>0.010891203703703702</v>
      </c>
      <c r="X49" s="2">
        <f t="shared" si="2"/>
        <v>0.010891203703703702</v>
      </c>
      <c r="Y49" s="98">
        <f>SMALL((H49,J49,L49,O49,P49,R49),1)+SMALL((H49,J49,L49,N49,P49,R49),2)+SMALL((H49,J49,L49,N49,P49,R49),3)+SMALL((H49,J49,L49,N49,P49,R49),4)</f>
        <v>0.043854166666666666</v>
      </c>
    </row>
    <row r="50" spans="2:25" ht="12.75">
      <c r="B50" s="124">
        <f>1+B49</f>
        <v>42</v>
      </c>
      <c r="C50" s="11">
        <f t="shared" si="3"/>
        <v>378</v>
      </c>
      <c r="D50" s="131" t="s">
        <v>45</v>
      </c>
      <c r="E50" s="116">
        <f>+C50-LARGE((G50,I50,K50,M50,O50,Q50),1)-LARGE((G50,I50,K50,M50,O50,Q50,S50),2)</f>
        <v>178</v>
      </c>
      <c r="F50" s="137">
        <v>1</v>
      </c>
      <c r="G50" s="13">
        <v>10</v>
      </c>
      <c r="H50" s="15">
        <v>0.010578703703703705</v>
      </c>
      <c r="I50" s="13">
        <v>25</v>
      </c>
      <c r="J50" s="15">
        <v>0.01047453703703704</v>
      </c>
      <c r="K50" s="13">
        <v>15</v>
      </c>
      <c r="L50" s="16">
        <v>0.010138888888888892</v>
      </c>
      <c r="M50" s="13">
        <v>28</v>
      </c>
      <c r="N50" s="15">
        <v>0.010231481481481484</v>
      </c>
      <c r="O50" s="13">
        <v>100</v>
      </c>
      <c r="P50" s="15"/>
      <c r="Q50" s="13">
        <v>100</v>
      </c>
      <c r="R50" s="15"/>
      <c r="S50" s="13">
        <v>100</v>
      </c>
      <c r="T50" s="15"/>
      <c r="U50" s="28">
        <f t="shared" si="4"/>
        <v>0.010138888888888892</v>
      </c>
      <c r="X50" s="2">
        <f t="shared" si="2"/>
        <v>0.010138888888888892</v>
      </c>
      <c r="Y50" s="98">
        <f>SMALL((H50,J50,L50,O50,P50,R50),1)+SMALL((H50,J50,L50,N50,P50,R50),2)+SMALL((H50,J50,L50,N50,P50,R50),3)+SMALL((H50,J50,L50,N50,P50,R50),4)</f>
        <v>0.04142361111111112</v>
      </c>
    </row>
    <row r="51" spans="2:25" ht="12.75">
      <c r="B51" s="124">
        <v>43</v>
      </c>
      <c r="C51" s="11">
        <f t="shared" si="3"/>
        <v>335</v>
      </c>
      <c r="D51" s="131" t="s">
        <v>128</v>
      </c>
      <c r="E51" s="116">
        <f>+C51-LARGE((G51,I51,K51,M51,O51,Q51),1)-LARGE((G51,I51,K51,M51,O51,Q51,S51),2)</f>
        <v>179</v>
      </c>
      <c r="F51" s="137">
        <v>90</v>
      </c>
      <c r="G51" s="13">
        <v>53</v>
      </c>
      <c r="H51" s="15">
        <v>0.016805555555555556</v>
      </c>
      <c r="I51" s="13">
        <v>49</v>
      </c>
      <c r="J51" s="16">
        <v>0.016805555555555556</v>
      </c>
      <c r="K51" s="13">
        <v>56</v>
      </c>
      <c r="L51" s="16">
        <v>0.01734953703703704</v>
      </c>
      <c r="M51" s="13">
        <v>100</v>
      </c>
      <c r="N51" s="15"/>
      <c r="O51" s="13">
        <v>55</v>
      </c>
      <c r="P51" s="15">
        <v>0.017256944444444443</v>
      </c>
      <c r="Q51" s="13">
        <v>1</v>
      </c>
      <c r="R51" s="15">
        <v>0.015706018518518515</v>
      </c>
      <c r="S51" s="13">
        <v>21</v>
      </c>
      <c r="T51" s="15">
        <v>0.015555555555555555</v>
      </c>
      <c r="U51" s="28">
        <f t="shared" si="4"/>
        <v>0.015555555555555555</v>
      </c>
      <c r="X51" s="2">
        <f t="shared" si="2"/>
        <v>0.015555555555555555</v>
      </c>
      <c r="Y51" s="98">
        <f>SMALL((H51,J51,L51,O51,P51,R51),1)+SMALL((H51,J51,L51,N51,P51,R51),2)+SMALL((H51,J51,L51,N51,P51,R51),3)+SMALL((H51,J51,L51,N51,P51,R51),4)</f>
        <v>0.06657407407407406</v>
      </c>
    </row>
    <row r="52" spans="2:25" ht="12.75">
      <c r="B52" s="124">
        <v>44</v>
      </c>
      <c r="C52" s="11">
        <f t="shared" si="3"/>
        <v>382</v>
      </c>
      <c r="D52" s="131" t="s">
        <v>48</v>
      </c>
      <c r="E52" s="116">
        <f>+C52-LARGE((G52,I52,K52,M52,O52,Q52),1)-LARGE((G52,I52,K52,M52,O52,Q52,S52),2)</f>
        <v>182</v>
      </c>
      <c r="F52" s="137">
        <v>16</v>
      </c>
      <c r="G52" s="13">
        <v>100</v>
      </c>
      <c r="H52" s="15"/>
      <c r="I52" s="13">
        <v>31</v>
      </c>
      <c r="J52" s="15">
        <v>0.014050925925925927</v>
      </c>
      <c r="K52" s="13">
        <v>35</v>
      </c>
      <c r="L52" s="16">
        <v>0.014004629629629629</v>
      </c>
      <c r="M52" s="13">
        <v>3</v>
      </c>
      <c r="N52" s="15">
        <v>0.01372685185185185</v>
      </c>
      <c r="O52" s="13">
        <v>13</v>
      </c>
      <c r="P52" s="15">
        <v>0.013599537037037037</v>
      </c>
      <c r="Q52" s="13">
        <v>100</v>
      </c>
      <c r="R52" s="15"/>
      <c r="S52" s="13">
        <v>100</v>
      </c>
      <c r="T52" s="15"/>
      <c r="U52" s="28">
        <f t="shared" si="4"/>
        <v>0.013599537037037037</v>
      </c>
      <c r="X52" s="2">
        <f t="shared" si="2"/>
        <v>0.013599537037037037</v>
      </c>
      <c r="Y52" s="98">
        <f>SMALL((H52,J52,L52,O52,P52,R52),1)+SMALL((H52,J52,L52,N52,P52,R52),2)+SMALL((H52,J52,L52,N52,P52,R52),3)+SMALL((H52,J52,L52,N52,P52,R52),4)</f>
        <v>0.05538194444444444</v>
      </c>
    </row>
    <row r="53" spans="2:25" ht="12.75">
      <c r="B53" s="124" t="s">
        <v>290</v>
      </c>
      <c r="C53" s="11">
        <f t="shared" si="3"/>
        <v>383</v>
      </c>
      <c r="D53" s="131" t="s">
        <v>182</v>
      </c>
      <c r="E53" s="116">
        <f>+C53-LARGE((G53,I53,K53,M53,O53,Q53),1)-LARGE((G53,I53,K53,M53,O53,Q53,S53),2)</f>
        <v>183</v>
      </c>
      <c r="F53" s="137">
        <v>14</v>
      </c>
      <c r="G53" s="13">
        <v>6</v>
      </c>
      <c r="H53" s="15">
        <v>0.00988425925925926</v>
      </c>
      <c r="I53" s="13">
        <v>100</v>
      </c>
      <c r="J53" s="15"/>
      <c r="K53" s="13">
        <v>27</v>
      </c>
      <c r="L53" s="16">
        <v>0.009421296296296296</v>
      </c>
      <c r="M53" s="13">
        <v>100</v>
      </c>
      <c r="N53" s="15"/>
      <c r="O53" s="13">
        <v>14</v>
      </c>
      <c r="P53" s="15">
        <v>0.009270833333333334</v>
      </c>
      <c r="Q53" s="13">
        <v>36</v>
      </c>
      <c r="R53" s="15">
        <v>0.009444444444444445</v>
      </c>
      <c r="S53" s="13">
        <v>100</v>
      </c>
      <c r="T53" s="15"/>
      <c r="U53" s="28">
        <f t="shared" si="4"/>
        <v>0.009270833333333334</v>
      </c>
      <c r="X53" s="2">
        <f t="shared" si="2"/>
        <v>0.009270833333333334</v>
      </c>
      <c r="Y53" s="98">
        <f>SMALL((H53,J53,L53,O53,P53,R53),1)+SMALL((H53,J53,L53,N53,P53,R53),2)+SMALL((H53,J53,L53,N53,P53,R53),3)+SMALL((H53,J53,L53,N53,P53,R53),4)</f>
        <v>0.03802083333333333</v>
      </c>
    </row>
    <row r="54" spans="2:25" ht="12.75">
      <c r="B54" s="124" t="s">
        <v>290</v>
      </c>
      <c r="C54" s="11">
        <f t="shared" si="3"/>
        <v>383</v>
      </c>
      <c r="D54" s="131" t="s">
        <v>149</v>
      </c>
      <c r="E54" s="116">
        <f>+C54-LARGE((G54,I54,K54,M54,O54,Q54),1)-LARGE((G54,I54,K54,M54,O54,Q54,S54),2)</f>
        <v>183</v>
      </c>
      <c r="F54" s="137">
        <v>45</v>
      </c>
      <c r="G54" s="13">
        <v>42</v>
      </c>
      <c r="H54" s="15">
        <v>0.012569444444444446</v>
      </c>
      <c r="I54" s="13">
        <v>3</v>
      </c>
      <c r="J54" s="15">
        <v>0.011689814814814816</v>
      </c>
      <c r="K54" s="13">
        <v>49</v>
      </c>
      <c r="L54" s="16">
        <v>0.011979166666666666</v>
      </c>
      <c r="M54" s="13">
        <v>100</v>
      </c>
      <c r="N54" s="15"/>
      <c r="O54" s="13">
        <v>100</v>
      </c>
      <c r="P54" s="15"/>
      <c r="Q54" s="13">
        <v>44</v>
      </c>
      <c r="R54" s="15">
        <v>0.012280092592592592</v>
      </c>
      <c r="S54" s="13">
        <v>45</v>
      </c>
      <c r="T54" s="15">
        <v>0.012175925925925927</v>
      </c>
      <c r="U54" s="28">
        <f t="shared" si="4"/>
        <v>0.011689814814814816</v>
      </c>
      <c r="X54" s="2">
        <f t="shared" si="2"/>
        <v>0.011689814814814816</v>
      </c>
      <c r="Y54" s="98">
        <f>SMALL((H54,J54,L54,O54,P54,R54),1)+SMALL((H54,J54,L54,N54,P54,R54),2)+SMALL((H54,J54,L54,N54,P54,R54),3)+SMALL((H54,J54,L54,N54,P54,R54),4)</f>
        <v>0.04851851851851852</v>
      </c>
    </row>
    <row r="55" spans="2:25" ht="12.75">
      <c r="B55" s="124">
        <v>47</v>
      </c>
      <c r="C55" s="11">
        <f t="shared" si="3"/>
        <v>389</v>
      </c>
      <c r="D55" s="131" t="s">
        <v>75</v>
      </c>
      <c r="E55" s="116">
        <f>+C55-LARGE((G55,I55,K55,M55,O55,Q55),1)-LARGE((G55,I55,K55,M55,O55,Q55,S55),2)</f>
        <v>189</v>
      </c>
      <c r="F55" s="137">
        <v>63</v>
      </c>
      <c r="G55" s="13">
        <v>39</v>
      </c>
      <c r="H55" s="15">
        <v>0.01320601851851852</v>
      </c>
      <c r="I55" s="13">
        <v>52</v>
      </c>
      <c r="J55" s="15">
        <v>0.013402777777777777</v>
      </c>
      <c r="K55" s="13">
        <v>100</v>
      </c>
      <c r="L55" s="16"/>
      <c r="M55" s="13">
        <v>23</v>
      </c>
      <c r="N55" s="15">
        <v>0.01290509259259259</v>
      </c>
      <c r="O55" s="13">
        <v>40</v>
      </c>
      <c r="P55" s="15">
        <v>0.012986111111111108</v>
      </c>
      <c r="Q55" s="13">
        <v>100</v>
      </c>
      <c r="R55" s="15"/>
      <c r="S55" s="13">
        <v>35</v>
      </c>
      <c r="T55" s="15">
        <v>0.012986111111111108</v>
      </c>
      <c r="U55" s="28">
        <f t="shared" si="4"/>
        <v>0.01290509259259259</v>
      </c>
      <c r="X55" s="2">
        <f t="shared" si="2"/>
        <v>0.01290509259259259</v>
      </c>
      <c r="Y55" s="98">
        <f>SMALL((H55,J55,L55,O55,P55,R55),1)+SMALL((H55,J55,L55,N55,P55,R55),2)+SMALL((H55,J55,L55,N55,P55,R55),3)+SMALL((H55,J55,L55,N55,P55,R55),4)</f>
        <v>0.05258101851851851</v>
      </c>
    </row>
    <row r="56" spans="2:25" ht="12.75">
      <c r="B56" s="124">
        <f aca="true" t="shared" si="5" ref="B56:B72">1+B55</f>
        <v>48</v>
      </c>
      <c r="C56" s="11">
        <f t="shared" si="3"/>
        <v>399</v>
      </c>
      <c r="D56" s="131" t="s">
        <v>62</v>
      </c>
      <c r="E56" s="116">
        <f>+C56-LARGE((G56,I56,K56,M56,O56,Q56),1)-LARGE((G56,I56,K56,M56,O56,Q56,S56),2)</f>
        <v>199</v>
      </c>
      <c r="F56" s="137">
        <v>37</v>
      </c>
      <c r="G56" s="13">
        <v>54</v>
      </c>
      <c r="H56" s="15">
        <v>0.013020833333333332</v>
      </c>
      <c r="I56" s="13">
        <v>21</v>
      </c>
      <c r="J56" s="15">
        <v>0.01244212962962963</v>
      </c>
      <c r="K56" s="13">
        <v>100</v>
      </c>
      <c r="L56" s="16"/>
      <c r="M56" s="13">
        <v>20</v>
      </c>
      <c r="N56" s="15">
        <v>0.012523148148148151</v>
      </c>
      <c r="O56" s="13">
        <v>100</v>
      </c>
      <c r="P56" s="15"/>
      <c r="Q56" s="13">
        <v>100</v>
      </c>
      <c r="R56" s="15"/>
      <c r="S56" s="13">
        <v>4</v>
      </c>
      <c r="T56" s="15">
        <v>0.012037037037037037</v>
      </c>
      <c r="U56" s="28">
        <f t="shared" si="4"/>
        <v>0.012037037037037037</v>
      </c>
      <c r="X56" s="2">
        <f t="shared" si="2"/>
        <v>0.012037037037037037</v>
      </c>
      <c r="Y56" s="98" t="e">
        <f>SMALL((H56,J56,L56,O56,P56,R56),1)+SMALL((H56,J56,L56,N56,P56,R56),2)+SMALL((H56,J56,L56,N56,P56,R56),3)+SMALL((H56,J56,L56,N56,P56,R56),4)</f>
        <v>#NUM!</v>
      </c>
    </row>
    <row r="57" spans="2:25" ht="12.75">
      <c r="B57" s="124">
        <f t="shared" si="5"/>
        <v>49</v>
      </c>
      <c r="C57" s="11">
        <f t="shared" si="3"/>
        <v>320</v>
      </c>
      <c r="D57" s="131" t="s">
        <v>66</v>
      </c>
      <c r="E57" s="116">
        <f>+C57-LARGE((G57,I57,K57,M57,O57,Q57),1)-LARGE((G57,I57,K57,M57,O57,Q57,S57),2)</f>
        <v>204</v>
      </c>
      <c r="F57" s="137">
        <v>47</v>
      </c>
      <c r="G57" s="13">
        <v>58</v>
      </c>
      <c r="H57" s="15">
        <v>0.015127314814814819</v>
      </c>
      <c r="I57" s="13">
        <v>24</v>
      </c>
      <c r="J57" s="15">
        <v>0.01445601851851852</v>
      </c>
      <c r="K57" s="13">
        <v>11</v>
      </c>
      <c r="L57" s="16">
        <v>0.01408564814814815</v>
      </c>
      <c r="M57" s="13">
        <v>40</v>
      </c>
      <c r="N57" s="15">
        <v>0.014398148148148148</v>
      </c>
      <c r="O57" s="13">
        <v>41</v>
      </c>
      <c r="P57" s="15">
        <v>0.01421296296296296</v>
      </c>
      <c r="Q57" s="13">
        <v>46</v>
      </c>
      <c r="R57" s="15">
        <v>0.016192129629629633</v>
      </c>
      <c r="S57" s="13">
        <v>100</v>
      </c>
      <c r="T57" s="15"/>
      <c r="U57" s="28">
        <f t="shared" si="4"/>
        <v>0.01408564814814815</v>
      </c>
      <c r="X57" s="2">
        <f t="shared" si="2"/>
        <v>0.01408564814814815</v>
      </c>
      <c r="Y57" s="98">
        <f>SMALL((H57,J57,L57,O57,P57,R57),1)+SMALL((H57,J57,L57,N57,P57,R57),2)+SMALL((H57,J57,L57,N57,P57,R57),3)+SMALL((H57,J57,L57,N57,P57,R57),4)</f>
        <v>0.057152777777777775</v>
      </c>
    </row>
    <row r="58" spans="2:25" ht="12.75">
      <c r="B58" s="124">
        <f t="shared" si="5"/>
        <v>50</v>
      </c>
      <c r="C58" s="11">
        <f t="shared" si="3"/>
        <v>413</v>
      </c>
      <c r="D58" s="131" t="s">
        <v>85</v>
      </c>
      <c r="E58" s="116">
        <f>+C58-LARGE((G58,I58,K58,M58,O58,Q58),1)-LARGE((G58,I58,K58,M58,O58,Q58,S58),2)</f>
        <v>213</v>
      </c>
      <c r="F58" s="137">
        <v>89</v>
      </c>
      <c r="G58" s="13">
        <v>100</v>
      </c>
      <c r="H58" s="15"/>
      <c r="I58" s="13">
        <v>54</v>
      </c>
      <c r="J58" s="15">
        <v>0.010937500000000003</v>
      </c>
      <c r="K58" s="13">
        <v>100</v>
      </c>
      <c r="L58" s="16"/>
      <c r="M58" s="13">
        <v>100</v>
      </c>
      <c r="N58" s="15"/>
      <c r="O58" s="13">
        <v>22</v>
      </c>
      <c r="P58" s="15">
        <v>0.010891203703703702</v>
      </c>
      <c r="Q58" s="13">
        <v>22</v>
      </c>
      <c r="R58" s="15">
        <v>0.010995370370370367</v>
      </c>
      <c r="S58" s="13">
        <v>15</v>
      </c>
      <c r="T58" s="15">
        <v>0.010787037037037036</v>
      </c>
      <c r="U58" s="28">
        <f t="shared" si="4"/>
        <v>0.010787037037037036</v>
      </c>
      <c r="X58" s="2">
        <f t="shared" si="2"/>
        <v>0.010787037037037036</v>
      </c>
      <c r="Y58" s="98" t="e">
        <f>SMALL((H58,J58,L58,O58,P58,R58),1)+SMALL((H58,J58,L58,N58,P58,R58),2)+SMALL((H58,J58,L58,N58,P58,R58),3)+SMALL((H58,J58,L58,N58,P58,R58),4)</f>
        <v>#NUM!</v>
      </c>
    </row>
    <row r="59" spans="2:25" ht="12.75">
      <c r="B59" s="124">
        <f t="shared" si="5"/>
        <v>51</v>
      </c>
      <c r="C59" s="11">
        <f t="shared" si="3"/>
        <v>445</v>
      </c>
      <c r="D59" s="131" t="s">
        <v>111</v>
      </c>
      <c r="E59" s="116">
        <f>+C59-LARGE((G59,I59,K59,M59,O59,Q59),1)-LARGE((G59,I59,K59,M59,O59,Q59,S59),2)</f>
        <v>245</v>
      </c>
      <c r="F59" s="137">
        <v>19</v>
      </c>
      <c r="G59" s="13">
        <v>100</v>
      </c>
      <c r="H59" s="15"/>
      <c r="I59" s="13">
        <v>15</v>
      </c>
      <c r="J59" s="15">
        <v>0.009826388888888888</v>
      </c>
      <c r="K59" s="13">
        <v>100</v>
      </c>
      <c r="L59" s="16"/>
      <c r="M59" s="13">
        <v>100</v>
      </c>
      <c r="N59" s="15"/>
      <c r="O59" s="13">
        <v>100</v>
      </c>
      <c r="P59" s="15"/>
      <c r="Q59" s="13">
        <v>5</v>
      </c>
      <c r="R59" s="15">
        <v>0.009594907407407406</v>
      </c>
      <c r="S59" s="13">
        <v>25</v>
      </c>
      <c r="T59" s="15">
        <v>0.009525462962962963</v>
      </c>
      <c r="U59" s="28">
        <f t="shared" si="4"/>
        <v>0.009525462962962963</v>
      </c>
      <c r="X59" s="2">
        <f t="shared" si="2"/>
        <v>0.009525462962962963</v>
      </c>
      <c r="Y59" s="98" t="e">
        <f>SMALL((H59,J59,L59,O59,P59,R59),1)+SMALL((H59,J59,L59,N59,P59,R59),2)+SMALL((H59,J59,L59,N59,P59,R59),3)+SMALL((H59,J59,L59,N59,P59,R59),4)</f>
        <v>#NUM!</v>
      </c>
    </row>
    <row r="60" spans="2:25" ht="12.75">
      <c r="B60" s="124">
        <f t="shared" si="5"/>
        <v>52</v>
      </c>
      <c r="C60" s="11">
        <f t="shared" si="3"/>
        <v>453</v>
      </c>
      <c r="D60" s="131" t="s">
        <v>264</v>
      </c>
      <c r="E60" s="116">
        <f>+C60-LARGE((G60,I60,K60,M60,O60,Q60),1)-LARGE((G60,I60,K60,M60,O60,Q60,S60),2)</f>
        <v>253</v>
      </c>
      <c r="F60" s="137">
        <v>299</v>
      </c>
      <c r="G60" s="13">
        <v>100</v>
      </c>
      <c r="H60" s="15"/>
      <c r="I60" s="13">
        <v>9</v>
      </c>
      <c r="J60" s="15">
        <v>0.01005787037037037</v>
      </c>
      <c r="K60" s="13">
        <v>100</v>
      </c>
      <c r="L60" s="16"/>
      <c r="M60" s="13">
        <v>100</v>
      </c>
      <c r="N60" s="15"/>
      <c r="O60" s="13">
        <v>19</v>
      </c>
      <c r="P60" s="15">
        <v>0.009988425925925928</v>
      </c>
      <c r="Q60" s="13">
        <v>25</v>
      </c>
      <c r="R60" s="15">
        <v>0.010162037037037039</v>
      </c>
      <c r="S60" s="13">
        <v>100</v>
      </c>
      <c r="T60" s="15"/>
      <c r="U60" s="28">
        <f t="shared" si="4"/>
        <v>0.009988425925925928</v>
      </c>
      <c r="X60" s="2">
        <f t="shared" si="2"/>
        <v>0.009988425925925928</v>
      </c>
      <c r="Y60" s="98" t="e">
        <f>SMALL((H60,J60,L60,O60,P60,R60),1)+SMALL((H60,J60,L60,N60,P60,R60),2)+SMALL((H60,J60,L60,N60,P60,R60),3)+SMALL((H60,J60,L60,N60,P60,R60),4)</f>
        <v>#NUM!</v>
      </c>
    </row>
    <row r="61" spans="2:25" ht="12.75">
      <c r="B61" s="124">
        <f t="shared" si="5"/>
        <v>53</v>
      </c>
      <c r="C61" s="11">
        <f t="shared" si="3"/>
        <v>457</v>
      </c>
      <c r="D61" s="131" t="s">
        <v>78</v>
      </c>
      <c r="E61" s="116">
        <f>+C61-LARGE((G61,I61,K61,M61,O61,Q61),1)-LARGE((G61,I61,K61,M61,O61,Q61,S61),2)</f>
        <v>257</v>
      </c>
      <c r="F61" s="137">
        <v>69</v>
      </c>
      <c r="G61" s="13">
        <v>100</v>
      </c>
      <c r="H61" s="15"/>
      <c r="I61" s="13">
        <v>43</v>
      </c>
      <c r="J61" s="15">
        <v>0.012129629629629629</v>
      </c>
      <c r="K61" s="13">
        <v>39</v>
      </c>
      <c r="L61" s="16">
        <v>0.01202546296296296</v>
      </c>
      <c r="M61" s="13">
        <v>25</v>
      </c>
      <c r="N61" s="15">
        <v>0.012071759259259258</v>
      </c>
      <c r="O61" s="13">
        <v>50</v>
      </c>
      <c r="P61" s="15">
        <v>0.012268518518518515</v>
      </c>
      <c r="Q61" s="13">
        <v>100</v>
      </c>
      <c r="R61" s="15"/>
      <c r="S61" s="13">
        <v>100</v>
      </c>
      <c r="T61" s="15"/>
      <c r="U61" s="28">
        <f t="shared" si="4"/>
        <v>0.01202546296296296</v>
      </c>
      <c r="X61" s="2">
        <f t="shared" si="2"/>
        <v>0.01202546296296296</v>
      </c>
      <c r="Y61" s="98">
        <f>SMALL((H61,J61,L61,O61,P61,R61),1)+SMALL((H61,J61,L61,N61,P61,R61),2)+SMALL((H61,J61,L61,N61,P61,R61),3)+SMALL((H61,J61,L61,N61,P61,R61),4)</f>
        <v>0.048495370370370355</v>
      </c>
    </row>
    <row r="62" spans="2:25" ht="12.75">
      <c r="B62" s="124">
        <f t="shared" si="5"/>
        <v>54</v>
      </c>
      <c r="C62" s="11">
        <f t="shared" si="3"/>
        <v>463</v>
      </c>
      <c r="D62" s="131" t="s">
        <v>223</v>
      </c>
      <c r="E62" s="116">
        <f>+C62-LARGE((G62,I62,K62,M62,O62,Q62),1)-LARGE((G62,I62,K62,M62,O62,Q62,S62),2)</f>
        <v>263</v>
      </c>
      <c r="F62" s="137">
        <v>52</v>
      </c>
      <c r="G62" s="13">
        <v>19</v>
      </c>
      <c r="H62" s="15">
        <v>0.012233796296296295</v>
      </c>
      <c r="I62" s="13">
        <v>40</v>
      </c>
      <c r="J62" s="15">
        <v>0.012268518518518519</v>
      </c>
      <c r="K62" s="13">
        <v>100</v>
      </c>
      <c r="L62" s="16"/>
      <c r="M62" s="13">
        <v>100</v>
      </c>
      <c r="N62" s="15"/>
      <c r="O62" s="13">
        <v>4</v>
      </c>
      <c r="P62" s="15">
        <v>0.011724537037037037</v>
      </c>
      <c r="Q62" s="13">
        <v>100</v>
      </c>
      <c r="R62" s="15"/>
      <c r="S62" s="13">
        <v>100</v>
      </c>
      <c r="T62" s="15"/>
      <c r="U62" s="28">
        <f t="shared" si="4"/>
        <v>0.011724537037037037</v>
      </c>
      <c r="X62" s="2">
        <f t="shared" si="2"/>
        <v>0.011724537037037037</v>
      </c>
      <c r="Y62" s="98" t="e">
        <f>SMALL((H62,J62,L62,O62,P62,R62),1)+SMALL((H62,J62,L62,N62,P62,R62),2)+SMALL((H62,J62,L62,N62,P62,R62),3)+SMALL((H62,J62,L62,N62,P62,R62),4)</f>
        <v>#NUM!</v>
      </c>
    </row>
    <row r="63" spans="2:25" ht="12.75">
      <c r="B63" s="124">
        <f t="shared" si="5"/>
        <v>55</v>
      </c>
      <c r="C63" s="11">
        <f t="shared" si="3"/>
        <v>469</v>
      </c>
      <c r="D63" s="149" t="s">
        <v>278</v>
      </c>
      <c r="E63" s="116">
        <f>+C63-LARGE((G63,I63,K63,M63,O63,Q63),1)-LARGE((G63,I63,K63,M63,O63,Q63,S63),2)</f>
        <v>269</v>
      </c>
      <c r="F63" s="137">
        <v>39</v>
      </c>
      <c r="G63" s="13">
        <v>100</v>
      </c>
      <c r="H63" s="15"/>
      <c r="I63" s="13">
        <v>100</v>
      </c>
      <c r="J63" s="15"/>
      <c r="K63" s="13">
        <v>100</v>
      </c>
      <c r="L63" s="16"/>
      <c r="M63" s="13">
        <v>100</v>
      </c>
      <c r="N63" s="15"/>
      <c r="O63" s="13">
        <v>29</v>
      </c>
      <c r="P63" s="15">
        <v>0.012685185185185185</v>
      </c>
      <c r="Q63" s="13">
        <v>29</v>
      </c>
      <c r="R63" s="15">
        <v>0.012800925925925924</v>
      </c>
      <c r="S63" s="13">
        <v>11</v>
      </c>
      <c r="T63" s="15">
        <v>0.012465277777777777</v>
      </c>
      <c r="U63" s="28">
        <f t="shared" si="4"/>
        <v>0.012465277777777777</v>
      </c>
      <c r="X63" s="2">
        <f t="shared" si="2"/>
        <v>0.012465277777777777</v>
      </c>
      <c r="Y63" s="98" t="e">
        <f>SMALL((H63,J63,L63,O63,P63,R63),1)+SMALL((H63,J63,L63,N63,P63,R63),2)+SMALL((H63,J63,L63,N63,P63,R63),3)+SMALL((H63,J63,L63,N63,P63,R63),4)</f>
        <v>#NUM!</v>
      </c>
    </row>
    <row r="64" spans="2:25" ht="12.75">
      <c r="B64" s="124">
        <f t="shared" si="5"/>
        <v>56</v>
      </c>
      <c r="C64" s="11">
        <f t="shared" si="3"/>
        <v>473</v>
      </c>
      <c r="D64" s="131" t="s">
        <v>53</v>
      </c>
      <c r="E64" s="116">
        <f>+C64-LARGE((G64,I64,K64,M64,O64,Q64),1)-LARGE((G64,I64,K64,M64,O64,Q64,S64),2)</f>
        <v>273</v>
      </c>
      <c r="F64" s="137">
        <v>23</v>
      </c>
      <c r="G64" s="13">
        <v>100</v>
      </c>
      <c r="H64" s="15"/>
      <c r="I64" s="13">
        <v>100</v>
      </c>
      <c r="J64" s="15"/>
      <c r="K64" s="13">
        <v>100</v>
      </c>
      <c r="L64" s="16"/>
      <c r="M64" s="13">
        <v>21</v>
      </c>
      <c r="N64" s="15">
        <v>0.011145833333333337</v>
      </c>
      <c r="O64" s="13">
        <v>37</v>
      </c>
      <c r="P64" s="15">
        <v>0.011215277777777779</v>
      </c>
      <c r="Q64" s="13">
        <v>15</v>
      </c>
      <c r="R64" s="15">
        <v>0.011064814814814816</v>
      </c>
      <c r="S64" s="13">
        <v>100</v>
      </c>
      <c r="T64" s="15"/>
      <c r="U64" s="28">
        <f t="shared" si="4"/>
        <v>0.011064814814814816</v>
      </c>
      <c r="X64" s="2">
        <f t="shared" si="2"/>
        <v>0.011064814814814816</v>
      </c>
      <c r="Y64" s="98" t="e">
        <f>SMALL((H64,J64,L64,O64,P64,R64),1)+SMALL((H64,J64,L64,N64,P64,R64),2)+SMALL((H64,J64,L64,N64,P64,R64),3)+SMALL((H64,J64,L64,N64,P64,R64),4)</f>
        <v>#NUM!</v>
      </c>
    </row>
    <row r="65" spans="2:25" ht="12.75">
      <c r="B65" s="124">
        <f t="shared" si="5"/>
        <v>57</v>
      </c>
      <c r="C65" s="11">
        <f t="shared" si="3"/>
        <v>478</v>
      </c>
      <c r="D65" s="131" t="s">
        <v>141</v>
      </c>
      <c r="E65" s="116">
        <f>+C65-LARGE((G65,I65,K65,M65,O65,Q65),1)-LARGE((G65,I65,K65,M65,O65,Q65,S65),2)</f>
        <v>278</v>
      </c>
      <c r="F65" s="137">
        <v>62</v>
      </c>
      <c r="G65" s="13">
        <v>38</v>
      </c>
      <c r="H65" s="15">
        <v>0.014560185185185185</v>
      </c>
      <c r="I65" s="13">
        <v>18</v>
      </c>
      <c r="J65" s="15">
        <v>0.014108796296296295</v>
      </c>
      <c r="K65" s="13">
        <v>22</v>
      </c>
      <c r="L65" s="16">
        <v>0.013842592592592592</v>
      </c>
      <c r="M65" s="13">
        <v>100</v>
      </c>
      <c r="N65" s="15"/>
      <c r="O65" s="13">
        <v>100</v>
      </c>
      <c r="P65" s="15"/>
      <c r="Q65" s="13">
        <v>100</v>
      </c>
      <c r="R65" s="15"/>
      <c r="S65" s="13">
        <v>100</v>
      </c>
      <c r="T65" s="15"/>
      <c r="U65" s="28">
        <f t="shared" si="4"/>
        <v>0.013842592592592592</v>
      </c>
      <c r="X65" s="2">
        <f t="shared" si="2"/>
        <v>0.013842592592592592</v>
      </c>
      <c r="Y65" s="98" t="e">
        <f>SMALL((H65,J65,L65,O65,P65,R65),1)+SMALL((H65,J65,L65,N65,P65,R65),2)+SMALL((H65,J65,L65,N65,P65,R65),3)+SMALL((H65,J65,L65,N65,P65,R65),4)</f>
        <v>#NUM!</v>
      </c>
    </row>
    <row r="66" spans="2:25" ht="12.75">
      <c r="B66" s="124">
        <f t="shared" si="5"/>
        <v>58</v>
      </c>
      <c r="C66" s="11">
        <f t="shared" si="3"/>
        <v>481</v>
      </c>
      <c r="D66" s="145" t="s">
        <v>275</v>
      </c>
      <c r="E66" s="116">
        <f>+C66-LARGE((G66,I66,K66,M66,O66,Q66),1)-LARGE((G66,I66,K66,M66,O66,Q66,S66),2)</f>
        <v>281</v>
      </c>
      <c r="F66" s="137">
        <v>46</v>
      </c>
      <c r="G66" s="13">
        <v>100</v>
      </c>
      <c r="H66" s="15"/>
      <c r="I66" s="13">
        <v>100</v>
      </c>
      <c r="J66" s="15"/>
      <c r="K66" s="13">
        <v>59</v>
      </c>
      <c r="L66" s="16">
        <v>0.011828703703703706</v>
      </c>
      <c r="M66" s="13">
        <v>51</v>
      </c>
      <c r="N66" s="15">
        <v>0.011921296296296298</v>
      </c>
      <c r="O66" s="13">
        <v>35</v>
      </c>
      <c r="P66" s="15">
        <v>0.011898148148148147</v>
      </c>
      <c r="Q66" s="13">
        <v>100</v>
      </c>
      <c r="R66" s="15"/>
      <c r="S66" s="13">
        <v>36</v>
      </c>
      <c r="T66" s="15">
        <v>0.011979166666666666</v>
      </c>
      <c r="U66" s="28">
        <f t="shared" si="4"/>
        <v>0.011828703703703706</v>
      </c>
      <c r="X66" s="2">
        <f t="shared" si="2"/>
        <v>0.011828703703703706</v>
      </c>
      <c r="Y66" s="98" t="e">
        <f>SMALL((H66,J66,L66,O66,P66,R66),1)+SMALL((H66,J66,L66,N66,P66,R66),2)+SMALL((H66,J66,L66,N66,P66,R66),3)+SMALL((H66,J66,L66,N66,P66,R66),4)</f>
        <v>#NUM!</v>
      </c>
    </row>
    <row r="67" spans="2:25" ht="12.75">
      <c r="B67" s="124">
        <f t="shared" si="5"/>
        <v>59</v>
      </c>
      <c r="C67" s="11">
        <f t="shared" si="3"/>
        <v>482</v>
      </c>
      <c r="D67" s="149" t="s">
        <v>277</v>
      </c>
      <c r="E67" s="116">
        <f>+C67-LARGE((G67,I67,K67,M67,O67,Q67),1)-LARGE((G67,I67,K67,M67,O67,Q67,S67),2)</f>
        <v>282</v>
      </c>
      <c r="F67" s="137">
        <v>9</v>
      </c>
      <c r="G67" s="13">
        <v>100</v>
      </c>
      <c r="H67" s="15"/>
      <c r="I67" s="13">
        <v>100</v>
      </c>
      <c r="J67" s="15"/>
      <c r="K67" s="13">
        <v>100</v>
      </c>
      <c r="L67" s="16"/>
      <c r="M67" s="13">
        <v>35</v>
      </c>
      <c r="N67" s="15">
        <v>0.010983796296296297</v>
      </c>
      <c r="O67" s="13">
        <v>28</v>
      </c>
      <c r="P67" s="15">
        <v>0.010925925925925926</v>
      </c>
      <c r="Q67" s="13">
        <v>100</v>
      </c>
      <c r="R67" s="15"/>
      <c r="S67" s="13">
        <v>19</v>
      </c>
      <c r="T67" s="15">
        <v>0.010844907407407407</v>
      </c>
      <c r="U67" s="28">
        <f t="shared" si="4"/>
        <v>0.010844907407407407</v>
      </c>
      <c r="X67" s="2">
        <f t="shared" si="2"/>
        <v>0.010844907407407407</v>
      </c>
      <c r="Y67" s="98" t="e">
        <f>SMALL((H67,J67,L67,O67,P67,R67),1)+SMALL((H67,J67,L67,N67,P67,R67),2)+SMALL((H67,J67,L67,N67,P67,R67),3)+SMALL((H67,J67,L67,N67,P67,R67),4)</f>
        <v>#NUM!</v>
      </c>
    </row>
    <row r="68" spans="2:25" ht="12.75">
      <c r="B68" s="124">
        <f t="shared" si="5"/>
        <v>60</v>
      </c>
      <c r="C68" s="11">
        <f t="shared" si="3"/>
        <v>487</v>
      </c>
      <c r="D68" s="131" t="s">
        <v>130</v>
      </c>
      <c r="E68" s="116">
        <f>+C68-LARGE((G68,I68,K68,M68,O68,Q68),1)-LARGE((G68,I68,K68,M68,O68,Q68,S68),2)</f>
        <v>287</v>
      </c>
      <c r="F68" s="137">
        <v>99</v>
      </c>
      <c r="G68" s="13">
        <v>22</v>
      </c>
      <c r="H68" s="15">
        <v>0.014907407407407407</v>
      </c>
      <c r="I68" s="13">
        <v>36</v>
      </c>
      <c r="J68" s="15">
        <v>0.014988425925925926</v>
      </c>
      <c r="K68" s="13">
        <v>100</v>
      </c>
      <c r="L68" s="16"/>
      <c r="M68" s="13">
        <v>29</v>
      </c>
      <c r="N68" s="15">
        <v>0.014918981481481483</v>
      </c>
      <c r="O68" s="13">
        <v>100</v>
      </c>
      <c r="P68" s="15"/>
      <c r="Q68" s="13">
        <v>100</v>
      </c>
      <c r="R68" s="15"/>
      <c r="S68" s="13">
        <v>100</v>
      </c>
      <c r="T68" s="15"/>
      <c r="U68" s="28">
        <f t="shared" si="4"/>
        <v>0.014907407407407407</v>
      </c>
      <c r="X68" s="2">
        <f t="shared" si="2"/>
        <v>0.014907407407407407</v>
      </c>
      <c r="Y68" s="98" t="e">
        <f>SMALL((H68,J68,L68,O68,P68,R68),1)+SMALL((H68,J68,L68,N68,P68,R68),2)+SMALL((H68,J68,L68,N68,P68,R68),3)+SMALL((H68,J68,L68,N68,P68,R68),4)</f>
        <v>#NUM!</v>
      </c>
    </row>
    <row r="69" spans="2:25" ht="12.75">
      <c r="B69" s="124">
        <f t="shared" si="5"/>
        <v>61</v>
      </c>
      <c r="C69" s="11">
        <f t="shared" si="3"/>
        <v>496</v>
      </c>
      <c r="D69" s="131" t="s">
        <v>186</v>
      </c>
      <c r="E69" s="116">
        <f>+C69-LARGE((G69,I69,K69,M69,O69,Q69),1)-LARGE((G69,I69,K69,M69,O69,Q69,S69),2)</f>
        <v>296</v>
      </c>
      <c r="F69" s="137">
        <v>82</v>
      </c>
      <c r="G69" s="13">
        <v>36</v>
      </c>
      <c r="H69" s="15">
        <v>0.01349537037037037</v>
      </c>
      <c r="I69" s="13">
        <v>100</v>
      </c>
      <c r="J69" s="15"/>
      <c r="K69" s="13">
        <v>26</v>
      </c>
      <c r="L69" s="16">
        <v>0.012881944444444444</v>
      </c>
      <c r="M69" s="13">
        <v>100</v>
      </c>
      <c r="N69" s="15"/>
      <c r="O69" s="13">
        <v>34</v>
      </c>
      <c r="P69" s="15">
        <v>0.012916666666666667</v>
      </c>
      <c r="Q69" s="13">
        <v>100</v>
      </c>
      <c r="R69" s="15"/>
      <c r="S69" s="13">
        <v>100</v>
      </c>
      <c r="T69" s="15"/>
      <c r="U69" s="28">
        <f t="shared" si="4"/>
        <v>0.012881944444444444</v>
      </c>
      <c r="X69" s="2">
        <f t="shared" si="2"/>
        <v>0.012881944444444444</v>
      </c>
      <c r="Y69" s="98" t="e">
        <f>SMALL((H69,J69,L69,O69,P69,R69),1)+SMALL((H69,J69,L69,N69,P69,R69),2)+SMALL((H69,J69,L69,N69,P69,R69),3)+SMALL((H69,J69,L69,N69,P69,R69),4)</f>
        <v>#NUM!</v>
      </c>
    </row>
    <row r="70" spans="2:25" ht="12.75">
      <c r="B70" s="124">
        <f t="shared" si="5"/>
        <v>62</v>
      </c>
      <c r="C70" s="11">
        <f t="shared" si="3"/>
        <v>504</v>
      </c>
      <c r="D70" s="131" t="s">
        <v>54</v>
      </c>
      <c r="E70" s="116">
        <f>+C70-LARGE((G70,I70,K70,M70,O70,Q70),1)-LARGE((G70,I70,K70,M70,O70,Q70,S70),2)</f>
        <v>304</v>
      </c>
      <c r="F70" s="137">
        <v>24</v>
      </c>
      <c r="G70" s="13">
        <v>100</v>
      </c>
      <c r="H70" s="15"/>
      <c r="I70" s="13">
        <v>100</v>
      </c>
      <c r="J70" s="16"/>
      <c r="K70" s="13">
        <v>100</v>
      </c>
      <c r="L70" s="16"/>
      <c r="M70" s="13">
        <v>100</v>
      </c>
      <c r="N70" s="15"/>
      <c r="O70" s="13">
        <v>61</v>
      </c>
      <c r="P70" s="15">
        <v>0.011990740740740743</v>
      </c>
      <c r="Q70" s="13">
        <v>41</v>
      </c>
      <c r="R70" s="15">
        <v>0.011631944444444445</v>
      </c>
      <c r="S70" s="13">
        <v>2</v>
      </c>
      <c r="T70" s="15">
        <v>0.01096064814814815</v>
      </c>
      <c r="U70" s="28">
        <f t="shared" si="4"/>
        <v>0.01096064814814815</v>
      </c>
      <c r="X70" s="2">
        <f t="shared" si="2"/>
        <v>0.01096064814814815</v>
      </c>
      <c r="Y70" s="98" t="e">
        <f>SMALL((H70,J70,L70,O70,P70,R70),1)+SMALL((H70,J70,L70,N70,P70,R70),2)+SMALL((H70,J70,L70,N70,P70,R70),3)+SMALL((H70,J70,L70,N70,P70,R70),4)</f>
        <v>#NUM!</v>
      </c>
    </row>
    <row r="71" spans="2:25" ht="12.75">
      <c r="B71" s="124">
        <f t="shared" si="5"/>
        <v>63</v>
      </c>
      <c r="C71" s="11">
        <f aca="true" t="shared" si="6" ref="C71:C102">G71+I71+K71+M71+O71+Q71+S71</f>
        <v>505</v>
      </c>
      <c r="D71" s="131" t="s">
        <v>225</v>
      </c>
      <c r="E71" s="116">
        <f>+C71-LARGE((G71,I71,K71,M71,O71,Q71),1)-LARGE((G71,I71,K71,M71,O71,Q71,S71),2)</f>
        <v>305</v>
      </c>
      <c r="F71" s="137">
        <v>71</v>
      </c>
      <c r="G71" s="13">
        <v>45</v>
      </c>
      <c r="H71" s="15">
        <v>0.014201388888888888</v>
      </c>
      <c r="I71" s="13">
        <v>100</v>
      </c>
      <c r="J71" s="15"/>
      <c r="K71" s="13">
        <v>52</v>
      </c>
      <c r="L71" s="16">
        <v>0.01420138888888889</v>
      </c>
      <c r="M71" s="13">
        <v>8</v>
      </c>
      <c r="N71" s="15">
        <v>0.013877314814814813</v>
      </c>
      <c r="O71" s="13">
        <v>100</v>
      </c>
      <c r="P71" s="15"/>
      <c r="Q71" s="13">
        <v>100</v>
      </c>
      <c r="R71" s="15"/>
      <c r="S71" s="13">
        <v>100</v>
      </c>
      <c r="T71" s="15"/>
      <c r="U71" s="28">
        <f aca="true" t="shared" si="7" ref="U71:U105">IF(X71&gt;0,X71,"")</f>
        <v>0.013877314814814813</v>
      </c>
      <c r="X71" s="2">
        <f t="shared" si="2"/>
        <v>0.013877314814814813</v>
      </c>
      <c r="Y71" s="98" t="e">
        <f>SMALL((H71,J71,L71,O71,P71,R71),1)+SMALL((H71,J71,L71,N71,P71,R71),2)+SMALL((H71,J71,L71,N71,P71,R71),3)+SMALL((H71,J71,L71,N71,P71,R71),4)</f>
        <v>#NUM!</v>
      </c>
    </row>
    <row r="72" spans="2:25" ht="12.75">
      <c r="B72" s="124">
        <f t="shared" si="5"/>
        <v>64</v>
      </c>
      <c r="C72" s="11">
        <f t="shared" si="6"/>
        <v>506</v>
      </c>
      <c r="D72" s="131" t="s">
        <v>79</v>
      </c>
      <c r="E72" s="116">
        <f>+C72-LARGE((G72,I72,K72,M72,O72,Q72),1)-LARGE((G72,I72,K72,M72,O72,Q72,S72),2)</f>
        <v>306</v>
      </c>
      <c r="F72" s="137">
        <v>70</v>
      </c>
      <c r="G72" s="13">
        <v>3</v>
      </c>
      <c r="H72" s="15">
        <v>0.011967592592592592</v>
      </c>
      <c r="I72" s="13">
        <v>100</v>
      </c>
      <c r="J72" s="15"/>
      <c r="K72" s="13">
        <v>100</v>
      </c>
      <c r="L72" s="16"/>
      <c r="M72" s="13">
        <v>100</v>
      </c>
      <c r="N72" s="15"/>
      <c r="O72" s="13">
        <v>3</v>
      </c>
      <c r="P72" s="15">
        <v>0.011446759259259257</v>
      </c>
      <c r="Q72" s="13">
        <v>100</v>
      </c>
      <c r="R72" s="15"/>
      <c r="S72" s="13">
        <v>100</v>
      </c>
      <c r="T72" s="15"/>
      <c r="U72" s="28">
        <f t="shared" si="7"/>
        <v>0.011446759259259257</v>
      </c>
      <c r="X72" s="2">
        <f aca="true" t="shared" si="8" ref="X72:X108">MIN(H72,J72,L72,N72,P72,R72,T72)</f>
        <v>0.011446759259259257</v>
      </c>
      <c r="Y72" s="98" t="e">
        <f>SMALL((H72,J72,L72,O72,P72,R72),1)+SMALL((H72,J72,L72,N72,P72,R72),2)+SMALL((H72,J72,L72,N72,P72,R72),3)+SMALL((H72,J72,L72,N72,P72,R72),4)</f>
        <v>#NUM!</v>
      </c>
    </row>
    <row r="73" spans="2:25" ht="12.75">
      <c r="B73" s="124">
        <f aca="true" t="shared" si="9" ref="B73:B106">1+B72</f>
        <v>65</v>
      </c>
      <c r="C73" s="11">
        <f t="shared" si="6"/>
        <v>511</v>
      </c>
      <c r="D73" s="131" t="s">
        <v>98</v>
      </c>
      <c r="E73" s="116">
        <f>+C73-LARGE((G73,I73,K73,M73,O73,Q73),1)-LARGE((G73,I73,K73,M73,O73,Q73,S73),2)</f>
        <v>311</v>
      </c>
      <c r="F73" s="137">
        <v>83</v>
      </c>
      <c r="G73" s="13">
        <v>11</v>
      </c>
      <c r="H73" s="15">
        <v>0.010243055555555554</v>
      </c>
      <c r="I73" s="13">
        <v>42</v>
      </c>
      <c r="J73" s="16">
        <v>0.010381944444444444</v>
      </c>
      <c r="K73" s="13">
        <v>58</v>
      </c>
      <c r="L73" s="16">
        <v>0.010763888888888889</v>
      </c>
      <c r="M73" s="13">
        <v>100</v>
      </c>
      <c r="N73" s="15"/>
      <c r="O73" s="13">
        <v>100</v>
      </c>
      <c r="P73" s="15"/>
      <c r="Q73" s="13">
        <v>100</v>
      </c>
      <c r="R73" s="15"/>
      <c r="S73" s="13">
        <v>100</v>
      </c>
      <c r="T73" s="15"/>
      <c r="U73" s="28">
        <f t="shared" si="7"/>
        <v>0.010243055555555554</v>
      </c>
      <c r="X73" s="2">
        <f t="shared" si="8"/>
        <v>0.010243055555555554</v>
      </c>
      <c r="Y73" s="98" t="e">
        <f>SMALL((H73,J73,L73,O73,P73,R73),1)+SMALL((H73,J73,L73,N73,P73,R73),2)+SMALL((H73,J73,L73,N73,P73,R73),3)+SMALL((H73,J73,L73,N73,P73,R73),4)</f>
        <v>#NUM!</v>
      </c>
    </row>
    <row r="74" spans="2:25" ht="12.75">
      <c r="B74" s="124">
        <f t="shared" si="9"/>
        <v>66</v>
      </c>
      <c r="C74" s="11">
        <f t="shared" si="6"/>
        <v>523</v>
      </c>
      <c r="D74" s="131" t="s">
        <v>109</v>
      </c>
      <c r="E74" s="116">
        <f>+C74-LARGE((G74,I74,K74,M74,O74,Q74),1)-LARGE((G74,I74,K74,M74,O74,Q74,S74),2)</f>
        <v>323</v>
      </c>
      <c r="F74" s="137">
        <v>18</v>
      </c>
      <c r="G74" s="13">
        <v>100</v>
      </c>
      <c r="H74" s="15"/>
      <c r="I74" s="13">
        <v>100</v>
      </c>
      <c r="J74" s="15"/>
      <c r="K74" s="13">
        <v>18</v>
      </c>
      <c r="L74" s="16">
        <v>0.012245370370370372</v>
      </c>
      <c r="M74" s="13">
        <v>5</v>
      </c>
      <c r="N74" s="15">
        <v>0.012083333333333335</v>
      </c>
      <c r="O74" s="13">
        <v>100</v>
      </c>
      <c r="P74" s="15"/>
      <c r="Q74" s="13">
        <v>100</v>
      </c>
      <c r="R74" s="15"/>
      <c r="S74" s="13">
        <v>100</v>
      </c>
      <c r="T74" s="15"/>
      <c r="U74" s="28">
        <f t="shared" si="7"/>
        <v>0.012083333333333335</v>
      </c>
      <c r="X74" s="2">
        <f t="shared" si="8"/>
        <v>0.012083333333333335</v>
      </c>
      <c r="Y74" s="98" t="e">
        <f>SMALL((H74,J74,L74,O74,P74,R74),1)+SMALL((H74,J74,L74,N74,P74,R74),2)+SMALL((H74,J74,L74,N74,P74,R74),3)+SMALL((H74,J74,L74,N74,P74,R74),4)</f>
        <v>#NUM!</v>
      </c>
    </row>
    <row r="75" spans="2:25" ht="12.75">
      <c r="B75" s="124">
        <f t="shared" si="9"/>
        <v>67</v>
      </c>
      <c r="C75" s="11">
        <f t="shared" si="6"/>
        <v>537</v>
      </c>
      <c r="D75" s="131" t="s">
        <v>185</v>
      </c>
      <c r="E75" s="116">
        <f>+C75-LARGE((G75,I75,K75,M75,O75,Q75),1)-LARGE((G75,I75,K75,M75,O75,Q75,S75),2)</f>
        <v>337</v>
      </c>
      <c r="F75" s="137">
        <v>88</v>
      </c>
      <c r="G75" s="13">
        <v>5</v>
      </c>
      <c r="H75" s="15">
        <v>0.011377314814814816</v>
      </c>
      <c r="I75" s="13">
        <v>32</v>
      </c>
      <c r="J75" s="15">
        <v>0.011469907407407408</v>
      </c>
      <c r="K75" s="13">
        <v>100</v>
      </c>
      <c r="L75" s="16"/>
      <c r="M75" s="13">
        <v>100</v>
      </c>
      <c r="N75" s="15"/>
      <c r="O75" s="13">
        <v>100</v>
      </c>
      <c r="P75" s="15"/>
      <c r="Q75" s="13">
        <v>100</v>
      </c>
      <c r="R75" s="15"/>
      <c r="S75" s="13">
        <v>100</v>
      </c>
      <c r="T75" s="15"/>
      <c r="U75" s="28">
        <f t="shared" si="7"/>
        <v>0.011377314814814816</v>
      </c>
      <c r="X75" s="2">
        <f t="shared" si="8"/>
        <v>0.011377314814814816</v>
      </c>
      <c r="Y75" s="98" t="e">
        <f>SMALL((H75,J75,L75,O75,P75,R75),1)+SMALL((H75,J75,L75,N75,P75,R75),2)+SMALL((H75,J75,L75,N75,P75,R75),3)+SMALL((H75,J75,L75,N75,P75,R75),4)</f>
        <v>#NUM!</v>
      </c>
    </row>
    <row r="76" spans="2:25" ht="12.75">
      <c r="B76" s="124">
        <f t="shared" si="9"/>
        <v>68</v>
      </c>
      <c r="C76" s="11">
        <f t="shared" si="6"/>
        <v>538</v>
      </c>
      <c r="D76" s="131" t="s">
        <v>70</v>
      </c>
      <c r="E76" s="116">
        <f>+C76-LARGE((G76,I76,K76,M76,O76,Q76),1)-LARGE((G76,I76,K76,M76,O76,Q76,S76),2)</f>
        <v>338</v>
      </c>
      <c r="F76" s="137">
        <v>55</v>
      </c>
      <c r="G76" s="13">
        <v>24</v>
      </c>
      <c r="H76" s="15">
        <v>0.013553240740740739</v>
      </c>
      <c r="I76" s="13">
        <v>14</v>
      </c>
      <c r="J76" s="15">
        <v>0.013101851851851854</v>
      </c>
      <c r="K76" s="13">
        <v>100</v>
      </c>
      <c r="L76" s="16"/>
      <c r="M76" s="13">
        <v>100</v>
      </c>
      <c r="N76" s="15"/>
      <c r="O76" s="13">
        <v>100</v>
      </c>
      <c r="P76" s="15"/>
      <c r="Q76" s="13">
        <v>100</v>
      </c>
      <c r="R76" s="15"/>
      <c r="S76" s="13">
        <v>100</v>
      </c>
      <c r="T76" s="15"/>
      <c r="U76" s="28">
        <f t="shared" si="7"/>
        <v>0.013101851851851854</v>
      </c>
      <c r="X76" s="2">
        <f t="shared" si="8"/>
        <v>0.013101851851851854</v>
      </c>
      <c r="Y76" s="98" t="e">
        <f>SMALL((H76,J76,L76,O76,P76,R76),1)+SMALL((H76,J76,L76,N76,P76,R76),2)+SMALL((H76,J76,L76,N76,P76,R76),3)+SMALL((H76,J76,L76,N76,P76,R76),4)</f>
        <v>#NUM!</v>
      </c>
    </row>
    <row r="77" spans="2:25" ht="12.75">
      <c r="B77" s="124">
        <f t="shared" si="9"/>
        <v>69</v>
      </c>
      <c r="C77" s="11">
        <f t="shared" si="6"/>
        <v>549</v>
      </c>
      <c r="D77" s="131" t="s">
        <v>59</v>
      </c>
      <c r="E77" s="116">
        <f>+C77-LARGE((G77,I77,K77,M77,O77,Q77),1)-LARGE((G77,I77,K77,M77,O77,Q77,S77),2)</f>
        <v>349</v>
      </c>
      <c r="F77" s="137">
        <v>34</v>
      </c>
      <c r="G77" s="13">
        <v>100</v>
      </c>
      <c r="H77" s="15"/>
      <c r="I77" s="13">
        <v>100</v>
      </c>
      <c r="J77" s="16"/>
      <c r="K77" s="13">
        <v>41</v>
      </c>
      <c r="L77" s="16">
        <v>0.011006944444444444</v>
      </c>
      <c r="M77" s="13">
        <v>100</v>
      </c>
      <c r="N77" s="15"/>
      <c r="O77" s="13">
        <v>8</v>
      </c>
      <c r="P77" s="15">
        <v>0.010706018518518517</v>
      </c>
      <c r="Q77" s="13">
        <v>100</v>
      </c>
      <c r="R77" s="15"/>
      <c r="S77" s="13">
        <v>100</v>
      </c>
      <c r="T77" s="15"/>
      <c r="U77" s="28">
        <f t="shared" si="7"/>
        <v>0.010706018518518517</v>
      </c>
      <c r="X77" s="2">
        <f t="shared" si="8"/>
        <v>0.010706018518518517</v>
      </c>
      <c r="Y77" s="98" t="e">
        <f>SMALL((H77,J77,L77,O77,P77,R77),1)+SMALL((H77,J77,L77,N77,P77,R77),2)+SMALL((H77,J77,L77,N77,P77,R77),3)+SMALL((H77,J77,L77,N77,P77,R77),4)</f>
        <v>#NUM!</v>
      </c>
    </row>
    <row r="78" spans="2:25" ht="12.75">
      <c r="B78" s="124">
        <f t="shared" si="9"/>
        <v>70</v>
      </c>
      <c r="C78" s="11">
        <f t="shared" si="6"/>
        <v>553</v>
      </c>
      <c r="D78" s="131" t="s">
        <v>80</v>
      </c>
      <c r="E78" s="116">
        <f>+C78-LARGE((G78,I78,K78,M78,O78,Q78),1)-LARGE((G78,I78,K78,M78,O78,Q78,S78),2)</f>
        <v>353</v>
      </c>
      <c r="F78" s="137">
        <v>72</v>
      </c>
      <c r="G78" s="13">
        <v>50</v>
      </c>
      <c r="H78" s="15">
        <v>0.01457175925925926</v>
      </c>
      <c r="I78" s="13">
        <v>100</v>
      </c>
      <c r="J78" s="16"/>
      <c r="K78" s="13">
        <v>100</v>
      </c>
      <c r="L78" s="16"/>
      <c r="M78" s="13">
        <v>100</v>
      </c>
      <c r="N78" s="15"/>
      <c r="O78" s="13">
        <v>57</v>
      </c>
      <c r="P78" s="15">
        <v>0.01517361111111111</v>
      </c>
      <c r="Q78" s="13">
        <v>100</v>
      </c>
      <c r="R78" s="15"/>
      <c r="S78" s="13">
        <v>46</v>
      </c>
      <c r="T78" s="15">
        <v>0.015381944444444441</v>
      </c>
      <c r="U78" s="28">
        <f t="shared" si="7"/>
        <v>0.01457175925925926</v>
      </c>
      <c r="X78" s="2">
        <f t="shared" si="8"/>
        <v>0.01457175925925926</v>
      </c>
      <c r="Y78" s="98" t="e">
        <f>SMALL((H78,J78,L78,O78,P78,R78),1)+SMALL((H78,J78,L78,N78,P78,R78),2)+SMALL((H78,J78,L78,N78,P78,R78),3)+SMALL((H78,J78,L78,N78,P78,R78),4)</f>
        <v>#NUM!</v>
      </c>
    </row>
    <row r="79" spans="2:25" ht="12.75">
      <c r="B79" s="124">
        <f t="shared" si="9"/>
        <v>71</v>
      </c>
      <c r="C79" s="11">
        <f t="shared" si="6"/>
        <v>555</v>
      </c>
      <c r="D79" s="149" t="s">
        <v>280</v>
      </c>
      <c r="E79" s="116">
        <f>+C79-LARGE((G79,I79,K79,M79,O79,Q79),1)-LARGE((G79,I79,K79,M79,O79,Q79,S79),2)</f>
        <v>355</v>
      </c>
      <c r="F79" s="137">
        <v>2</v>
      </c>
      <c r="G79" s="13">
        <v>100</v>
      </c>
      <c r="H79" s="15"/>
      <c r="I79" s="13">
        <v>100</v>
      </c>
      <c r="J79" s="15"/>
      <c r="K79" s="13">
        <v>100</v>
      </c>
      <c r="L79" s="16"/>
      <c r="M79" s="13">
        <v>100</v>
      </c>
      <c r="N79" s="15"/>
      <c r="O79" s="13">
        <v>51</v>
      </c>
      <c r="P79" s="15">
        <v>0.012673611111111111</v>
      </c>
      <c r="Q79" s="13">
        <v>4</v>
      </c>
      <c r="R79" s="15">
        <v>0.012361111111111111</v>
      </c>
      <c r="S79" s="13">
        <v>100</v>
      </c>
      <c r="T79" s="15"/>
      <c r="U79" s="28">
        <f t="shared" si="7"/>
        <v>0.012361111111111111</v>
      </c>
      <c r="X79" s="2">
        <f t="shared" si="8"/>
        <v>0.012361111111111111</v>
      </c>
      <c r="Y79" s="98" t="e">
        <f>SMALL((H79,J79,L79,O79,P79,R79),1)+SMALL((H79,J79,L79,N79,P79,R79),2)+SMALL((H79,J79,L79,N79,P79,R79),3)+SMALL((H79,J79,L79,N79,P79,R79),4)</f>
        <v>#NUM!</v>
      </c>
    </row>
    <row r="80" spans="2:25" ht="12.75">
      <c r="B80" s="124" t="s">
        <v>286</v>
      </c>
      <c r="C80" s="11">
        <f t="shared" si="6"/>
        <v>557</v>
      </c>
      <c r="D80" s="131" t="s">
        <v>184</v>
      </c>
      <c r="E80" s="116">
        <f>+C80-LARGE((G80,I80,K80,M80,O80,Q80),1)-LARGE((G80,I80,K80,M80,O80,Q80,S80),2)</f>
        <v>357</v>
      </c>
      <c r="F80" s="137">
        <v>25</v>
      </c>
      <c r="G80" s="13">
        <v>12</v>
      </c>
      <c r="H80" s="15">
        <v>0.011458333333333334</v>
      </c>
      <c r="I80" s="13">
        <v>45</v>
      </c>
      <c r="J80" s="16">
        <v>0.01170138888888889</v>
      </c>
      <c r="K80" s="13">
        <v>100</v>
      </c>
      <c r="L80" s="16"/>
      <c r="M80" s="13">
        <v>100</v>
      </c>
      <c r="N80" s="15"/>
      <c r="O80" s="13">
        <v>100</v>
      </c>
      <c r="P80" s="15"/>
      <c r="Q80" s="13">
        <v>100</v>
      </c>
      <c r="R80" s="15"/>
      <c r="S80" s="13">
        <v>100</v>
      </c>
      <c r="T80" s="15"/>
      <c r="U80" s="28">
        <f t="shared" si="7"/>
        <v>0.011458333333333334</v>
      </c>
      <c r="X80" s="2">
        <f t="shared" si="8"/>
        <v>0.011458333333333334</v>
      </c>
      <c r="Y80" s="98" t="e">
        <f>SMALL((H80,J80,L80,O80,P80,R80),1)+SMALL((H80,J80,L80,N80,P80,R80),2)+SMALL((H80,J80,L80,N80,P80,R80),3)+SMALL((H80,J80,L80,N80,P80,R80),4)</f>
        <v>#NUM!</v>
      </c>
    </row>
    <row r="81" spans="2:25" ht="12.75">
      <c r="B81" s="124" t="s">
        <v>286</v>
      </c>
      <c r="C81" s="11">
        <f t="shared" si="6"/>
        <v>557</v>
      </c>
      <c r="D81" s="131" t="s">
        <v>126</v>
      </c>
      <c r="E81" s="116">
        <f>+C81-LARGE((G81,I81,K81,M81,O81,Q81),1)-LARGE((G81,I81,K81,M81,O81,Q81,S81),2)</f>
        <v>357</v>
      </c>
      <c r="F81" s="137">
        <v>78</v>
      </c>
      <c r="G81" s="13">
        <v>100</v>
      </c>
      <c r="H81" s="15"/>
      <c r="I81" s="13">
        <v>100</v>
      </c>
      <c r="J81" s="15"/>
      <c r="K81" s="13">
        <v>100</v>
      </c>
      <c r="L81" s="16"/>
      <c r="M81" s="13">
        <v>100</v>
      </c>
      <c r="N81" s="15"/>
      <c r="O81" s="13">
        <v>17</v>
      </c>
      <c r="P81" s="15">
        <v>0.011712962962962963</v>
      </c>
      <c r="Q81" s="13">
        <v>100</v>
      </c>
      <c r="R81" s="15"/>
      <c r="S81" s="13">
        <v>40</v>
      </c>
      <c r="T81" s="15">
        <v>0.011851851851851853</v>
      </c>
      <c r="U81" s="28">
        <f t="shared" si="7"/>
        <v>0.011712962962962963</v>
      </c>
      <c r="X81" s="2">
        <f t="shared" si="8"/>
        <v>0.011712962962962963</v>
      </c>
      <c r="Y81" s="98" t="e">
        <f>SMALL((H81,J81,L81,O81,P81,R81),1)+SMALL((H81,J81,L81,N81,P81,R81),2)+SMALL((H81,J81,L81,N81,P81,R81),3)+SMALL((H81,J81,L81,N81,P81,R81),4)</f>
        <v>#NUM!</v>
      </c>
    </row>
    <row r="82" spans="2:25" ht="12.75">
      <c r="B82" s="124">
        <v>74</v>
      </c>
      <c r="C82" s="11">
        <f t="shared" si="6"/>
        <v>559</v>
      </c>
      <c r="D82" s="131" t="s">
        <v>190</v>
      </c>
      <c r="E82" s="116">
        <f>+C82-LARGE((G82,I82,K82,M82,O82,Q82),1)-LARGE((G82,I82,K82,M82,O82,Q82,S82),2)</f>
        <v>359</v>
      </c>
      <c r="F82" s="137">
        <v>77</v>
      </c>
      <c r="G82" s="13">
        <v>100</v>
      </c>
      <c r="H82" s="15"/>
      <c r="I82" s="13">
        <v>56</v>
      </c>
      <c r="J82" s="15">
        <v>0.017465277777777777</v>
      </c>
      <c r="K82" s="13">
        <v>3</v>
      </c>
      <c r="L82" s="16">
        <v>0.01667824074074074</v>
      </c>
      <c r="M82" s="13">
        <v>100</v>
      </c>
      <c r="N82" s="15"/>
      <c r="O82" s="13">
        <v>100</v>
      </c>
      <c r="P82" s="15"/>
      <c r="Q82" s="13">
        <v>100</v>
      </c>
      <c r="R82" s="15"/>
      <c r="S82" s="13">
        <v>100</v>
      </c>
      <c r="T82" s="15"/>
      <c r="U82" s="28">
        <f t="shared" si="7"/>
        <v>0.01667824074074074</v>
      </c>
      <c r="X82" s="2">
        <f t="shared" si="8"/>
        <v>0.01667824074074074</v>
      </c>
      <c r="Y82" s="98" t="e">
        <f>SMALL((H82,J82,L82,O82,P82,R82),1)+SMALL((H82,J82,L82,N82,P82,R82),2)+SMALL((H82,J82,L82,N82,P82,R82),3)+SMALL((H82,J82,L82,N82,P82,R82),4)</f>
        <v>#NUM!</v>
      </c>
    </row>
    <row r="83" spans="2:25" ht="12.75">
      <c r="B83" s="124">
        <f t="shared" si="9"/>
        <v>75</v>
      </c>
      <c r="C83" s="11">
        <f t="shared" si="6"/>
        <v>564</v>
      </c>
      <c r="D83" s="131" t="s">
        <v>99</v>
      </c>
      <c r="E83" s="116">
        <f>+C83-LARGE((G83,I83,K83,M83,O83,Q83),1)-LARGE((G83,I83,K83,M83,O83,Q83,S83),2)</f>
        <v>364</v>
      </c>
      <c r="F83" s="137">
        <v>68</v>
      </c>
      <c r="G83" s="13">
        <v>7</v>
      </c>
      <c r="H83" s="15">
        <v>0.010983796296296297</v>
      </c>
      <c r="I83" s="13">
        <v>100</v>
      </c>
      <c r="J83" s="15"/>
      <c r="K83" s="13">
        <v>57</v>
      </c>
      <c r="L83" s="16">
        <v>0.011307870370370371</v>
      </c>
      <c r="M83" s="13">
        <v>100</v>
      </c>
      <c r="N83" s="15"/>
      <c r="O83" s="13">
        <v>100</v>
      </c>
      <c r="P83" s="15"/>
      <c r="Q83" s="13">
        <v>100</v>
      </c>
      <c r="R83" s="15"/>
      <c r="S83" s="13">
        <v>100</v>
      </c>
      <c r="T83" s="15"/>
      <c r="U83" s="28">
        <f t="shared" si="7"/>
        <v>0.010983796296296297</v>
      </c>
      <c r="X83" s="2">
        <f t="shared" si="8"/>
        <v>0.010983796296296297</v>
      </c>
      <c r="Y83" s="98" t="e">
        <f>SMALL((H83,J83,L83,O83,P83,R83),1)+SMALL((H83,J83,L83,N83,P83,R83),2)+SMALL((H83,J83,L83,N83,P83,R83),3)+SMALL((H83,J83,L83,N83,P83,R83),4)</f>
        <v>#NUM!</v>
      </c>
    </row>
    <row r="84" spans="2:25" ht="12.75">
      <c r="B84" s="124">
        <f t="shared" si="9"/>
        <v>76</v>
      </c>
      <c r="C84" s="11">
        <f t="shared" si="6"/>
        <v>565</v>
      </c>
      <c r="D84" s="131" t="s">
        <v>107</v>
      </c>
      <c r="E84" s="116">
        <f>+C84-LARGE((G84,I84,K84,M84,O84,Q84),1)-LARGE((G84,I84,K84,M84,O84,Q84,S84),2)</f>
        <v>365</v>
      </c>
      <c r="F84" s="137">
        <v>58</v>
      </c>
      <c r="G84" s="13">
        <v>52</v>
      </c>
      <c r="H84" s="15">
        <v>0.013796296296296296</v>
      </c>
      <c r="I84" s="13">
        <v>13</v>
      </c>
      <c r="J84" s="15">
        <v>0.012916666666666668</v>
      </c>
      <c r="K84" s="13">
        <v>100</v>
      </c>
      <c r="L84" s="16"/>
      <c r="M84" s="13">
        <v>100</v>
      </c>
      <c r="N84" s="15"/>
      <c r="O84" s="13">
        <v>100</v>
      </c>
      <c r="P84" s="15"/>
      <c r="Q84" s="13">
        <v>100</v>
      </c>
      <c r="R84" s="15"/>
      <c r="S84" s="13">
        <v>100</v>
      </c>
      <c r="T84" s="15"/>
      <c r="U84" s="28">
        <f t="shared" si="7"/>
        <v>0.012916666666666668</v>
      </c>
      <c r="X84" s="2">
        <f t="shared" si="8"/>
        <v>0.012916666666666668</v>
      </c>
      <c r="Y84" s="98" t="e">
        <f>SMALL((H84,J84,L84,O84,P84,R84),1)+SMALL((H84,J84,L84,N84,P84,R84),2)+SMALL((H84,J84,L84,N84,P84,R84),3)+SMALL((H84,J84,L84,N84,P84,R84),4)</f>
        <v>#NUM!</v>
      </c>
    </row>
    <row r="85" spans="2:25" ht="12.75">
      <c r="B85" s="124">
        <f t="shared" si="9"/>
        <v>77</v>
      </c>
      <c r="C85" s="11">
        <f t="shared" si="6"/>
        <v>576</v>
      </c>
      <c r="D85" s="131" t="s">
        <v>95</v>
      </c>
      <c r="E85" s="116">
        <f>+C85-LARGE((G85,I85,K85,M85,O85,Q85),1)-LARGE((G85,I85,K85,M85,O85,Q85,S85),2)</f>
        <v>376</v>
      </c>
      <c r="F85" s="137">
        <v>86</v>
      </c>
      <c r="G85" s="13">
        <v>100</v>
      </c>
      <c r="H85" s="15"/>
      <c r="I85" s="13">
        <v>51</v>
      </c>
      <c r="J85" s="15">
        <v>0.012141203703703706</v>
      </c>
      <c r="K85" s="13">
        <v>25</v>
      </c>
      <c r="L85" s="16">
        <v>0.011805555555555552</v>
      </c>
      <c r="M85" s="13">
        <v>100</v>
      </c>
      <c r="N85" s="15"/>
      <c r="O85" s="13">
        <v>100</v>
      </c>
      <c r="P85" s="15"/>
      <c r="Q85" s="13">
        <v>100</v>
      </c>
      <c r="R85" s="15"/>
      <c r="S85" s="13">
        <v>100</v>
      </c>
      <c r="T85" s="15"/>
      <c r="U85" s="28">
        <f t="shared" si="7"/>
        <v>0.011805555555555552</v>
      </c>
      <c r="X85" s="2">
        <f t="shared" si="8"/>
        <v>0.011805555555555552</v>
      </c>
      <c r="Y85" s="98" t="e">
        <f>SMALL((H85,J85,L85,O85,P85,R85),1)+SMALL((H85,J85,L85,N85,P85,R85),2)+SMALL((H85,J85,L85,N85,P85,R85),3)+SMALL((H85,J85,L85,N85,P85,R85),4)</f>
        <v>#NUM!</v>
      </c>
    </row>
    <row r="86" spans="2:25" ht="12.75">
      <c r="B86" s="124">
        <f t="shared" si="9"/>
        <v>78</v>
      </c>
      <c r="C86" s="11">
        <f t="shared" si="6"/>
        <v>585</v>
      </c>
      <c r="D86" s="131" t="s">
        <v>110</v>
      </c>
      <c r="E86" s="116">
        <f>+C86-LARGE((G86,I86,K86,M86,O86,Q86),1)-LARGE((G86,I86,K86,M86,O86,Q86,S86),2)</f>
        <v>385</v>
      </c>
      <c r="F86" s="137">
        <v>67</v>
      </c>
      <c r="G86" s="13">
        <v>44</v>
      </c>
      <c r="H86" s="15">
        <v>0.01159722222222222</v>
      </c>
      <c r="I86" s="13">
        <v>41</v>
      </c>
      <c r="J86" s="15">
        <v>0.01158564814814815</v>
      </c>
      <c r="K86" s="13">
        <v>100</v>
      </c>
      <c r="L86" s="16"/>
      <c r="M86" s="13">
        <v>100</v>
      </c>
      <c r="N86" s="15"/>
      <c r="O86" s="13">
        <v>100</v>
      </c>
      <c r="P86" s="15"/>
      <c r="Q86" s="13">
        <v>100</v>
      </c>
      <c r="R86" s="15"/>
      <c r="S86" s="13">
        <v>100</v>
      </c>
      <c r="T86" s="15"/>
      <c r="U86" s="28">
        <f t="shared" si="7"/>
        <v>0.01158564814814815</v>
      </c>
      <c r="X86" s="2">
        <f t="shared" si="8"/>
        <v>0.01158564814814815</v>
      </c>
      <c r="Y86" s="98" t="e">
        <f>SMALL((H86,J86,L86,O86,P86,R86),1)+SMALL((H86,J86,L86,N86,P86,R86),2)+SMALL((H86,J86,L86,N86,P86,R86),3)+SMALL((H86,J86,L86,N86,P86,R86),4)</f>
        <v>#NUM!</v>
      </c>
    </row>
    <row r="87" spans="2:25" ht="12.75">
      <c r="B87" s="124">
        <f t="shared" si="9"/>
        <v>79</v>
      </c>
      <c r="C87" s="11">
        <f t="shared" si="6"/>
        <v>624</v>
      </c>
      <c r="D87" s="131" t="s">
        <v>227</v>
      </c>
      <c r="E87" s="116">
        <f>+C87-LARGE((G87,I87,K87,M87,O87,Q87),1)-LARGE((G87,I87,K87,M87,O87,Q87,S87),2)</f>
        <v>424</v>
      </c>
      <c r="F87" s="137">
        <v>96</v>
      </c>
      <c r="G87" s="13">
        <v>100</v>
      </c>
      <c r="H87" s="15"/>
      <c r="I87" s="13">
        <v>100</v>
      </c>
      <c r="J87" s="15"/>
      <c r="K87" s="13">
        <v>24</v>
      </c>
      <c r="L87" s="16">
        <v>0.011956018518518519</v>
      </c>
      <c r="M87" s="13">
        <v>100</v>
      </c>
      <c r="N87" s="15"/>
      <c r="O87" s="13">
        <v>100</v>
      </c>
      <c r="P87" s="15"/>
      <c r="Q87" s="13">
        <v>100</v>
      </c>
      <c r="R87" s="15"/>
      <c r="S87" s="13">
        <v>100</v>
      </c>
      <c r="T87" s="15"/>
      <c r="U87" s="28">
        <f t="shared" si="7"/>
        <v>0.011956018518518519</v>
      </c>
      <c r="X87" s="2">
        <f t="shared" si="8"/>
        <v>0.011956018518518519</v>
      </c>
      <c r="Y87" s="98" t="e">
        <f>SMALL((H87,J87,L87,O87,P87,R87),1)+SMALL((H87,J87,L87,N87,P87,R87),2)+SMALL((H87,J87,L87,N87,P87,R87),3)+SMALL((H87,J87,L87,N87,P87,R87),4)</f>
        <v>#NUM!</v>
      </c>
    </row>
    <row r="88" spans="2:25" ht="12.75">
      <c r="B88" s="124">
        <f t="shared" si="9"/>
        <v>80</v>
      </c>
      <c r="C88" s="11">
        <f t="shared" si="6"/>
        <v>632</v>
      </c>
      <c r="D88" s="131" t="s">
        <v>124</v>
      </c>
      <c r="E88" s="116">
        <f>+C88-LARGE((G88,I88,K88,M88,O88,Q88),1)-LARGE((G88,I88,K88,M88,O88,Q88,S88),2)</f>
        <v>432</v>
      </c>
      <c r="F88" s="137">
        <v>27</v>
      </c>
      <c r="G88" s="13">
        <v>32</v>
      </c>
      <c r="H88" s="15">
        <v>0.01412037037037037</v>
      </c>
      <c r="I88" s="13">
        <v>100</v>
      </c>
      <c r="J88" s="15"/>
      <c r="K88" s="13">
        <v>100</v>
      </c>
      <c r="L88" s="16"/>
      <c r="M88" s="13">
        <v>100</v>
      </c>
      <c r="N88" s="15"/>
      <c r="O88" s="13">
        <v>100</v>
      </c>
      <c r="P88" s="15"/>
      <c r="Q88" s="13">
        <v>100</v>
      </c>
      <c r="R88" s="15"/>
      <c r="S88" s="13">
        <v>100</v>
      </c>
      <c r="T88" s="15"/>
      <c r="U88" s="28">
        <f t="shared" si="7"/>
        <v>0.01412037037037037</v>
      </c>
      <c r="X88" s="2">
        <f t="shared" si="8"/>
        <v>0.01412037037037037</v>
      </c>
      <c r="Y88" s="98" t="e">
        <f>SMALL((H88,J88,L88,O88,P88,R88),1)+SMALL((H88,J88,L88,N88,P88,R88),2)+SMALL((H88,J88,L88,N88,P88,R88),3)+SMALL((H88,J88,L88,N88,P88,R88),4)</f>
        <v>#NUM!</v>
      </c>
    </row>
    <row r="89" spans="2:25" ht="12.75">
      <c r="B89" s="124">
        <f t="shared" si="9"/>
        <v>81</v>
      </c>
      <c r="C89" s="11">
        <f t="shared" si="6"/>
        <v>633</v>
      </c>
      <c r="D89" s="144" t="s">
        <v>257</v>
      </c>
      <c r="E89" s="116">
        <f>+C89-LARGE((G89,I89,K89,M89,O89,Q89),1)-LARGE((G89,I89,K89,M89,O89,Q89,S89),2)</f>
        <v>433</v>
      </c>
      <c r="F89" s="137">
        <v>50</v>
      </c>
      <c r="G89" s="13">
        <v>33</v>
      </c>
      <c r="H89" s="15">
        <v>0.014317129629629628</v>
      </c>
      <c r="I89" s="13">
        <v>100</v>
      </c>
      <c r="J89" s="15"/>
      <c r="K89" s="13">
        <v>100</v>
      </c>
      <c r="L89" s="16"/>
      <c r="M89" s="13">
        <v>100</v>
      </c>
      <c r="N89" s="15"/>
      <c r="O89" s="13">
        <v>100</v>
      </c>
      <c r="P89" s="15"/>
      <c r="Q89" s="13">
        <v>100</v>
      </c>
      <c r="R89" s="15"/>
      <c r="S89" s="13">
        <v>100</v>
      </c>
      <c r="T89" s="15"/>
      <c r="U89" s="28">
        <f t="shared" si="7"/>
        <v>0.014317129629629628</v>
      </c>
      <c r="X89" s="2">
        <f t="shared" si="8"/>
        <v>0.014317129629629628</v>
      </c>
      <c r="Y89" s="98" t="e">
        <f>SMALL((H89,J89,L89,O89,P89,R89),1)+SMALL((H89,J89,L89,N89,P89,R89),2)+SMALL((H89,J89,L89,N89,P89,R89),3)+SMALL((H89,J89,L89,N89,P89,R89),4)</f>
        <v>#NUM!</v>
      </c>
    </row>
    <row r="90" spans="2:25" ht="12.75">
      <c r="B90" s="124">
        <f t="shared" si="9"/>
        <v>82</v>
      </c>
      <c r="C90" s="11">
        <f t="shared" si="6"/>
        <v>634</v>
      </c>
      <c r="D90" s="131" t="s">
        <v>127</v>
      </c>
      <c r="E90" s="116">
        <f>+C90-LARGE((G90,I90,K90,M90,O90,Q90),1)-LARGE((G90,I90,K90,M90,O90,Q90,S90),2)</f>
        <v>434</v>
      </c>
      <c r="F90" s="137">
        <v>87</v>
      </c>
      <c r="G90" s="13">
        <v>100</v>
      </c>
      <c r="H90" s="15"/>
      <c r="I90" s="13">
        <v>100</v>
      </c>
      <c r="J90" s="15"/>
      <c r="K90" s="13">
        <v>34</v>
      </c>
      <c r="L90" s="16">
        <v>0.013125000000000001</v>
      </c>
      <c r="M90" s="13">
        <v>100</v>
      </c>
      <c r="N90" s="15"/>
      <c r="O90" s="13">
        <v>100</v>
      </c>
      <c r="P90" s="15"/>
      <c r="Q90" s="13">
        <v>100</v>
      </c>
      <c r="R90" s="15"/>
      <c r="S90" s="13">
        <v>100</v>
      </c>
      <c r="T90" s="15"/>
      <c r="U90" s="28">
        <f t="shared" si="7"/>
        <v>0.013125000000000001</v>
      </c>
      <c r="X90" s="2">
        <f t="shared" si="8"/>
        <v>0.013125000000000001</v>
      </c>
      <c r="Y90" s="98" t="e">
        <f>SMALL((H90,J90,L90,O90,P90,R90),1)+SMALL((H90,J90,L90,N90,P90,R90),2)+SMALL((H90,J90,L90,N90,P90,R90),3)+SMALL((H90,J90,L90,N90,P90,R90),4)</f>
        <v>#NUM!</v>
      </c>
    </row>
    <row r="91" spans="2:25" ht="12.75">
      <c r="B91" s="124">
        <f t="shared" si="9"/>
        <v>83</v>
      </c>
      <c r="C91" s="11">
        <f t="shared" si="6"/>
        <v>653</v>
      </c>
      <c r="D91" s="131" t="s">
        <v>102</v>
      </c>
      <c r="E91" s="116">
        <f>+C91-LARGE((G91,I91,K91,M91,O91,Q91),1)-LARGE((G91,I91,K91,M91,O91,Q91,S91),2)</f>
        <v>453</v>
      </c>
      <c r="F91" s="137">
        <v>17</v>
      </c>
      <c r="G91" s="13">
        <v>100</v>
      </c>
      <c r="H91" s="15"/>
      <c r="I91" s="13">
        <v>100</v>
      </c>
      <c r="J91" s="15"/>
      <c r="K91" s="13">
        <v>53</v>
      </c>
      <c r="L91" s="16">
        <v>0.01423611111111111</v>
      </c>
      <c r="M91" s="13">
        <v>100</v>
      </c>
      <c r="N91" s="15"/>
      <c r="O91" s="13">
        <v>100</v>
      </c>
      <c r="P91" s="15"/>
      <c r="Q91" s="13">
        <v>100</v>
      </c>
      <c r="R91" s="15"/>
      <c r="S91" s="13">
        <v>100</v>
      </c>
      <c r="T91" s="15"/>
      <c r="U91" s="28">
        <f t="shared" si="7"/>
        <v>0.01423611111111111</v>
      </c>
      <c r="X91" s="2">
        <f t="shared" si="8"/>
        <v>0.01423611111111111</v>
      </c>
      <c r="Y91" s="98" t="e">
        <f>SMALL((H91,J91,L91,O91,P91,R91),1)+SMALL((H91,J91,L91,N91,P91,R91),2)+SMALL((H91,J91,L91,N91,P91,R91),3)+SMALL((H91,J91,L91,N91,P91,R91),4)</f>
        <v>#NUM!</v>
      </c>
    </row>
    <row r="92" spans="2:25" ht="12.75">
      <c r="B92" s="124">
        <f t="shared" si="9"/>
        <v>84</v>
      </c>
      <c r="C92" s="11">
        <f t="shared" si="6"/>
        <v>660</v>
      </c>
      <c r="D92" s="10" t="s">
        <v>279</v>
      </c>
      <c r="E92" s="116">
        <f>+C92-LARGE((G92,I92,K92,M92,O92,Q92),1)-LARGE((G92,I92,K92,M92,O92,Q92,S92),2)</f>
        <v>460</v>
      </c>
      <c r="F92" s="137">
        <v>26</v>
      </c>
      <c r="G92" s="13">
        <v>100</v>
      </c>
      <c r="H92" s="15"/>
      <c r="I92" s="13">
        <v>100</v>
      </c>
      <c r="J92" s="15"/>
      <c r="K92" s="13">
        <v>100</v>
      </c>
      <c r="L92" s="16"/>
      <c r="M92" s="13">
        <v>100</v>
      </c>
      <c r="N92" s="15"/>
      <c r="O92" s="13">
        <v>60</v>
      </c>
      <c r="P92" s="15">
        <v>0.010555555555555554</v>
      </c>
      <c r="Q92" s="13">
        <v>100</v>
      </c>
      <c r="R92" s="15"/>
      <c r="S92" s="13">
        <v>100</v>
      </c>
      <c r="T92" s="15"/>
      <c r="U92" s="28">
        <f t="shared" si="7"/>
        <v>0.010555555555555554</v>
      </c>
      <c r="X92" s="2">
        <f t="shared" si="8"/>
        <v>0.010555555555555554</v>
      </c>
      <c r="Y92" s="98" t="e">
        <f>SMALL((H92,J92,L92,O92,P92,R92),1)+SMALL((H92,J92,L92,N92,P92,R92),2)+SMALL((H92,J92,L92,N92,P92,R92),3)+SMALL((H92,J92,L92,N92,P92,R92),4)</f>
        <v>#NUM!</v>
      </c>
    </row>
    <row r="93" spans="2:25" ht="12.75">
      <c r="B93" s="124">
        <f t="shared" si="9"/>
        <v>85</v>
      </c>
      <c r="C93" s="11">
        <f t="shared" si="6"/>
        <v>700</v>
      </c>
      <c r="D93" s="131" t="s">
        <v>49</v>
      </c>
      <c r="E93" s="116">
        <f>+C93-LARGE((G93,I93,K93,M93,O93,Q93),1)-LARGE((G93,I93,K93,M93,O93,Q93,S93),2)</f>
        <v>500</v>
      </c>
      <c r="F93" s="137">
        <v>12</v>
      </c>
      <c r="G93" s="13">
        <v>100</v>
      </c>
      <c r="H93" s="15"/>
      <c r="I93" s="13">
        <v>100</v>
      </c>
      <c r="J93" s="15"/>
      <c r="K93" s="13">
        <v>100</v>
      </c>
      <c r="L93" s="16"/>
      <c r="M93" s="13">
        <v>100</v>
      </c>
      <c r="N93" s="15"/>
      <c r="O93" s="13">
        <v>100</v>
      </c>
      <c r="P93" s="15"/>
      <c r="Q93" s="13">
        <v>100</v>
      </c>
      <c r="R93" s="15"/>
      <c r="S93" s="13">
        <v>100</v>
      </c>
      <c r="T93" s="15"/>
      <c r="U93" s="28">
        <f t="shared" si="7"/>
      </c>
      <c r="X93" s="2">
        <f t="shared" si="8"/>
        <v>0</v>
      </c>
      <c r="Y93" s="98" t="e">
        <f>SMALL((H93,J93,L93,O93,P93,R93),1)+SMALL((H93,J93,L93,N93,P93,R93),2)+SMALL((H93,J93,L93,N93,P93,R93),3)+SMALL((H93,J93,L93,N93,P93,R93),4)</f>
        <v>#NUM!</v>
      </c>
    </row>
    <row r="94" spans="2:25" ht="12.75">
      <c r="B94" s="124">
        <f t="shared" si="9"/>
        <v>86</v>
      </c>
      <c r="C94" s="11">
        <f t="shared" si="6"/>
        <v>700</v>
      </c>
      <c r="D94" s="131" t="s">
        <v>105</v>
      </c>
      <c r="E94" s="116">
        <f>+C94-LARGE((G94,I94,K94,M94,O94,Q94),1)-LARGE((G94,I94,K94,M94,O94,Q94,S94),2)</f>
        <v>500</v>
      </c>
      <c r="F94" s="137">
        <v>7</v>
      </c>
      <c r="G94" s="13">
        <v>100</v>
      </c>
      <c r="H94" s="15"/>
      <c r="I94" s="13">
        <v>100</v>
      </c>
      <c r="J94" s="15"/>
      <c r="K94" s="13">
        <v>100</v>
      </c>
      <c r="L94" s="16"/>
      <c r="M94" s="13">
        <v>100</v>
      </c>
      <c r="N94" s="15"/>
      <c r="O94" s="13">
        <v>100</v>
      </c>
      <c r="P94" s="15"/>
      <c r="Q94" s="13">
        <v>100</v>
      </c>
      <c r="R94" s="15"/>
      <c r="S94" s="13">
        <v>100</v>
      </c>
      <c r="T94" s="15"/>
      <c r="U94" s="28">
        <f t="shared" si="7"/>
      </c>
      <c r="X94" s="2">
        <f t="shared" si="8"/>
        <v>0</v>
      </c>
      <c r="Y94" s="98" t="e">
        <f>SMALL((H94,J94,L94,O94,P94,R94),1)+SMALL((H94,J94,L94,N94,P94,R94),2)+SMALL((H94,J94,L94,N94,P94,R94),3)+SMALL((H94,J94,L94,N94,P94,R94),4)</f>
        <v>#NUM!</v>
      </c>
    </row>
    <row r="95" spans="2:25" ht="12.75">
      <c r="B95" s="124">
        <f t="shared" si="9"/>
        <v>87</v>
      </c>
      <c r="C95" s="11">
        <f t="shared" si="6"/>
        <v>700</v>
      </c>
      <c r="D95" s="144" t="s">
        <v>139</v>
      </c>
      <c r="E95" s="116">
        <f>+C95-LARGE((G95,I95,K95,M95,O95,Q95),1)-LARGE((G95,I95,K95,M95,O95,Q95,S95),2)</f>
        <v>500</v>
      </c>
      <c r="F95" s="137">
        <v>10</v>
      </c>
      <c r="G95" s="13">
        <v>100</v>
      </c>
      <c r="H95" s="15"/>
      <c r="I95" s="13">
        <v>100</v>
      </c>
      <c r="J95" s="15"/>
      <c r="K95" s="13">
        <v>100</v>
      </c>
      <c r="L95" s="16"/>
      <c r="M95" s="13">
        <v>100</v>
      </c>
      <c r="N95" s="15"/>
      <c r="O95" s="13">
        <v>100</v>
      </c>
      <c r="P95" s="15"/>
      <c r="Q95" s="13">
        <v>100</v>
      </c>
      <c r="R95" s="15"/>
      <c r="S95" s="13">
        <v>100</v>
      </c>
      <c r="T95" s="15"/>
      <c r="U95" s="28">
        <f t="shared" si="7"/>
      </c>
      <c r="X95" s="2">
        <f t="shared" si="8"/>
        <v>0</v>
      </c>
      <c r="Y95" s="98" t="e">
        <f>SMALL((H95,J95,L95,O95,P95,R95),1)+SMALL((H95,J95,L95,N95,P95,R95),2)+SMALL((H95,J95,L95,N95,P95,R95),3)+SMALL((H95,J95,L95,N95,P95,R95),4)</f>
        <v>#NUM!</v>
      </c>
    </row>
    <row r="96" spans="2:25" ht="12.75">
      <c r="B96" s="124">
        <f t="shared" si="9"/>
        <v>88</v>
      </c>
      <c r="C96" s="11">
        <f t="shared" si="6"/>
        <v>700</v>
      </c>
      <c r="D96" s="131" t="s">
        <v>104</v>
      </c>
      <c r="E96" s="116">
        <f>+C96-LARGE((G96,I96,K96,M96,O96,Q96),1)-LARGE((G96,I96,K96,M96,O96,Q96,S96),2)</f>
        <v>500</v>
      </c>
      <c r="F96" s="137">
        <v>15</v>
      </c>
      <c r="G96" s="13">
        <v>100</v>
      </c>
      <c r="H96" s="15"/>
      <c r="I96" s="13">
        <v>100</v>
      </c>
      <c r="J96" s="15"/>
      <c r="K96" s="13">
        <v>100</v>
      </c>
      <c r="L96" s="16"/>
      <c r="M96" s="13">
        <v>100</v>
      </c>
      <c r="N96" s="15"/>
      <c r="O96" s="13">
        <v>100</v>
      </c>
      <c r="P96" s="15"/>
      <c r="Q96" s="13">
        <v>100</v>
      </c>
      <c r="R96" s="15"/>
      <c r="S96" s="13">
        <v>100</v>
      </c>
      <c r="T96" s="15"/>
      <c r="U96" s="28">
        <f t="shared" si="7"/>
      </c>
      <c r="X96" s="2">
        <f t="shared" si="8"/>
        <v>0</v>
      </c>
      <c r="Y96" s="98" t="e">
        <f>SMALL((H96,J96,L96,O96,P96,R96),1)+SMALL((H96,J96,L96,N96,P96,R96),2)+SMALL((H96,J96,L96,N96,P96,R96),3)+SMALL((H96,J96,L96,N96,P96,R96),4)</f>
        <v>#NUM!</v>
      </c>
    </row>
    <row r="97" spans="2:25" ht="12.75">
      <c r="B97" s="124">
        <f t="shared" si="9"/>
        <v>89</v>
      </c>
      <c r="C97" s="11">
        <f t="shared" si="6"/>
        <v>700</v>
      </c>
      <c r="D97" s="131" t="s">
        <v>123</v>
      </c>
      <c r="E97" s="116">
        <f>+C97-LARGE((G97,I97,K97,M97,O97,Q97),1)-LARGE((G97,I97,K97,M97,O97,Q97,S97),2)</f>
        <v>500</v>
      </c>
      <c r="F97" s="137">
        <v>21</v>
      </c>
      <c r="G97" s="13">
        <v>100</v>
      </c>
      <c r="H97" s="15"/>
      <c r="I97" s="13">
        <v>100</v>
      </c>
      <c r="J97" s="15"/>
      <c r="K97" s="13">
        <v>100</v>
      </c>
      <c r="L97" s="16"/>
      <c r="M97" s="13">
        <v>100</v>
      </c>
      <c r="N97" s="15"/>
      <c r="O97" s="13">
        <v>100</v>
      </c>
      <c r="P97" s="15"/>
      <c r="Q97" s="13">
        <v>100</v>
      </c>
      <c r="R97" s="15"/>
      <c r="S97" s="13">
        <v>100</v>
      </c>
      <c r="T97" s="15"/>
      <c r="U97" s="28">
        <f t="shared" si="7"/>
      </c>
      <c r="X97" s="2">
        <f t="shared" si="8"/>
        <v>0</v>
      </c>
      <c r="Y97" s="98" t="e">
        <f>SMALL((H97,J97,L97,O97,P97,R97),1)+SMALL((H97,J97,L97,N97,P97,R97),2)+SMALL((H97,J97,L97,N97,P97,R97),3)+SMALL((H97,J97,L97,N97,P97,R97),4)</f>
        <v>#NUM!</v>
      </c>
    </row>
    <row r="98" spans="2:25" ht="12.75">
      <c r="B98" s="124">
        <f t="shared" si="9"/>
        <v>90</v>
      </c>
      <c r="C98" s="11">
        <f t="shared" si="6"/>
        <v>700</v>
      </c>
      <c r="D98" s="144" t="s">
        <v>96</v>
      </c>
      <c r="E98" s="116">
        <f>+C98-LARGE((G98,I98,K98,M98,O98,Q98),1)-LARGE((G98,I98,K98,M98,O98,Q98,S98),2)</f>
        <v>500</v>
      </c>
      <c r="F98" s="137">
        <v>30</v>
      </c>
      <c r="G98" s="13">
        <v>100</v>
      </c>
      <c r="H98" s="15"/>
      <c r="I98" s="13">
        <v>100</v>
      </c>
      <c r="J98" s="15"/>
      <c r="K98" s="13">
        <v>100</v>
      </c>
      <c r="L98" s="16"/>
      <c r="M98" s="13">
        <v>100</v>
      </c>
      <c r="N98" s="15"/>
      <c r="O98" s="13">
        <v>100</v>
      </c>
      <c r="P98" s="15"/>
      <c r="Q98" s="13">
        <v>100</v>
      </c>
      <c r="R98" s="15"/>
      <c r="S98" s="13">
        <v>100</v>
      </c>
      <c r="T98" s="15"/>
      <c r="U98" s="28">
        <f t="shared" si="7"/>
      </c>
      <c r="X98" s="2">
        <f t="shared" si="8"/>
        <v>0</v>
      </c>
      <c r="Y98" s="98" t="e">
        <f>SMALL((H98,J98,L98,O98,P98,R98),1)+SMALL((H98,J98,L98,N98,P98,R98),2)+SMALL((H98,J98,L98,N98,P98,R98),3)+SMALL((H98,J98,L98,N98,P98,R98),4)</f>
        <v>#NUM!</v>
      </c>
    </row>
    <row r="99" spans="2:25" ht="12.75">
      <c r="B99" s="124">
        <f t="shared" si="9"/>
        <v>91</v>
      </c>
      <c r="C99" s="11">
        <f t="shared" si="6"/>
        <v>700</v>
      </c>
      <c r="D99" s="144" t="s">
        <v>60</v>
      </c>
      <c r="E99" s="116">
        <f>+C99-LARGE((G99,I99,K99,M99,O99,Q99),1)-LARGE((G99,I99,K99,M99,O99,Q99,S99),2)</f>
        <v>500</v>
      </c>
      <c r="F99" s="137">
        <v>35</v>
      </c>
      <c r="G99" s="13">
        <v>100</v>
      </c>
      <c r="H99" s="15"/>
      <c r="I99" s="13">
        <v>100</v>
      </c>
      <c r="J99" s="15"/>
      <c r="K99" s="13">
        <v>100</v>
      </c>
      <c r="L99" s="16"/>
      <c r="M99" s="13">
        <v>100</v>
      </c>
      <c r="N99" s="15"/>
      <c r="O99" s="13">
        <v>100</v>
      </c>
      <c r="P99" s="15"/>
      <c r="Q99" s="13">
        <v>100</v>
      </c>
      <c r="R99" s="15"/>
      <c r="S99" s="13">
        <v>100</v>
      </c>
      <c r="T99" s="15"/>
      <c r="U99" s="28">
        <f t="shared" si="7"/>
      </c>
      <c r="X99" s="2">
        <f t="shared" si="8"/>
        <v>0</v>
      </c>
      <c r="Y99" s="98" t="e">
        <f>SMALL((H99,J99,L99,O99,P99,R99),1)+SMALL((H99,J99,L99,N99,P99,R99),2)+SMALL((H99,J99,L99,N99,P99,R99),3)+SMALL((H99,J99,L99,N99,P99,R99),4)</f>
        <v>#NUM!</v>
      </c>
    </row>
    <row r="100" spans="2:25" ht="12.75">
      <c r="B100" s="124">
        <f t="shared" si="9"/>
        <v>92</v>
      </c>
      <c r="C100" s="11">
        <f t="shared" si="6"/>
        <v>700</v>
      </c>
      <c r="D100" s="131" t="s">
        <v>142</v>
      </c>
      <c r="E100" s="116">
        <f>+C100-LARGE((G100,I100,K100,M100,O100,Q100),1)-LARGE((G100,I100,K100,M100,O100,Q100,S100),2)</f>
        <v>500</v>
      </c>
      <c r="F100" s="137">
        <v>38</v>
      </c>
      <c r="G100" s="13">
        <v>100</v>
      </c>
      <c r="H100" s="15"/>
      <c r="I100" s="13">
        <v>100</v>
      </c>
      <c r="J100" s="15"/>
      <c r="K100" s="13">
        <v>100</v>
      </c>
      <c r="L100" s="16"/>
      <c r="M100" s="13">
        <v>100</v>
      </c>
      <c r="N100" s="15"/>
      <c r="O100" s="13">
        <v>100</v>
      </c>
      <c r="P100" s="15"/>
      <c r="Q100" s="13">
        <v>100</v>
      </c>
      <c r="R100" s="15"/>
      <c r="S100" s="13">
        <v>100</v>
      </c>
      <c r="T100" s="15"/>
      <c r="U100" s="28">
        <f t="shared" si="7"/>
      </c>
      <c r="X100" s="2">
        <f t="shared" si="8"/>
        <v>0</v>
      </c>
      <c r="Y100" s="98" t="e">
        <f>SMALL((H100,J100,L100,O100,P100,R100),1)+SMALL((H100,J100,L100,N100,P100,R100),2)+SMALL((H100,J100,L100,N100,P100,R100),3)+SMALL((H100,J100,L100,N100,P100,R100),4)</f>
        <v>#NUM!</v>
      </c>
    </row>
    <row r="101" spans="2:25" ht="12.75">
      <c r="B101" s="124">
        <f t="shared" si="9"/>
        <v>93</v>
      </c>
      <c r="C101" s="11">
        <f t="shared" si="6"/>
        <v>700</v>
      </c>
      <c r="D101" s="131" t="s">
        <v>64</v>
      </c>
      <c r="E101" s="116">
        <f>+C101-LARGE((G101,I101,K101,M101,O101,Q101),1)-LARGE((G101,I101,K101,M101,O101,Q101,S101),2)</f>
        <v>500</v>
      </c>
      <c r="F101" s="137">
        <v>43</v>
      </c>
      <c r="G101" s="13">
        <v>100</v>
      </c>
      <c r="H101" s="15"/>
      <c r="I101" s="13">
        <v>100</v>
      </c>
      <c r="J101" s="15"/>
      <c r="K101" s="13">
        <v>100</v>
      </c>
      <c r="L101" s="16"/>
      <c r="M101" s="13">
        <v>100</v>
      </c>
      <c r="N101" s="15"/>
      <c r="O101" s="13">
        <v>100</v>
      </c>
      <c r="P101" s="15"/>
      <c r="Q101" s="13">
        <v>100</v>
      </c>
      <c r="R101" s="15"/>
      <c r="S101" s="13">
        <v>100</v>
      </c>
      <c r="T101" s="15"/>
      <c r="U101" s="28">
        <f t="shared" si="7"/>
      </c>
      <c r="X101" s="2">
        <f t="shared" si="8"/>
        <v>0</v>
      </c>
      <c r="Y101" s="98" t="e">
        <f>SMALL((H101,J101,L101,O101,P101,R101),1)+SMALL((H101,J101,L101,N101,P101,R101),2)+SMALL((H101,J101,L101,N101,P101,R101),3)+SMALL((H101,J101,L101,N101,P101,R101),4)</f>
        <v>#NUM!</v>
      </c>
    </row>
    <row r="102" spans="2:25" ht="12.75">
      <c r="B102" s="124">
        <f t="shared" si="9"/>
        <v>94</v>
      </c>
      <c r="C102" s="11">
        <f t="shared" si="6"/>
        <v>700</v>
      </c>
      <c r="D102" s="131" t="s">
        <v>69</v>
      </c>
      <c r="E102" s="116">
        <f>+C102-LARGE((G102,I102,K102,M102,O102,Q102),1)-LARGE((G102,I102,K102,M102,O102,Q102,S102),2)</f>
        <v>500</v>
      </c>
      <c r="F102" s="137">
        <v>53</v>
      </c>
      <c r="G102" s="13">
        <v>100</v>
      </c>
      <c r="H102" s="15"/>
      <c r="I102" s="13">
        <v>100</v>
      </c>
      <c r="J102" s="15"/>
      <c r="K102" s="13">
        <v>100</v>
      </c>
      <c r="L102" s="16"/>
      <c r="M102" s="13">
        <v>100</v>
      </c>
      <c r="N102" s="15"/>
      <c r="O102" s="13">
        <v>100</v>
      </c>
      <c r="P102" s="15"/>
      <c r="Q102" s="13">
        <v>100</v>
      </c>
      <c r="R102" s="15"/>
      <c r="S102" s="13">
        <v>100</v>
      </c>
      <c r="T102" s="15"/>
      <c r="U102" s="28">
        <f t="shared" si="7"/>
      </c>
      <c r="X102" s="2">
        <f t="shared" si="8"/>
        <v>0</v>
      </c>
      <c r="Y102" s="98" t="e">
        <f>SMALL((H102,J102,L102,O102,P102,R102),1)+SMALL((H102,J102,L102,N102,P102,R102),2)+SMALL((H102,J102,L102,N102,P102,R102),3)+SMALL((H102,J102,L102,N102,P102,R102),4)</f>
        <v>#NUM!</v>
      </c>
    </row>
    <row r="103" spans="2:25" ht="12.75">
      <c r="B103" s="124">
        <f t="shared" si="9"/>
        <v>95</v>
      </c>
      <c r="C103" s="11">
        <f aca="true" t="shared" si="10" ref="C103:C108">G103+I103+K103+M103+O103+Q103+S103</f>
        <v>700</v>
      </c>
      <c r="D103" s="131" t="s">
        <v>77</v>
      </c>
      <c r="E103" s="116">
        <f>+C103-LARGE((G103,I103,K103,M103,O103,Q103),1)-LARGE((G103,I103,K103,M103,O103,Q103,S103),2)</f>
        <v>500</v>
      </c>
      <c r="F103" s="137">
        <v>66</v>
      </c>
      <c r="G103" s="13">
        <v>100</v>
      </c>
      <c r="H103" s="15"/>
      <c r="I103" s="13">
        <v>100</v>
      </c>
      <c r="J103" s="15"/>
      <c r="K103" s="13">
        <v>100</v>
      </c>
      <c r="L103" s="16"/>
      <c r="M103" s="13">
        <v>100</v>
      </c>
      <c r="N103" s="15"/>
      <c r="O103" s="13">
        <v>100</v>
      </c>
      <c r="P103" s="15"/>
      <c r="Q103" s="13">
        <v>100</v>
      </c>
      <c r="R103" s="15"/>
      <c r="S103" s="13">
        <v>100</v>
      </c>
      <c r="T103" s="15"/>
      <c r="U103" s="28">
        <f t="shared" si="7"/>
      </c>
      <c r="X103" s="2">
        <f t="shared" si="8"/>
        <v>0</v>
      </c>
      <c r="Y103" s="98" t="e">
        <f>SMALL((H103,J103,L103,O103,P103,R103),1)+SMALL((H103,J103,L103,N103,P103,R103),2)+SMALL((H103,J103,L103,N103,P103,R103),3)+SMALL((H103,J103,L103,N103,P103,R103),4)</f>
        <v>#NUM!</v>
      </c>
    </row>
    <row r="104" spans="2:25" ht="12.75">
      <c r="B104" s="124">
        <f t="shared" si="9"/>
        <v>96</v>
      </c>
      <c r="C104" s="11">
        <f t="shared" si="10"/>
        <v>700</v>
      </c>
      <c r="D104" s="131" t="s">
        <v>134</v>
      </c>
      <c r="E104" s="116">
        <f>+C104-LARGE((G104,I104,K104,M104,O104,Q104),1)-LARGE((G104,I104,K104,M104,O104,Q104,S104),2)</f>
        <v>500</v>
      </c>
      <c r="F104" s="137">
        <v>73</v>
      </c>
      <c r="G104" s="13">
        <v>100</v>
      </c>
      <c r="H104" s="15"/>
      <c r="I104" s="13">
        <v>100</v>
      </c>
      <c r="J104" s="15"/>
      <c r="K104" s="13">
        <v>100</v>
      </c>
      <c r="L104" s="16"/>
      <c r="M104" s="13">
        <v>100</v>
      </c>
      <c r="N104" s="15"/>
      <c r="O104" s="13">
        <v>100</v>
      </c>
      <c r="P104" s="15"/>
      <c r="Q104" s="13">
        <v>100</v>
      </c>
      <c r="R104" s="15"/>
      <c r="S104" s="13">
        <v>100</v>
      </c>
      <c r="T104" s="15"/>
      <c r="U104" s="28">
        <f t="shared" si="7"/>
      </c>
      <c r="X104" s="2">
        <f t="shared" si="8"/>
        <v>0</v>
      </c>
      <c r="Y104" s="98" t="e">
        <f>SMALL((H104,J104,L104,O104,P104,R104),1)+SMALL((H104,J104,L104,N104,P104,R104),2)+SMALL((H104,J104,L104,N104,P104,R104),3)+SMALL((H104,J104,L104,N104,P104,R104),4)</f>
        <v>#NUM!</v>
      </c>
    </row>
    <row r="105" spans="2:25" ht="12.75">
      <c r="B105" s="124">
        <f t="shared" si="9"/>
        <v>97</v>
      </c>
      <c r="C105" s="11">
        <f t="shared" si="10"/>
        <v>700</v>
      </c>
      <c r="D105" s="131" t="s">
        <v>129</v>
      </c>
      <c r="E105" s="116">
        <f>+C105-LARGE((G105,I105,K105,M105,O105,Q105),1)-LARGE((G105,I105,K105,M105,O105,Q105,S105),2)</f>
        <v>500</v>
      </c>
      <c r="F105" s="137">
        <v>81</v>
      </c>
      <c r="G105" s="13">
        <v>100</v>
      </c>
      <c r="H105" s="15"/>
      <c r="I105" s="13">
        <v>100</v>
      </c>
      <c r="J105" s="15"/>
      <c r="K105" s="13">
        <v>100</v>
      </c>
      <c r="L105" s="16"/>
      <c r="M105" s="13">
        <v>100</v>
      </c>
      <c r="N105" s="15"/>
      <c r="O105" s="13">
        <v>100</v>
      </c>
      <c r="P105" s="15"/>
      <c r="Q105" s="13">
        <v>100</v>
      </c>
      <c r="R105" s="15"/>
      <c r="S105" s="13">
        <v>100</v>
      </c>
      <c r="T105" s="15"/>
      <c r="U105" s="28">
        <f t="shared" si="7"/>
      </c>
      <c r="X105" s="2">
        <f t="shared" si="8"/>
        <v>0</v>
      </c>
      <c r="Y105" s="98" t="e">
        <f>SMALL((H105,J105,L105,O105,P105,R105),1)+SMALL((H105,J105,L105,N105,P105,R105),2)+SMALL((H105,J105,L105,N105,P105,R105),3)+SMALL((H105,J105,L105,N105,P105,R105),4)</f>
        <v>#NUM!</v>
      </c>
    </row>
    <row r="106" spans="2:25" ht="12.75">
      <c r="B106" s="124">
        <f t="shared" si="9"/>
        <v>98</v>
      </c>
      <c r="C106" s="11">
        <f t="shared" si="10"/>
        <v>700</v>
      </c>
      <c r="D106" s="131" t="s">
        <v>84</v>
      </c>
      <c r="E106" s="116">
        <f>+C106-LARGE((G106,I106,K106,M106,O106,Q106),1)-LARGE((G106,I106,K106,M106,O106,Q106,S106),2)</f>
        <v>500</v>
      </c>
      <c r="F106" s="137">
        <v>85</v>
      </c>
      <c r="G106" s="13">
        <v>100</v>
      </c>
      <c r="H106" s="15"/>
      <c r="I106" s="13">
        <v>100</v>
      </c>
      <c r="J106" s="16"/>
      <c r="K106" s="13">
        <v>100</v>
      </c>
      <c r="L106" s="16"/>
      <c r="M106" s="13">
        <v>100</v>
      </c>
      <c r="N106" s="15"/>
      <c r="O106" s="13">
        <v>100</v>
      </c>
      <c r="P106" s="15"/>
      <c r="Q106" s="13">
        <v>100</v>
      </c>
      <c r="R106" s="15"/>
      <c r="S106" s="13">
        <v>100</v>
      </c>
      <c r="T106" s="15"/>
      <c r="U106" s="28"/>
      <c r="X106" s="2">
        <f t="shared" si="8"/>
        <v>0</v>
      </c>
      <c r="Y106" s="98" t="e">
        <f>SMALL((H106,J106,L106,O106,P106,R106),1)+SMALL((H106,J106,L106,N106,P106,R106),2)+SMALL((H106,J106,L106,N106,P106,R106),3)+SMALL((H106,J106,L106,N106,P106,R106),4)</f>
        <v>#NUM!</v>
      </c>
    </row>
    <row r="107" spans="2:25" ht="12.75">
      <c r="B107" s="124">
        <f>1+B106</f>
        <v>99</v>
      </c>
      <c r="C107" s="11">
        <f t="shared" si="10"/>
        <v>700</v>
      </c>
      <c r="D107" s="131" t="s">
        <v>89</v>
      </c>
      <c r="E107" s="116">
        <f>+C107-LARGE((G107,I107,K107,M107,O107,Q107),1)-LARGE((G107,I107,K107,M107,O107,Q107,S107),2)</f>
        <v>500</v>
      </c>
      <c r="F107" s="137">
        <v>94</v>
      </c>
      <c r="G107" s="13">
        <v>100</v>
      </c>
      <c r="H107" s="15"/>
      <c r="I107" s="13">
        <v>100</v>
      </c>
      <c r="J107" s="15"/>
      <c r="K107" s="13">
        <v>100</v>
      </c>
      <c r="L107" s="16"/>
      <c r="M107" s="13">
        <v>100</v>
      </c>
      <c r="N107" s="15"/>
      <c r="O107" s="13">
        <v>100</v>
      </c>
      <c r="P107" s="15"/>
      <c r="Q107" s="13">
        <v>100</v>
      </c>
      <c r="R107" s="15"/>
      <c r="S107" s="13">
        <v>100</v>
      </c>
      <c r="T107" s="15"/>
      <c r="U107" s="28"/>
      <c r="X107" s="2">
        <f t="shared" si="8"/>
        <v>0</v>
      </c>
      <c r="Y107" s="98" t="e">
        <f>SMALL((H107,J107,L107,O107,P107,R107),1)+SMALL((H107,J107,L107,N107,P107,R107),2)+SMALL((H107,J107,L107,N107,P107,R107),3)+SMALL((H107,J107,L107,N107,P107,R107),4)</f>
        <v>#NUM!</v>
      </c>
    </row>
    <row r="108" spans="2:25" ht="12.75">
      <c r="B108" s="124">
        <v>102</v>
      </c>
      <c r="C108" s="11">
        <f t="shared" si="10"/>
        <v>700</v>
      </c>
      <c r="D108" s="131" t="s">
        <v>90</v>
      </c>
      <c r="E108" s="116">
        <f>+C108-LARGE((G108,I108,K108,M108,O108,Q108),1)-LARGE((G108,I108,K108,M108,O108,Q108,S108),2)</f>
        <v>500</v>
      </c>
      <c r="F108" s="137">
        <v>95</v>
      </c>
      <c r="G108" s="13">
        <v>100</v>
      </c>
      <c r="H108" s="15"/>
      <c r="I108" s="13">
        <v>100</v>
      </c>
      <c r="J108" s="15"/>
      <c r="K108" s="13">
        <v>100</v>
      </c>
      <c r="L108" s="16"/>
      <c r="M108" s="13">
        <v>100</v>
      </c>
      <c r="N108" s="15"/>
      <c r="O108" s="13">
        <v>100</v>
      </c>
      <c r="P108" s="15"/>
      <c r="Q108" s="13">
        <v>100</v>
      </c>
      <c r="R108" s="15"/>
      <c r="S108" s="13">
        <v>100</v>
      </c>
      <c r="T108" s="15"/>
      <c r="U108" s="28">
        <f>IF(X108&gt;0,X108,"")</f>
      </c>
      <c r="X108" s="2">
        <f t="shared" si="8"/>
        <v>0</v>
      </c>
      <c r="Y108" s="98" t="e">
        <f>SMALL((H108,J108,L108,O108,P108,R108),1)+SMALL((H108,J108,L108,N108,P108,R108),2)+SMALL((H108,J108,L108,N108,P108,R108),3)+SMALL((H108,J108,L108,N108,P108,R108),4)</f>
        <v>#NUM!</v>
      </c>
    </row>
    <row r="109" spans="2:21" ht="12.75">
      <c r="B109" s="2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ht="12.75">
      <c r="B110" s="29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ht="12.75">
      <c r="B111" s="29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ht="12.75">
      <c r="B112" s="29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ht="12.75">
      <c r="B113" s="29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ht="12.75">
      <c r="B114" s="29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ht="12.75">
      <c r="B115" s="29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ht="12.75">
      <c r="B116" s="29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2:21" ht="12.75">
      <c r="B117" s="29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2:21" ht="12.75">
      <c r="B118" s="29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2:21" ht="12.75">
      <c r="B119" s="2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ht="12.75">
      <c r="U120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3" r:id="rId2"/>
  <rowBreaks count="1" manualBreakCount="1">
    <brk id="45" max="6553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:C48"/>
    </sheetView>
  </sheetViews>
  <sheetFormatPr defaultColWidth="9.140625" defaultRowHeight="12.75"/>
  <sheetData>
    <row r="1" spans="1:3" ht="12.75">
      <c r="A1">
        <v>0</v>
      </c>
      <c r="B1">
        <v>1</v>
      </c>
      <c r="C1" t="s">
        <v>132</v>
      </c>
    </row>
    <row r="2" spans="1:3" ht="12.75">
      <c r="A2">
        <v>0</v>
      </c>
      <c r="B2">
        <v>11</v>
      </c>
      <c r="C2" t="s">
        <v>278</v>
      </c>
    </row>
    <row r="3" spans="1:3" ht="12.75">
      <c r="A3">
        <v>0</v>
      </c>
      <c r="B3">
        <v>19</v>
      </c>
      <c r="C3" t="s">
        <v>277</v>
      </c>
    </row>
    <row r="4" spans="1:3" ht="12.75">
      <c r="A4">
        <v>0</v>
      </c>
      <c r="B4">
        <v>25</v>
      </c>
      <c r="C4" t="s">
        <v>111</v>
      </c>
    </row>
    <row r="5" spans="1:3" ht="12.75">
      <c r="A5">
        <v>0</v>
      </c>
      <c r="B5">
        <v>28</v>
      </c>
      <c r="C5" t="s">
        <v>76</v>
      </c>
    </row>
    <row r="6" spans="1:3" ht="12.75">
      <c r="A6">
        <v>0</v>
      </c>
      <c r="B6">
        <v>36</v>
      </c>
      <c r="C6" t="s">
        <v>275</v>
      </c>
    </row>
    <row r="7" spans="1:3" ht="12.75">
      <c r="A7">
        <v>0</v>
      </c>
      <c r="B7">
        <v>47</v>
      </c>
      <c r="C7" t="s">
        <v>258</v>
      </c>
    </row>
    <row r="8" spans="1:3" ht="12.75">
      <c r="A8" t="s">
        <v>180</v>
      </c>
      <c r="B8">
        <v>5</v>
      </c>
      <c r="C8" t="s">
        <v>173</v>
      </c>
    </row>
    <row r="9" spans="1:3" ht="12.75">
      <c r="A9" t="s">
        <v>180</v>
      </c>
      <c r="B9">
        <v>6</v>
      </c>
      <c r="C9" t="s">
        <v>181</v>
      </c>
    </row>
    <row r="10" spans="1:3" ht="12.75">
      <c r="A10" t="s">
        <v>180</v>
      </c>
      <c r="B10">
        <v>10</v>
      </c>
      <c r="C10" t="s">
        <v>172</v>
      </c>
    </row>
    <row r="11" spans="1:3" ht="12.75">
      <c r="A11" t="s">
        <v>180</v>
      </c>
      <c r="B11">
        <v>12</v>
      </c>
      <c r="C11" t="s">
        <v>72</v>
      </c>
    </row>
    <row r="12" spans="1:3" ht="12.75">
      <c r="A12" t="s">
        <v>180</v>
      </c>
      <c r="B12">
        <v>18</v>
      </c>
      <c r="C12" t="s">
        <v>131</v>
      </c>
    </row>
    <row r="13" spans="1:3" ht="12.75">
      <c r="A13" t="s">
        <v>180</v>
      </c>
      <c r="B13">
        <v>44</v>
      </c>
      <c r="C13" t="s">
        <v>125</v>
      </c>
    </row>
    <row r="14" spans="1:3" ht="12.75">
      <c r="A14" t="s">
        <v>156</v>
      </c>
      <c r="B14">
        <v>15</v>
      </c>
      <c r="C14" t="s">
        <v>85</v>
      </c>
    </row>
    <row r="15" spans="1:3" ht="12.75">
      <c r="A15" t="s">
        <v>156</v>
      </c>
      <c r="B15">
        <v>17</v>
      </c>
      <c r="C15" t="s">
        <v>122</v>
      </c>
    </row>
    <row r="16" spans="1:3" ht="12.75">
      <c r="A16" t="s">
        <v>156</v>
      </c>
      <c r="B16">
        <v>20</v>
      </c>
      <c r="C16" t="s">
        <v>81</v>
      </c>
    </row>
    <row r="17" spans="1:3" ht="12.75">
      <c r="A17" t="s">
        <v>156</v>
      </c>
      <c r="B17">
        <v>23</v>
      </c>
      <c r="C17" t="s">
        <v>97</v>
      </c>
    </row>
    <row r="18" spans="1:3" ht="12.75">
      <c r="A18" t="s">
        <v>156</v>
      </c>
      <c r="B18">
        <v>37</v>
      </c>
      <c r="C18" t="s">
        <v>47</v>
      </c>
    </row>
    <row r="19" spans="1:3" ht="12.75">
      <c r="A19" t="s">
        <v>261</v>
      </c>
      <c r="B19">
        <v>33</v>
      </c>
      <c r="C19" t="s">
        <v>92</v>
      </c>
    </row>
    <row r="20" spans="1:3" ht="12.75">
      <c r="A20" t="s">
        <v>261</v>
      </c>
      <c r="B20">
        <v>39</v>
      </c>
      <c r="C20" t="s">
        <v>87</v>
      </c>
    </row>
    <row r="21" spans="1:3" ht="12.75">
      <c r="A21" t="s">
        <v>261</v>
      </c>
      <c r="B21">
        <v>40</v>
      </c>
      <c r="C21" t="s">
        <v>126</v>
      </c>
    </row>
    <row r="22" spans="1:3" ht="12.75">
      <c r="A22" t="s">
        <v>261</v>
      </c>
      <c r="B22">
        <v>48</v>
      </c>
      <c r="C22" t="s">
        <v>55</v>
      </c>
    </row>
    <row r="23" spans="1:3" ht="12.75">
      <c r="A23" t="s">
        <v>194</v>
      </c>
      <c r="B23">
        <v>27</v>
      </c>
      <c r="C23" t="s">
        <v>57</v>
      </c>
    </row>
    <row r="24" spans="1:3" ht="12.75">
      <c r="A24" t="s">
        <v>194</v>
      </c>
      <c r="B24">
        <v>29</v>
      </c>
      <c r="C24" t="s">
        <v>58</v>
      </c>
    </row>
    <row r="25" spans="1:3" ht="12.75">
      <c r="A25" t="s">
        <v>194</v>
      </c>
      <c r="B25">
        <v>32</v>
      </c>
      <c r="C25" t="s">
        <v>73</v>
      </c>
    </row>
    <row r="26" spans="1:3" ht="12.75">
      <c r="A26" t="s">
        <v>194</v>
      </c>
      <c r="B26">
        <v>43</v>
      </c>
      <c r="C26" t="s">
        <v>67</v>
      </c>
    </row>
    <row r="27" spans="1:3" ht="12.75">
      <c r="A27" t="s">
        <v>269</v>
      </c>
      <c r="B27">
        <v>4</v>
      </c>
      <c r="C27" t="s">
        <v>62</v>
      </c>
    </row>
    <row r="28" spans="1:3" ht="12.75">
      <c r="A28" t="s">
        <v>269</v>
      </c>
      <c r="B28">
        <v>45</v>
      </c>
      <c r="C28" t="s">
        <v>149</v>
      </c>
    </row>
    <row r="29" spans="1:3" ht="12.75">
      <c r="A29" t="s">
        <v>218</v>
      </c>
      <c r="B29">
        <v>13</v>
      </c>
      <c r="C29" t="s">
        <v>88</v>
      </c>
    </row>
    <row r="30" spans="1:3" ht="12.75">
      <c r="A30" t="s">
        <v>188</v>
      </c>
      <c r="B30">
        <v>8</v>
      </c>
      <c r="C30" t="s">
        <v>93</v>
      </c>
    </row>
    <row r="31" spans="1:3" ht="12.75">
      <c r="A31" t="s">
        <v>188</v>
      </c>
      <c r="B31">
        <v>38</v>
      </c>
      <c r="C31" t="s">
        <v>94</v>
      </c>
    </row>
    <row r="32" spans="1:3" ht="12.75">
      <c r="A32" t="s">
        <v>188</v>
      </c>
      <c r="B32">
        <v>42</v>
      </c>
      <c r="C32" t="s">
        <v>52</v>
      </c>
    </row>
    <row r="33" spans="1:3" ht="12.75">
      <c r="A33" t="s">
        <v>195</v>
      </c>
      <c r="B33">
        <v>35</v>
      </c>
      <c r="C33" t="s">
        <v>75</v>
      </c>
    </row>
    <row r="34" spans="1:3" ht="12.75">
      <c r="A34" t="s">
        <v>195</v>
      </c>
      <c r="B34">
        <v>41</v>
      </c>
      <c r="C34" t="s">
        <v>74</v>
      </c>
    </row>
    <row r="35" spans="1:3" ht="12.75">
      <c r="A35" t="s">
        <v>157</v>
      </c>
      <c r="B35">
        <v>7</v>
      </c>
      <c r="C35" t="s">
        <v>65</v>
      </c>
    </row>
    <row r="36" spans="1:3" ht="12.75">
      <c r="A36" t="s">
        <v>157</v>
      </c>
      <c r="B36">
        <v>14</v>
      </c>
      <c r="C36" t="s">
        <v>56</v>
      </c>
    </row>
    <row r="37" spans="1:3" ht="12.75">
      <c r="A37" t="s">
        <v>157</v>
      </c>
      <c r="B37">
        <v>21</v>
      </c>
      <c r="C37" t="s">
        <v>128</v>
      </c>
    </row>
    <row r="38" spans="1:3" ht="12.75">
      <c r="A38" t="s">
        <v>157</v>
      </c>
      <c r="B38">
        <v>31</v>
      </c>
      <c r="C38" t="s">
        <v>86</v>
      </c>
    </row>
    <row r="39" spans="1:3" ht="12.75">
      <c r="A39" t="s">
        <v>157</v>
      </c>
      <c r="B39">
        <v>46</v>
      </c>
      <c r="C39" t="s">
        <v>80</v>
      </c>
    </row>
    <row r="40" spans="1:3" ht="12.75">
      <c r="A40" t="s">
        <v>235</v>
      </c>
      <c r="B40">
        <v>9</v>
      </c>
      <c r="C40" t="s">
        <v>140</v>
      </c>
    </row>
    <row r="41" spans="1:3" ht="12.75">
      <c r="A41" t="s">
        <v>158</v>
      </c>
      <c r="B41">
        <v>2</v>
      </c>
      <c r="C41" t="s">
        <v>54</v>
      </c>
    </row>
    <row r="42" spans="1:3" ht="12.75">
      <c r="A42" t="s">
        <v>158</v>
      </c>
      <c r="B42">
        <v>3</v>
      </c>
      <c r="C42" t="s">
        <v>63</v>
      </c>
    </row>
    <row r="43" spans="1:3" ht="12.75">
      <c r="A43" t="s">
        <v>158</v>
      </c>
      <c r="B43">
        <v>22</v>
      </c>
      <c r="C43" t="s">
        <v>51</v>
      </c>
    </row>
    <row r="44" spans="1:3" ht="12.75">
      <c r="A44" t="s">
        <v>211</v>
      </c>
      <c r="B44">
        <v>16</v>
      </c>
      <c r="C44" t="s">
        <v>71</v>
      </c>
    </row>
    <row r="45" spans="1:3" ht="12.75">
      <c r="A45" t="s">
        <v>211</v>
      </c>
      <c r="B45">
        <v>26</v>
      </c>
      <c r="C45" t="s">
        <v>61</v>
      </c>
    </row>
    <row r="46" spans="1:3" ht="12.75">
      <c r="A46" t="s">
        <v>211</v>
      </c>
      <c r="B46">
        <v>30</v>
      </c>
      <c r="C46" t="s">
        <v>83</v>
      </c>
    </row>
    <row r="47" spans="1:3" ht="12.75">
      <c r="A47" t="s">
        <v>211</v>
      </c>
      <c r="B47">
        <v>34</v>
      </c>
      <c r="C47" t="s">
        <v>50</v>
      </c>
    </row>
    <row r="48" spans="1:3" ht="12.75">
      <c r="A48" t="s">
        <v>197</v>
      </c>
      <c r="B48">
        <v>24</v>
      </c>
      <c r="C48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83"/>
  <sheetViews>
    <sheetView zoomScale="75" zoomScaleNormal="75" zoomScalePageLayoutView="0" workbookViewId="0" topLeftCell="A58">
      <selection activeCell="K16" sqref="K16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9" width="11.5742187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ht="23.25">
      <c r="A1" s="95" t="s">
        <v>114</v>
      </c>
    </row>
    <row r="2" ht="13.5" thickBot="1"/>
    <row r="3" spans="2:11" ht="18.75" thickBot="1">
      <c r="B3" s="104" t="s">
        <v>0</v>
      </c>
      <c r="C3" s="113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112" t="s">
        <v>6</v>
      </c>
      <c r="I3" s="112" t="s">
        <v>43</v>
      </c>
      <c r="J3" s="105" t="s">
        <v>7</v>
      </c>
      <c r="K3" s="58" t="s">
        <v>30</v>
      </c>
    </row>
    <row r="4" spans="2:12" ht="18.75" thickBot="1">
      <c r="B4" s="121" t="s">
        <v>254</v>
      </c>
      <c r="C4" s="60">
        <v>20</v>
      </c>
      <c r="D4" s="60">
        <v>20</v>
      </c>
      <c r="E4" s="60">
        <v>20</v>
      </c>
      <c r="F4" s="60">
        <v>25</v>
      </c>
      <c r="G4" s="60">
        <v>20</v>
      </c>
      <c r="H4" s="60">
        <v>25</v>
      </c>
      <c r="I4" s="60">
        <v>25</v>
      </c>
      <c r="J4" s="97">
        <f aca="true" t="shared" si="0" ref="J4:J17">SUM(C4:I4)</f>
        <v>155</v>
      </c>
      <c r="K4" s="61">
        <v>1</v>
      </c>
      <c r="L4" s="55"/>
    </row>
    <row r="5" spans="2:12" ht="18.75" thickBot="1">
      <c r="B5" s="64" t="s">
        <v>253</v>
      </c>
      <c r="C5" s="63">
        <v>15</v>
      </c>
      <c r="D5" s="63">
        <v>12</v>
      </c>
      <c r="E5" s="63">
        <v>25</v>
      </c>
      <c r="F5" s="63">
        <v>15</v>
      </c>
      <c r="G5" s="63">
        <v>10</v>
      </c>
      <c r="H5" s="63">
        <v>9</v>
      </c>
      <c r="I5" s="63">
        <v>12</v>
      </c>
      <c r="J5" s="97">
        <f t="shared" si="0"/>
        <v>98</v>
      </c>
      <c r="K5" s="61" t="s">
        <v>282</v>
      </c>
      <c r="L5" s="55"/>
    </row>
    <row r="6" spans="2:12" ht="18.75" thickBot="1">
      <c r="B6" s="62" t="s">
        <v>251</v>
      </c>
      <c r="C6" s="63">
        <v>9</v>
      </c>
      <c r="D6" s="63">
        <v>7</v>
      </c>
      <c r="E6" s="63">
        <v>7</v>
      </c>
      <c r="F6" s="63">
        <v>10</v>
      </c>
      <c r="G6" s="63">
        <v>25</v>
      </c>
      <c r="H6" s="63">
        <v>20</v>
      </c>
      <c r="I6" s="63">
        <v>20</v>
      </c>
      <c r="J6" s="97">
        <f t="shared" si="0"/>
        <v>98</v>
      </c>
      <c r="K6" s="61" t="s">
        <v>282</v>
      </c>
      <c r="L6" s="55"/>
    </row>
    <row r="7" spans="2:15" ht="18.75" thickBot="1">
      <c r="B7" s="62" t="s">
        <v>252</v>
      </c>
      <c r="C7" s="63">
        <v>12</v>
      </c>
      <c r="D7" s="63">
        <v>25</v>
      </c>
      <c r="E7" s="63">
        <v>12</v>
      </c>
      <c r="F7" s="63">
        <v>9</v>
      </c>
      <c r="G7" s="63">
        <v>15</v>
      </c>
      <c r="H7" s="63">
        <v>15</v>
      </c>
      <c r="I7" s="63">
        <v>7</v>
      </c>
      <c r="J7" s="97">
        <f t="shared" si="0"/>
        <v>95</v>
      </c>
      <c r="K7" s="66">
        <v>4</v>
      </c>
      <c r="L7" s="55"/>
      <c r="O7" s="17"/>
    </row>
    <row r="8" spans="2:12" ht="18.75" thickBot="1">
      <c r="B8" s="64" t="s">
        <v>265</v>
      </c>
      <c r="C8" s="63">
        <v>25</v>
      </c>
      <c r="D8" s="65">
        <v>15</v>
      </c>
      <c r="E8" s="65">
        <v>9</v>
      </c>
      <c r="F8" s="65">
        <v>8</v>
      </c>
      <c r="G8" s="65">
        <v>8</v>
      </c>
      <c r="H8" s="65">
        <v>7</v>
      </c>
      <c r="I8" s="65">
        <v>8</v>
      </c>
      <c r="J8" s="97">
        <f t="shared" si="0"/>
        <v>80</v>
      </c>
      <c r="K8" s="66">
        <v>5</v>
      </c>
      <c r="L8" s="55"/>
    </row>
    <row r="9" spans="2:12" ht="18.75" thickBot="1">
      <c r="B9" s="62" t="s">
        <v>245</v>
      </c>
      <c r="C9" s="63">
        <v>10</v>
      </c>
      <c r="D9" s="63">
        <v>9</v>
      </c>
      <c r="E9" s="63">
        <v>15</v>
      </c>
      <c r="F9" s="63">
        <v>7</v>
      </c>
      <c r="G9" s="63">
        <v>9</v>
      </c>
      <c r="H9" s="63">
        <v>12</v>
      </c>
      <c r="I9" s="63">
        <v>15</v>
      </c>
      <c r="J9" s="97">
        <f t="shared" si="0"/>
        <v>77</v>
      </c>
      <c r="K9" s="66">
        <v>6</v>
      </c>
      <c r="L9" s="55"/>
    </row>
    <row r="10" spans="2:12" ht="18.75" thickBot="1">
      <c r="B10" s="64" t="s">
        <v>256</v>
      </c>
      <c r="C10" s="63">
        <v>7</v>
      </c>
      <c r="D10" s="65">
        <v>1</v>
      </c>
      <c r="E10" s="65">
        <v>8</v>
      </c>
      <c r="F10" s="65">
        <v>20</v>
      </c>
      <c r="G10" s="65">
        <v>12</v>
      </c>
      <c r="H10" s="65">
        <v>10</v>
      </c>
      <c r="I10" s="65">
        <v>9</v>
      </c>
      <c r="J10" s="97">
        <f t="shared" si="0"/>
        <v>67</v>
      </c>
      <c r="K10" s="66">
        <v>7</v>
      </c>
      <c r="L10" s="55"/>
    </row>
    <row r="11" spans="2:12" ht="18.75" thickBot="1">
      <c r="B11" s="62" t="s">
        <v>246</v>
      </c>
      <c r="C11" s="63">
        <v>8</v>
      </c>
      <c r="D11" s="63">
        <v>8</v>
      </c>
      <c r="E11" s="63">
        <v>3</v>
      </c>
      <c r="F11" s="63">
        <v>4</v>
      </c>
      <c r="G11" s="63">
        <v>6</v>
      </c>
      <c r="H11" s="63">
        <v>8</v>
      </c>
      <c r="I11" s="63">
        <v>10</v>
      </c>
      <c r="J11" s="97">
        <f t="shared" si="0"/>
        <v>47</v>
      </c>
      <c r="K11" s="66">
        <v>8</v>
      </c>
      <c r="L11" s="55"/>
    </row>
    <row r="12" spans="2:12" ht="18.75" thickBot="1">
      <c r="B12" s="62" t="s">
        <v>248</v>
      </c>
      <c r="C12" s="63">
        <v>7</v>
      </c>
      <c r="D12" s="63">
        <v>12</v>
      </c>
      <c r="E12" s="63">
        <v>10</v>
      </c>
      <c r="F12" s="63">
        <v>2</v>
      </c>
      <c r="G12" s="63">
        <v>5</v>
      </c>
      <c r="H12" s="63">
        <v>5</v>
      </c>
      <c r="I12" s="63">
        <v>4</v>
      </c>
      <c r="J12" s="97">
        <f t="shared" si="0"/>
        <v>45</v>
      </c>
      <c r="K12" s="66">
        <v>9</v>
      </c>
      <c r="L12" s="55"/>
    </row>
    <row r="13" spans="2:12" ht="18.75" thickBot="1">
      <c r="B13" s="64" t="s">
        <v>249</v>
      </c>
      <c r="C13" s="63">
        <v>5</v>
      </c>
      <c r="D13" s="63">
        <v>5</v>
      </c>
      <c r="E13" s="63">
        <v>1</v>
      </c>
      <c r="F13" s="63">
        <v>12</v>
      </c>
      <c r="G13" s="63">
        <v>7</v>
      </c>
      <c r="H13" s="63">
        <v>4</v>
      </c>
      <c r="I13" s="63">
        <v>5</v>
      </c>
      <c r="J13" s="97">
        <f t="shared" si="0"/>
        <v>39</v>
      </c>
      <c r="K13" s="66">
        <v>10</v>
      </c>
      <c r="L13" s="55"/>
    </row>
    <row r="14" spans="2:12" ht="18.75" thickBot="1">
      <c r="B14" s="64" t="s">
        <v>255</v>
      </c>
      <c r="C14" s="63">
        <v>3</v>
      </c>
      <c r="D14" s="65">
        <v>2</v>
      </c>
      <c r="E14" s="65">
        <v>4</v>
      </c>
      <c r="F14" s="65">
        <v>5</v>
      </c>
      <c r="G14" s="65">
        <v>4</v>
      </c>
      <c r="H14" s="65">
        <v>6</v>
      </c>
      <c r="I14" s="65">
        <v>3</v>
      </c>
      <c r="J14" s="97">
        <f t="shared" si="0"/>
        <v>27</v>
      </c>
      <c r="K14" s="66" t="s">
        <v>283</v>
      </c>
      <c r="L14" s="55"/>
    </row>
    <row r="15" spans="2:12" ht="18.75" thickBot="1">
      <c r="B15" s="62" t="s">
        <v>266</v>
      </c>
      <c r="C15" s="63">
        <v>4</v>
      </c>
      <c r="D15" s="63">
        <v>6</v>
      </c>
      <c r="E15" s="63">
        <v>5</v>
      </c>
      <c r="F15" s="63">
        <v>1</v>
      </c>
      <c r="G15" s="63">
        <v>3</v>
      </c>
      <c r="H15" s="63">
        <v>2</v>
      </c>
      <c r="I15" s="63">
        <v>6</v>
      </c>
      <c r="J15" s="97">
        <f t="shared" si="0"/>
        <v>27</v>
      </c>
      <c r="K15" s="66" t="s">
        <v>283</v>
      </c>
      <c r="L15" s="55"/>
    </row>
    <row r="16" spans="2:12" ht="18.75" thickBot="1">
      <c r="B16" s="62" t="s">
        <v>250</v>
      </c>
      <c r="C16" s="63">
        <v>3</v>
      </c>
      <c r="D16" s="63">
        <v>4</v>
      </c>
      <c r="E16" s="63">
        <v>6</v>
      </c>
      <c r="F16" s="63">
        <v>3</v>
      </c>
      <c r="G16" s="63">
        <v>1</v>
      </c>
      <c r="H16" s="63">
        <v>3</v>
      </c>
      <c r="I16" s="63">
        <v>2</v>
      </c>
      <c r="J16" s="97">
        <f t="shared" si="0"/>
        <v>22</v>
      </c>
      <c r="K16" s="66">
        <v>13</v>
      </c>
      <c r="L16" s="55"/>
    </row>
    <row r="17" spans="2:12" ht="18.75" thickBot="1">
      <c r="B17" s="99" t="s">
        <v>247</v>
      </c>
      <c r="C17" s="67">
        <v>1</v>
      </c>
      <c r="D17" s="67">
        <v>3</v>
      </c>
      <c r="E17" s="67">
        <v>2</v>
      </c>
      <c r="F17" s="67">
        <v>6</v>
      </c>
      <c r="G17" s="67">
        <v>2</v>
      </c>
      <c r="H17" s="67">
        <v>1</v>
      </c>
      <c r="I17" s="67">
        <v>1</v>
      </c>
      <c r="J17" s="96">
        <f t="shared" si="0"/>
        <v>16</v>
      </c>
      <c r="K17" s="66">
        <v>14</v>
      </c>
      <c r="L17" s="55"/>
    </row>
    <row r="18" spans="2:11" ht="18">
      <c r="B18" s="68"/>
      <c r="C18" s="69"/>
      <c r="D18" s="69"/>
      <c r="E18" s="69"/>
      <c r="F18" s="69"/>
      <c r="G18" s="69"/>
      <c r="H18" s="69"/>
      <c r="I18" s="69"/>
      <c r="J18" s="70"/>
      <c r="K18" s="66"/>
    </row>
    <row r="19" spans="2:11" ht="18">
      <c r="B19" s="68"/>
      <c r="C19" s="69"/>
      <c r="D19" s="69"/>
      <c r="E19" s="69"/>
      <c r="F19" s="69"/>
      <c r="G19" s="69"/>
      <c r="H19" s="69"/>
      <c r="I19" s="69"/>
      <c r="J19" s="70"/>
      <c r="K19" s="66"/>
    </row>
    <row r="20" spans="2:10" ht="18.75" thickBot="1">
      <c r="B20" s="69"/>
      <c r="C20" s="69"/>
      <c r="D20" s="69"/>
      <c r="E20" s="69"/>
      <c r="F20" s="69"/>
      <c r="G20" s="69"/>
      <c r="H20" s="69"/>
      <c r="I20" s="69"/>
      <c r="J20" s="70"/>
    </row>
    <row r="21" spans="2:18" ht="18.75" thickBot="1">
      <c r="B21" s="138" t="s">
        <v>1</v>
      </c>
      <c r="C21" s="71"/>
      <c r="D21" s="71"/>
      <c r="E21" s="71"/>
      <c r="F21" s="71"/>
      <c r="G21" s="109" t="s">
        <v>7</v>
      </c>
      <c r="H21" s="108" t="s">
        <v>41</v>
      </c>
      <c r="I21" s="129"/>
      <c r="J21" s="70"/>
      <c r="L21" s="102" t="s">
        <v>2</v>
      </c>
      <c r="M21" s="71"/>
      <c r="N21" s="71"/>
      <c r="O21" s="71"/>
      <c r="P21" s="71"/>
      <c r="Q21" s="109" t="s">
        <v>7</v>
      </c>
      <c r="R21" s="108" t="s">
        <v>41</v>
      </c>
    </row>
    <row r="22" spans="2:18" ht="18.75" thickBot="1">
      <c r="B22" s="121" t="s">
        <v>265</v>
      </c>
      <c r="C22" s="73">
        <v>7</v>
      </c>
      <c r="D22" s="74">
        <v>8</v>
      </c>
      <c r="E22" s="74">
        <v>11</v>
      </c>
      <c r="F22" s="75">
        <v>23</v>
      </c>
      <c r="G22" s="76">
        <f aca="true" t="shared" si="1" ref="G22:G35">SUM(C22:F22)</f>
        <v>49</v>
      </c>
      <c r="H22" s="77">
        <v>25</v>
      </c>
      <c r="I22" s="130"/>
      <c r="J22" s="78"/>
      <c r="L22" s="59" t="s">
        <v>252</v>
      </c>
      <c r="M22" s="73">
        <v>6</v>
      </c>
      <c r="N22" s="74">
        <v>8</v>
      </c>
      <c r="O22" s="74">
        <v>19</v>
      </c>
      <c r="P22" s="75">
        <v>20</v>
      </c>
      <c r="Q22" s="76">
        <f aca="true" t="shared" si="2" ref="Q22:Q35">SUM(M22:P22)</f>
        <v>53</v>
      </c>
      <c r="R22" s="77">
        <v>25</v>
      </c>
    </row>
    <row r="23" spans="2:18" ht="18.75" thickBot="1">
      <c r="B23" s="64" t="s">
        <v>254</v>
      </c>
      <c r="C23" s="79">
        <v>2</v>
      </c>
      <c r="D23" s="80">
        <v>18</v>
      </c>
      <c r="E23" s="80">
        <v>37</v>
      </c>
      <c r="F23" s="81">
        <v>41</v>
      </c>
      <c r="G23" s="76">
        <f t="shared" si="1"/>
        <v>98</v>
      </c>
      <c r="H23" s="82">
        <v>20</v>
      </c>
      <c r="I23" s="130"/>
      <c r="J23" s="78"/>
      <c r="L23" s="64" t="s">
        <v>254</v>
      </c>
      <c r="M23" s="79">
        <v>1</v>
      </c>
      <c r="N23" s="80">
        <v>17</v>
      </c>
      <c r="O23" s="80">
        <v>22</v>
      </c>
      <c r="P23" s="81">
        <v>35</v>
      </c>
      <c r="Q23" s="76">
        <f t="shared" si="2"/>
        <v>75</v>
      </c>
      <c r="R23" s="82">
        <v>20</v>
      </c>
    </row>
    <row r="24" spans="2:18" ht="18.75" thickBot="1">
      <c r="B24" s="64" t="s">
        <v>253</v>
      </c>
      <c r="C24" s="83">
        <v>20</v>
      </c>
      <c r="D24" s="84">
        <v>21</v>
      </c>
      <c r="E24" s="84">
        <v>25</v>
      </c>
      <c r="F24" s="85">
        <v>35</v>
      </c>
      <c r="G24" s="76">
        <f t="shared" si="1"/>
        <v>101</v>
      </c>
      <c r="H24" s="82">
        <v>15</v>
      </c>
      <c r="I24" s="130"/>
      <c r="J24" s="78"/>
      <c r="L24" s="64" t="s">
        <v>265</v>
      </c>
      <c r="M24" s="83">
        <v>4</v>
      </c>
      <c r="N24" s="84">
        <v>12</v>
      </c>
      <c r="O24" s="84">
        <v>38</v>
      </c>
      <c r="P24" s="85">
        <v>42</v>
      </c>
      <c r="Q24" s="76">
        <f t="shared" si="2"/>
        <v>96</v>
      </c>
      <c r="R24" s="82">
        <v>15</v>
      </c>
    </row>
    <row r="25" spans="2:18" ht="18.75" thickBot="1">
      <c r="B25" s="62" t="s">
        <v>252</v>
      </c>
      <c r="C25" s="83">
        <v>17</v>
      </c>
      <c r="D25" s="84">
        <v>26</v>
      </c>
      <c r="E25" s="84">
        <v>28</v>
      </c>
      <c r="F25" s="85">
        <v>34</v>
      </c>
      <c r="G25" s="76">
        <f t="shared" si="1"/>
        <v>105</v>
      </c>
      <c r="H25" s="82">
        <v>12</v>
      </c>
      <c r="I25" s="130"/>
      <c r="J25" s="78"/>
      <c r="L25" s="62" t="s">
        <v>248</v>
      </c>
      <c r="M25" s="83">
        <v>5</v>
      </c>
      <c r="N25" s="84">
        <v>18</v>
      </c>
      <c r="O25" s="84">
        <v>39</v>
      </c>
      <c r="P25" s="85">
        <v>40</v>
      </c>
      <c r="Q25" s="76">
        <f t="shared" si="2"/>
        <v>102</v>
      </c>
      <c r="R25" s="82">
        <v>12</v>
      </c>
    </row>
    <row r="26" spans="2:18" ht="18.75" thickBot="1">
      <c r="B26" s="62" t="s">
        <v>245</v>
      </c>
      <c r="C26" s="83">
        <v>15</v>
      </c>
      <c r="D26" s="84">
        <v>27</v>
      </c>
      <c r="E26" s="84">
        <v>29</v>
      </c>
      <c r="F26" s="85">
        <v>44</v>
      </c>
      <c r="G26" s="76">
        <f t="shared" si="1"/>
        <v>115</v>
      </c>
      <c r="H26" s="82">
        <v>10</v>
      </c>
      <c r="I26" s="130"/>
      <c r="J26" s="70"/>
      <c r="L26" s="64" t="s">
        <v>253</v>
      </c>
      <c r="M26" s="83">
        <v>23</v>
      </c>
      <c r="N26" s="84">
        <v>24</v>
      </c>
      <c r="O26" s="84">
        <v>27</v>
      </c>
      <c r="P26" s="85">
        <v>28</v>
      </c>
      <c r="Q26" s="76">
        <f t="shared" si="2"/>
        <v>102</v>
      </c>
      <c r="R26" s="82">
        <v>12</v>
      </c>
    </row>
    <row r="27" spans="2:18" ht="18.75" thickBot="1">
      <c r="B27" s="62" t="s">
        <v>251</v>
      </c>
      <c r="C27" s="83">
        <v>10</v>
      </c>
      <c r="D27" s="84">
        <v>47</v>
      </c>
      <c r="E27" s="84">
        <v>50</v>
      </c>
      <c r="F27" s="85">
        <v>51</v>
      </c>
      <c r="G27" s="76">
        <f t="shared" si="1"/>
        <v>158</v>
      </c>
      <c r="H27" s="82">
        <v>9</v>
      </c>
      <c r="I27" s="130"/>
      <c r="J27" s="86"/>
      <c r="L27" s="62" t="s">
        <v>245</v>
      </c>
      <c r="M27" s="83">
        <v>16</v>
      </c>
      <c r="N27" s="84">
        <v>33</v>
      </c>
      <c r="O27" s="84">
        <v>37</v>
      </c>
      <c r="P27" s="85">
        <v>41</v>
      </c>
      <c r="Q27" s="76">
        <f t="shared" si="2"/>
        <v>127</v>
      </c>
      <c r="R27" s="82">
        <v>9</v>
      </c>
    </row>
    <row r="28" spans="2:18" ht="18.75" thickBot="1">
      <c r="B28" s="62" t="s">
        <v>246</v>
      </c>
      <c r="C28" s="83">
        <v>3</v>
      </c>
      <c r="D28" s="84">
        <v>52</v>
      </c>
      <c r="E28" s="84">
        <v>55</v>
      </c>
      <c r="F28" s="85">
        <v>56</v>
      </c>
      <c r="G28" s="76">
        <f t="shared" si="1"/>
        <v>166</v>
      </c>
      <c r="H28" s="82">
        <v>8</v>
      </c>
      <c r="I28" s="130"/>
      <c r="J28" s="78"/>
      <c r="L28" s="62" t="s">
        <v>246</v>
      </c>
      <c r="M28" s="83">
        <v>7</v>
      </c>
      <c r="N28" s="84">
        <v>11</v>
      </c>
      <c r="O28" s="84">
        <v>13</v>
      </c>
      <c r="P28" s="85">
        <v>100</v>
      </c>
      <c r="Q28" s="76">
        <f t="shared" si="2"/>
        <v>131</v>
      </c>
      <c r="R28" s="82">
        <v>8</v>
      </c>
    </row>
    <row r="29" spans="2:18" ht="18.75" thickBot="1">
      <c r="B29" s="62" t="s">
        <v>248</v>
      </c>
      <c r="C29" s="83">
        <v>14</v>
      </c>
      <c r="D29" s="84">
        <v>19</v>
      </c>
      <c r="E29" s="84">
        <v>38</v>
      </c>
      <c r="F29" s="85">
        <v>100</v>
      </c>
      <c r="G29" s="76">
        <f t="shared" si="1"/>
        <v>171</v>
      </c>
      <c r="H29" s="82">
        <v>7</v>
      </c>
      <c r="I29" s="130"/>
      <c r="J29" s="78"/>
      <c r="L29" s="62" t="s">
        <v>251</v>
      </c>
      <c r="M29" s="83">
        <v>2</v>
      </c>
      <c r="N29" s="84">
        <v>25</v>
      </c>
      <c r="O29" s="84">
        <v>49</v>
      </c>
      <c r="P29" s="85">
        <v>100</v>
      </c>
      <c r="Q29" s="76">
        <f t="shared" si="2"/>
        <v>176</v>
      </c>
      <c r="R29" s="82">
        <v>7</v>
      </c>
    </row>
    <row r="30" spans="2:18" ht="18.75" thickBot="1">
      <c r="B30" s="64" t="s">
        <v>256</v>
      </c>
      <c r="C30" s="83">
        <v>9</v>
      </c>
      <c r="D30" s="84">
        <v>13</v>
      </c>
      <c r="E30" s="84">
        <v>49</v>
      </c>
      <c r="F30" s="85">
        <v>100</v>
      </c>
      <c r="G30" s="76">
        <f t="shared" si="1"/>
        <v>171</v>
      </c>
      <c r="H30" s="82">
        <v>7</v>
      </c>
      <c r="I30" s="130"/>
      <c r="J30" s="78"/>
      <c r="L30" s="64" t="s">
        <v>266</v>
      </c>
      <c r="M30" s="83">
        <v>3</v>
      </c>
      <c r="N30" s="84">
        <v>21</v>
      </c>
      <c r="O30" s="84">
        <v>56</v>
      </c>
      <c r="P30" s="85">
        <v>100</v>
      </c>
      <c r="Q30" s="76">
        <f t="shared" si="2"/>
        <v>180</v>
      </c>
      <c r="R30" s="82">
        <v>6</v>
      </c>
    </row>
    <row r="31" spans="2:18" ht="18.75" thickBot="1">
      <c r="B31" s="64" t="s">
        <v>249</v>
      </c>
      <c r="C31" s="83">
        <v>16</v>
      </c>
      <c r="D31" s="84">
        <v>22</v>
      </c>
      <c r="E31" s="84">
        <v>39</v>
      </c>
      <c r="F31" s="85">
        <v>100</v>
      </c>
      <c r="G31" s="76">
        <f t="shared" si="1"/>
        <v>177</v>
      </c>
      <c r="H31" s="82">
        <v>5</v>
      </c>
      <c r="I31" s="130"/>
      <c r="J31" s="78"/>
      <c r="L31" s="64" t="s">
        <v>249</v>
      </c>
      <c r="M31" s="83">
        <v>36</v>
      </c>
      <c r="N31" s="84">
        <v>44</v>
      </c>
      <c r="O31" s="84">
        <v>52</v>
      </c>
      <c r="P31" s="85">
        <v>55</v>
      </c>
      <c r="Q31" s="76">
        <f t="shared" si="2"/>
        <v>187</v>
      </c>
      <c r="R31" s="82">
        <v>5</v>
      </c>
    </row>
    <row r="32" spans="2:18" ht="18.75" thickBot="1">
      <c r="B32" s="64" t="s">
        <v>266</v>
      </c>
      <c r="C32" s="83">
        <v>33</v>
      </c>
      <c r="D32" s="84">
        <v>42</v>
      </c>
      <c r="E32" s="84">
        <v>54</v>
      </c>
      <c r="F32" s="85">
        <v>100</v>
      </c>
      <c r="G32" s="76">
        <f t="shared" si="1"/>
        <v>229</v>
      </c>
      <c r="H32" s="82">
        <v>4</v>
      </c>
      <c r="I32" s="130"/>
      <c r="J32" s="78"/>
      <c r="L32" s="62" t="s">
        <v>250</v>
      </c>
      <c r="M32" s="83">
        <v>32</v>
      </c>
      <c r="N32" s="84">
        <v>43</v>
      </c>
      <c r="O32" s="84">
        <v>51</v>
      </c>
      <c r="P32" s="85">
        <v>100</v>
      </c>
      <c r="Q32" s="76">
        <f t="shared" si="2"/>
        <v>226</v>
      </c>
      <c r="R32" s="82">
        <v>4</v>
      </c>
    </row>
    <row r="33" spans="2:18" ht="18.75" thickBot="1">
      <c r="B33" s="62" t="s">
        <v>250</v>
      </c>
      <c r="C33" s="83">
        <v>5</v>
      </c>
      <c r="D33" s="84">
        <v>31</v>
      </c>
      <c r="E33" s="84">
        <v>100</v>
      </c>
      <c r="F33" s="85">
        <v>100</v>
      </c>
      <c r="G33" s="76">
        <f t="shared" si="1"/>
        <v>236</v>
      </c>
      <c r="H33" s="82">
        <v>3</v>
      </c>
      <c r="I33" s="130"/>
      <c r="J33" s="78"/>
      <c r="L33" s="64" t="s">
        <v>247</v>
      </c>
      <c r="M33" s="83">
        <v>14</v>
      </c>
      <c r="N33" s="84">
        <v>31</v>
      </c>
      <c r="O33" s="84">
        <v>100</v>
      </c>
      <c r="P33" s="85">
        <v>100</v>
      </c>
      <c r="Q33" s="76">
        <f t="shared" si="2"/>
        <v>245</v>
      </c>
      <c r="R33" s="82">
        <v>3</v>
      </c>
    </row>
    <row r="34" spans="2:18" ht="18.75" thickBot="1">
      <c r="B34" s="64" t="s">
        <v>255</v>
      </c>
      <c r="C34" s="83">
        <v>6</v>
      </c>
      <c r="D34" s="84">
        <v>30</v>
      </c>
      <c r="E34" s="84">
        <v>100</v>
      </c>
      <c r="F34" s="85">
        <v>100</v>
      </c>
      <c r="G34" s="76">
        <f t="shared" si="1"/>
        <v>236</v>
      </c>
      <c r="H34" s="82">
        <v>3</v>
      </c>
      <c r="I34" s="130"/>
      <c r="J34" s="78"/>
      <c r="L34" s="64" t="s">
        <v>255</v>
      </c>
      <c r="M34" s="83">
        <v>26</v>
      </c>
      <c r="N34" s="84">
        <v>46</v>
      </c>
      <c r="O34" s="84">
        <v>100</v>
      </c>
      <c r="P34" s="85">
        <v>100</v>
      </c>
      <c r="Q34" s="76">
        <f t="shared" si="2"/>
        <v>272</v>
      </c>
      <c r="R34" s="82">
        <v>2</v>
      </c>
    </row>
    <row r="35" spans="2:18" ht="18.75" thickBot="1">
      <c r="B35" s="99" t="s">
        <v>247</v>
      </c>
      <c r="C35" s="110">
        <v>24</v>
      </c>
      <c r="D35" s="111">
        <v>45</v>
      </c>
      <c r="E35" s="111">
        <v>100</v>
      </c>
      <c r="F35" s="106">
        <v>100</v>
      </c>
      <c r="G35" s="76">
        <f t="shared" si="1"/>
        <v>269</v>
      </c>
      <c r="H35" s="103">
        <v>1</v>
      </c>
      <c r="I35" s="130"/>
      <c r="J35" s="78"/>
      <c r="L35" s="99" t="s">
        <v>256</v>
      </c>
      <c r="M35" s="106">
        <v>30</v>
      </c>
      <c r="N35" s="106">
        <v>100</v>
      </c>
      <c r="O35" s="106">
        <v>100</v>
      </c>
      <c r="P35" s="106">
        <v>100</v>
      </c>
      <c r="Q35" s="76">
        <f t="shared" si="2"/>
        <v>330</v>
      </c>
      <c r="R35" s="103">
        <v>1</v>
      </c>
    </row>
    <row r="36" spans="2:17" ht="18.75" thickBot="1">
      <c r="B36" s="69"/>
      <c r="C36" s="78"/>
      <c r="D36" s="78"/>
      <c r="E36" s="78"/>
      <c r="F36" s="78"/>
      <c r="G36" s="120"/>
      <c r="H36" s="86"/>
      <c r="I36" s="86"/>
      <c r="J36" s="78"/>
      <c r="Q36" s="120"/>
    </row>
    <row r="37" spans="2:18" ht="18.75" thickBot="1">
      <c r="B37" s="93" t="s">
        <v>3</v>
      </c>
      <c r="C37" s="89"/>
      <c r="D37" s="89"/>
      <c r="E37" s="89"/>
      <c r="F37" s="89"/>
      <c r="G37" s="109" t="s">
        <v>7</v>
      </c>
      <c r="H37" s="107" t="s">
        <v>41</v>
      </c>
      <c r="I37" s="129"/>
      <c r="J37" s="78"/>
      <c r="K37" s="78"/>
      <c r="L37" s="102" t="s">
        <v>4</v>
      </c>
      <c r="M37" s="89"/>
      <c r="N37" s="89"/>
      <c r="O37" s="89"/>
      <c r="P37" s="89"/>
      <c r="Q37" s="109" t="s">
        <v>7</v>
      </c>
      <c r="R37" s="108" t="s">
        <v>41</v>
      </c>
    </row>
    <row r="38" spans="2:18" ht="18.75" thickBot="1">
      <c r="B38" s="121" t="s">
        <v>253</v>
      </c>
      <c r="C38" s="75">
        <v>2</v>
      </c>
      <c r="D38" s="75">
        <v>11</v>
      </c>
      <c r="E38" s="75">
        <v>12</v>
      </c>
      <c r="F38" s="75">
        <v>23</v>
      </c>
      <c r="G38" s="76">
        <f aca="true" t="shared" si="3" ref="G38:G51">SUM(C38:F38)</f>
        <v>48</v>
      </c>
      <c r="H38" s="77">
        <v>25</v>
      </c>
      <c r="I38" s="130"/>
      <c r="J38" s="78"/>
      <c r="K38" s="78"/>
      <c r="L38" s="121" t="s">
        <v>254</v>
      </c>
      <c r="M38" s="75">
        <v>9</v>
      </c>
      <c r="N38" s="75">
        <v>17</v>
      </c>
      <c r="O38" s="75">
        <v>18</v>
      </c>
      <c r="P38" s="75">
        <v>19</v>
      </c>
      <c r="Q38" s="76">
        <f aca="true" t="shared" si="4" ref="Q38:Q51">SUM(M38:P38)</f>
        <v>63</v>
      </c>
      <c r="R38" s="77">
        <v>25</v>
      </c>
    </row>
    <row r="39" spans="2:18" ht="18.75" thickBot="1">
      <c r="B39" s="64" t="s">
        <v>254</v>
      </c>
      <c r="C39" s="81">
        <v>1</v>
      </c>
      <c r="D39" s="81">
        <v>9</v>
      </c>
      <c r="E39" s="81">
        <v>20</v>
      </c>
      <c r="F39" s="81">
        <v>29</v>
      </c>
      <c r="G39" s="76">
        <f t="shared" si="3"/>
        <v>59</v>
      </c>
      <c r="H39" s="82">
        <v>20</v>
      </c>
      <c r="I39" s="130"/>
      <c r="J39" s="78"/>
      <c r="K39" s="78"/>
      <c r="L39" s="64" t="s">
        <v>256</v>
      </c>
      <c r="M39" s="81">
        <v>4</v>
      </c>
      <c r="N39" s="81">
        <v>16</v>
      </c>
      <c r="O39" s="81">
        <v>21</v>
      </c>
      <c r="P39" s="81">
        <v>33</v>
      </c>
      <c r="Q39" s="76">
        <f t="shared" si="4"/>
        <v>74</v>
      </c>
      <c r="R39" s="82">
        <v>20</v>
      </c>
    </row>
    <row r="40" spans="2:18" ht="18.75" thickBot="1">
      <c r="B40" s="62" t="s">
        <v>245</v>
      </c>
      <c r="C40" s="85">
        <v>4</v>
      </c>
      <c r="D40" s="85">
        <v>8</v>
      </c>
      <c r="E40" s="85">
        <v>13</v>
      </c>
      <c r="F40" s="85">
        <v>37</v>
      </c>
      <c r="G40" s="76">
        <f t="shared" si="3"/>
        <v>62</v>
      </c>
      <c r="H40" s="82">
        <v>15</v>
      </c>
      <c r="I40" s="130"/>
      <c r="J40" s="78"/>
      <c r="K40" s="78"/>
      <c r="L40" s="64" t="s">
        <v>253</v>
      </c>
      <c r="M40" s="85">
        <v>10</v>
      </c>
      <c r="N40" s="85">
        <v>12</v>
      </c>
      <c r="O40" s="85">
        <v>13</v>
      </c>
      <c r="P40" s="85">
        <v>40</v>
      </c>
      <c r="Q40" s="76">
        <f t="shared" si="4"/>
        <v>75</v>
      </c>
      <c r="R40" s="82">
        <v>15</v>
      </c>
    </row>
    <row r="41" spans="2:18" ht="18.75" thickBot="1">
      <c r="B41" s="62" t="s">
        <v>252</v>
      </c>
      <c r="C41" s="85">
        <v>10</v>
      </c>
      <c r="D41" s="85">
        <v>17</v>
      </c>
      <c r="E41" s="85">
        <v>26</v>
      </c>
      <c r="F41" s="85">
        <v>31</v>
      </c>
      <c r="G41" s="76">
        <f t="shared" si="3"/>
        <v>84</v>
      </c>
      <c r="H41" s="82">
        <v>12</v>
      </c>
      <c r="I41" s="130"/>
      <c r="J41" s="78"/>
      <c r="K41" s="78"/>
      <c r="L41" s="64" t="s">
        <v>249</v>
      </c>
      <c r="M41" s="85">
        <v>11</v>
      </c>
      <c r="N41" s="85">
        <v>15</v>
      </c>
      <c r="O41" s="85">
        <v>23</v>
      </c>
      <c r="P41" s="85">
        <v>29</v>
      </c>
      <c r="Q41" s="76">
        <f t="shared" si="4"/>
        <v>78</v>
      </c>
      <c r="R41" s="82">
        <v>12</v>
      </c>
    </row>
    <row r="42" spans="2:18" ht="18.75" thickBot="1">
      <c r="B42" s="62" t="s">
        <v>248</v>
      </c>
      <c r="C42" s="85">
        <v>6</v>
      </c>
      <c r="D42" s="85">
        <v>22</v>
      </c>
      <c r="E42" s="85">
        <v>24</v>
      </c>
      <c r="F42" s="85">
        <v>44</v>
      </c>
      <c r="G42" s="76">
        <f t="shared" si="3"/>
        <v>96</v>
      </c>
      <c r="H42" s="82">
        <v>10</v>
      </c>
      <c r="I42" s="130"/>
      <c r="J42" s="78"/>
      <c r="K42" s="78"/>
      <c r="L42" s="62" t="s">
        <v>251</v>
      </c>
      <c r="M42" s="85">
        <v>7</v>
      </c>
      <c r="N42" s="85">
        <v>14</v>
      </c>
      <c r="O42" s="85">
        <v>28</v>
      </c>
      <c r="P42" s="85">
        <v>36</v>
      </c>
      <c r="Q42" s="76">
        <f t="shared" si="4"/>
        <v>85</v>
      </c>
      <c r="R42" s="82">
        <v>10</v>
      </c>
    </row>
    <row r="43" spans="2:18" ht="18.75" thickBot="1">
      <c r="B43" s="64" t="s">
        <v>265</v>
      </c>
      <c r="C43" s="85">
        <v>19</v>
      </c>
      <c r="D43" s="85">
        <v>21</v>
      </c>
      <c r="E43" s="85">
        <v>46</v>
      </c>
      <c r="F43" s="85">
        <v>57</v>
      </c>
      <c r="G43" s="76">
        <f t="shared" si="3"/>
        <v>143</v>
      </c>
      <c r="H43" s="82">
        <v>9</v>
      </c>
      <c r="I43" s="130"/>
      <c r="J43" s="78"/>
      <c r="K43" s="78"/>
      <c r="L43" s="62" t="s">
        <v>252</v>
      </c>
      <c r="M43" s="85">
        <v>1</v>
      </c>
      <c r="N43" s="85">
        <v>22</v>
      </c>
      <c r="O43" s="85">
        <v>37</v>
      </c>
      <c r="P43" s="85">
        <v>38</v>
      </c>
      <c r="Q43" s="76">
        <f t="shared" si="4"/>
        <v>98</v>
      </c>
      <c r="R43" s="82">
        <v>9</v>
      </c>
    </row>
    <row r="44" spans="2:18" ht="18.75" thickBot="1">
      <c r="B44" s="64" t="s">
        <v>256</v>
      </c>
      <c r="C44" s="85">
        <v>5</v>
      </c>
      <c r="D44" s="85">
        <v>38</v>
      </c>
      <c r="E44" s="85">
        <v>54</v>
      </c>
      <c r="F44" s="85">
        <v>55</v>
      </c>
      <c r="G44" s="76">
        <f t="shared" si="3"/>
        <v>152</v>
      </c>
      <c r="H44" s="82">
        <v>8</v>
      </c>
      <c r="I44" s="130"/>
      <c r="J44" s="78"/>
      <c r="K44" s="78"/>
      <c r="L44" s="64" t="s">
        <v>265</v>
      </c>
      <c r="M44" s="85">
        <v>2</v>
      </c>
      <c r="N44" s="85">
        <v>27</v>
      </c>
      <c r="O44" s="85">
        <v>47</v>
      </c>
      <c r="P44" s="85">
        <v>100</v>
      </c>
      <c r="Q44" s="76">
        <f t="shared" si="4"/>
        <v>176</v>
      </c>
      <c r="R44" s="82">
        <v>8</v>
      </c>
    </row>
    <row r="45" spans="2:18" ht="18.75" thickBot="1">
      <c r="B45" s="62" t="s">
        <v>251</v>
      </c>
      <c r="C45" s="85">
        <v>15</v>
      </c>
      <c r="D45" s="85">
        <v>42</v>
      </c>
      <c r="E45" s="85">
        <v>45</v>
      </c>
      <c r="F45" s="85">
        <v>51</v>
      </c>
      <c r="G45" s="76">
        <f t="shared" si="3"/>
        <v>153</v>
      </c>
      <c r="H45" s="82">
        <v>7</v>
      </c>
      <c r="I45" s="130"/>
      <c r="J45" s="78"/>
      <c r="K45" s="78"/>
      <c r="L45" s="62" t="s">
        <v>245</v>
      </c>
      <c r="M45" s="85">
        <v>31</v>
      </c>
      <c r="N45" s="85">
        <v>32</v>
      </c>
      <c r="O45" s="85">
        <v>34</v>
      </c>
      <c r="P45" s="85">
        <v>100</v>
      </c>
      <c r="Q45" s="76">
        <f t="shared" si="4"/>
        <v>197</v>
      </c>
      <c r="R45" s="82">
        <v>7</v>
      </c>
    </row>
    <row r="46" spans="2:18" ht="18.75" thickBot="1">
      <c r="B46" s="62" t="s">
        <v>250</v>
      </c>
      <c r="C46" s="85">
        <v>16</v>
      </c>
      <c r="D46" s="85">
        <v>25</v>
      </c>
      <c r="E46" s="85">
        <v>39</v>
      </c>
      <c r="F46" s="85">
        <v>100</v>
      </c>
      <c r="G46" s="76">
        <f t="shared" si="3"/>
        <v>180</v>
      </c>
      <c r="H46" s="82">
        <v>6</v>
      </c>
      <c r="I46" s="130"/>
      <c r="J46" s="86"/>
      <c r="K46" s="86"/>
      <c r="L46" s="64" t="s">
        <v>247</v>
      </c>
      <c r="M46" s="85">
        <v>3</v>
      </c>
      <c r="N46" s="85">
        <v>8</v>
      </c>
      <c r="O46" s="85">
        <v>100</v>
      </c>
      <c r="P46" s="85">
        <v>100</v>
      </c>
      <c r="Q46" s="76">
        <f t="shared" si="4"/>
        <v>211</v>
      </c>
      <c r="R46" s="82">
        <v>6</v>
      </c>
    </row>
    <row r="47" spans="2:18" ht="18.75" thickBot="1">
      <c r="B47" s="64" t="s">
        <v>266</v>
      </c>
      <c r="C47" s="85">
        <v>3</v>
      </c>
      <c r="D47" s="85">
        <v>41</v>
      </c>
      <c r="E47" s="85">
        <v>49</v>
      </c>
      <c r="F47" s="85">
        <v>100</v>
      </c>
      <c r="G47" s="76">
        <f t="shared" si="3"/>
        <v>193</v>
      </c>
      <c r="H47" s="82">
        <v>5</v>
      </c>
      <c r="I47" s="130"/>
      <c r="J47" s="86"/>
      <c r="K47" s="86"/>
      <c r="L47" s="64" t="s">
        <v>255</v>
      </c>
      <c r="M47" s="85">
        <v>6</v>
      </c>
      <c r="N47" s="85">
        <v>39</v>
      </c>
      <c r="O47" s="85">
        <v>100</v>
      </c>
      <c r="P47" s="85">
        <v>100</v>
      </c>
      <c r="Q47" s="76">
        <f t="shared" si="4"/>
        <v>245</v>
      </c>
      <c r="R47" s="82">
        <v>5</v>
      </c>
    </row>
    <row r="48" spans="2:18" ht="18.75" thickBot="1">
      <c r="B48" s="64" t="s">
        <v>255</v>
      </c>
      <c r="C48" s="85">
        <v>14</v>
      </c>
      <c r="D48" s="85">
        <v>27</v>
      </c>
      <c r="E48" s="85">
        <v>100</v>
      </c>
      <c r="F48" s="85">
        <v>100</v>
      </c>
      <c r="G48" s="76">
        <f t="shared" si="3"/>
        <v>241</v>
      </c>
      <c r="H48" s="82">
        <v>4</v>
      </c>
      <c r="I48" s="130"/>
      <c r="J48" s="86"/>
      <c r="K48" s="86"/>
      <c r="L48" s="62" t="s">
        <v>246</v>
      </c>
      <c r="M48" s="85">
        <v>24</v>
      </c>
      <c r="N48" s="85">
        <v>41</v>
      </c>
      <c r="O48" s="85">
        <v>100</v>
      </c>
      <c r="P48" s="85">
        <v>100</v>
      </c>
      <c r="Q48" s="76">
        <f t="shared" si="4"/>
        <v>265</v>
      </c>
      <c r="R48" s="82">
        <v>4</v>
      </c>
    </row>
    <row r="49" spans="2:18" ht="18.75" thickBot="1">
      <c r="B49" s="62" t="s">
        <v>246</v>
      </c>
      <c r="C49" s="85">
        <v>30</v>
      </c>
      <c r="D49" s="85">
        <v>50</v>
      </c>
      <c r="E49" s="85">
        <v>100</v>
      </c>
      <c r="F49" s="85">
        <v>100</v>
      </c>
      <c r="G49" s="76">
        <f t="shared" si="3"/>
        <v>280</v>
      </c>
      <c r="H49" s="82">
        <v>3</v>
      </c>
      <c r="I49" s="130"/>
      <c r="J49" s="86"/>
      <c r="K49" s="86"/>
      <c r="L49" s="62" t="s">
        <v>250</v>
      </c>
      <c r="M49" s="85">
        <v>25</v>
      </c>
      <c r="N49" s="85">
        <v>42</v>
      </c>
      <c r="O49" s="85">
        <v>100</v>
      </c>
      <c r="P49" s="85">
        <v>100</v>
      </c>
      <c r="Q49" s="76">
        <f t="shared" si="4"/>
        <v>267</v>
      </c>
      <c r="R49" s="82">
        <v>3</v>
      </c>
    </row>
    <row r="50" spans="2:18" ht="18.75" thickBot="1">
      <c r="B50" s="64" t="s">
        <v>247</v>
      </c>
      <c r="C50" s="83">
        <v>35</v>
      </c>
      <c r="D50" s="84">
        <v>52</v>
      </c>
      <c r="E50" s="84">
        <v>100</v>
      </c>
      <c r="F50" s="85">
        <v>100</v>
      </c>
      <c r="G50" s="76">
        <f t="shared" si="3"/>
        <v>287</v>
      </c>
      <c r="H50" s="82">
        <v>2</v>
      </c>
      <c r="I50" s="130"/>
      <c r="J50" s="78"/>
      <c r="K50" s="78"/>
      <c r="L50" s="62" t="s">
        <v>248</v>
      </c>
      <c r="M50" s="83">
        <v>30</v>
      </c>
      <c r="N50" s="84">
        <v>48</v>
      </c>
      <c r="O50" s="84">
        <v>100</v>
      </c>
      <c r="P50" s="85">
        <v>100</v>
      </c>
      <c r="Q50" s="76">
        <f t="shared" si="4"/>
        <v>278</v>
      </c>
      <c r="R50" s="82">
        <v>2</v>
      </c>
    </row>
    <row r="51" spans="2:18" ht="18.75" thickBot="1">
      <c r="B51" s="99" t="s">
        <v>249</v>
      </c>
      <c r="C51" s="106">
        <v>47</v>
      </c>
      <c r="D51" s="106">
        <v>48</v>
      </c>
      <c r="E51" s="106">
        <v>100</v>
      </c>
      <c r="F51" s="106">
        <v>100</v>
      </c>
      <c r="G51" s="105">
        <f t="shared" si="3"/>
        <v>295</v>
      </c>
      <c r="H51" s="103">
        <v>1</v>
      </c>
      <c r="I51" s="78"/>
      <c r="J51" s="78"/>
      <c r="K51" s="78"/>
      <c r="L51" s="99" t="s">
        <v>266</v>
      </c>
      <c r="M51" s="106">
        <v>20</v>
      </c>
      <c r="N51" s="106">
        <v>100</v>
      </c>
      <c r="O51" s="106">
        <v>100</v>
      </c>
      <c r="P51" s="106">
        <v>100</v>
      </c>
      <c r="Q51" s="76">
        <f t="shared" si="4"/>
        <v>320</v>
      </c>
      <c r="R51" s="103">
        <v>1</v>
      </c>
    </row>
    <row r="52" spans="2:17" ht="18.75" thickBot="1">
      <c r="B52" s="147"/>
      <c r="C52" s="78"/>
      <c r="D52" s="78"/>
      <c r="E52" s="78"/>
      <c r="F52" s="78"/>
      <c r="G52" s="78"/>
      <c r="H52" s="78"/>
      <c r="I52" s="78"/>
      <c r="J52" s="78"/>
      <c r="K52" s="78"/>
      <c r="L52" s="17"/>
      <c r="M52" s="17"/>
      <c r="N52" s="17"/>
      <c r="Q52" s="120"/>
    </row>
    <row r="53" spans="2:18" ht="18.75" thickBot="1">
      <c r="B53" s="94" t="s">
        <v>5</v>
      </c>
      <c r="C53" s="89"/>
      <c r="D53" s="89"/>
      <c r="E53" s="89"/>
      <c r="F53" s="89"/>
      <c r="G53" s="90" t="s">
        <v>7</v>
      </c>
      <c r="H53" s="72" t="s">
        <v>41</v>
      </c>
      <c r="I53" s="78"/>
      <c r="J53" s="78"/>
      <c r="K53" s="78"/>
      <c r="L53" s="94" t="s">
        <v>6</v>
      </c>
      <c r="M53" s="89"/>
      <c r="N53" s="89"/>
      <c r="O53" s="89"/>
      <c r="P53" s="89"/>
      <c r="Q53" s="90" t="s">
        <v>7</v>
      </c>
      <c r="R53" s="72" t="s">
        <v>41</v>
      </c>
    </row>
    <row r="54" spans="2:18" ht="18.75" thickBot="1">
      <c r="B54" s="59" t="s">
        <v>251</v>
      </c>
      <c r="C54" s="75">
        <v>2</v>
      </c>
      <c r="D54" s="75">
        <v>12</v>
      </c>
      <c r="E54" s="75">
        <v>23</v>
      </c>
      <c r="F54" s="75">
        <v>26</v>
      </c>
      <c r="G54" s="76">
        <f aca="true" t="shared" si="5" ref="G54:G67">SUM(C54:F54)</f>
        <v>63</v>
      </c>
      <c r="H54" s="77">
        <v>25</v>
      </c>
      <c r="I54" s="130"/>
      <c r="J54" s="78"/>
      <c r="K54" s="78"/>
      <c r="L54" s="121" t="s">
        <v>254</v>
      </c>
      <c r="M54" s="91">
        <v>3</v>
      </c>
      <c r="N54" s="91">
        <v>7</v>
      </c>
      <c r="O54" s="91">
        <v>11</v>
      </c>
      <c r="P54" s="92">
        <v>16</v>
      </c>
      <c r="Q54" s="76">
        <f aca="true" t="shared" si="6" ref="Q54:Q67">SUM(M54:P54)</f>
        <v>37</v>
      </c>
      <c r="R54" s="77">
        <v>25</v>
      </c>
    </row>
    <row r="55" spans="2:18" ht="18.75" thickBot="1">
      <c r="B55" s="64" t="s">
        <v>254</v>
      </c>
      <c r="C55" s="81">
        <v>1</v>
      </c>
      <c r="D55" s="81">
        <v>7</v>
      </c>
      <c r="E55" s="81">
        <v>24</v>
      </c>
      <c r="F55" s="81">
        <v>38</v>
      </c>
      <c r="G55" s="76">
        <f t="shared" si="5"/>
        <v>70</v>
      </c>
      <c r="H55" s="82">
        <v>20</v>
      </c>
      <c r="I55" s="130"/>
      <c r="J55" s="78"/>
      <c r="K55" s="78"/>
      <c r="L55" s="62" t="s">
        <v>251</v>
      </c>
      <c r="M55" s="87">
        <v>1</v>
      </c>
      <c r="N55" s="87">
        <v>10</v>
      </c>
      <c r="O55" s="87">
        <v>12</v>
      </c>
      <c r="P55" s="88">
        <v>28</v>
      </c>
      <c r="Q55" s="76">
        <f t="shared" si="6"/>
        <v>51</v>
      </c>
      <c r="R55" s="82">
        <v>20</v>
      </c>
    </row>
    <row r="56" spans="2:18" ht="18.75" thickBot="1">
      <c r="B56" s="62" t="s">
        <v>252</v>
      </c>
      <c r="C56" s="85">
        <v>12</v>
      </c>
      <c r="D56" s="85">
        <v>20</v>
      </c>
      <c r="E56" s="85">
        <v>21</v>
      </c>
      <c r="F56" s="85">
        <v>30</v>
      </c>
      <c r="G56" s="76">
        <f t="shared" si="5"/>
        <v>83</v>
      </c>
      <c r="H56" s="82">
        <v>15</v>
      </c>
      <c r="I56" s="130"/>
      <c r="J56" s="78"/>
      <c r="K56" s="78"/>
      <c r="L56" s="62" t="s">
        <v>252</v>
      </c>
      <c r="M56" s="87">
        <v>2</v>
      </c>
      <c r="N56" s="87">
        <v>13</v>
      </c>
      <c r="O56" s="87">
        <v>18</v>
      </c>
      <c r="P56" s="88">
        <v>34</v>
      </c>
      <c r="Q56" s="76">
        <f t="shared" si="6"/>
        <v>67</v>
      </c>
      <c r="R56" s="82">
        <v>15</v>
      </c>
    </row>
    <row r="57" spans="2:18" ht="18.75" thickBot="1">
      <c r="B57" s="64" t="s">
        <v>256</v>
      </c>
      <c r="C57" s="85">
        <v>5</v>
      </c>
      <c r="D57" s="85">
        <v>6</v>
      </c>
      <c r="E57" s="85">
        <v>37</v>
      </c>
      <c r="F57" s="85">
        <v>42</v>
      </c>
      <c r="G57" s="76">
        <f t="shared" si="5"/>
        <v>90</v>
      </c>
      <c r="H57" s="82">
        <v>12</v>
      </c>
      <c r="I57" s="130"/>
      <c r="J57" s="78"/>
      <c r="K57" s="78"/>
      <c r="L57" s="62" t="s">
        <v>245</v>
      </c>
      <c r="M57" s="87">
        <v>19</v>
      </c>
      <c r="N57" s="87">
        <v>22</v>
      </c>
      <c r="O57" s="87">
        <v>26</v>
      </c>
      <c r="P57" s="88">
        <v>31</v>
      </c>
      <c r="Q57" s="76">
        <f t="shared" si="6"/>
        <v>98</v>
      </c>
      <c r="R57" s="82">
        <v>12</v>
      </c>
    </row>
    <row r="58" spans="2:18" ht="18.75" thickBot="1">
      <c r="B58" s="64" t="s">
        <v>253</v>
      </c>
      <c r="C58" s="85">
        <v>10</v>
      </c>
      <c r="D58" s="85">
        <v>18</v>
      </c>
      <c r="E58" s="85">
        <v>32</v>
      </c>
      <c r="F58" s="85">
        <v>41</v>
      </c>
      <c r="G58" s="76">
        <f t="shared" si="5"/>
        <v>101</v>
      </c>
      <c r="H58" s="82">
        <v>10</v>
      </c>
      <c r="I58" s="130"/>
      <c r="J58" s="78"/>
      <c r="K58" s="78"/>
      <c r="L58" s="64" t="s">
        <v>256</v>
      </c>
      <c r="M58" s="87">
        <v>15</v>
      </c>
      <c r="N58" s="87">
        <v>20</v>
      </c>
      <c r="O58" s="87">
        <v>21</v>
      </c>
      <c r="P58" s="88">
        <v>45</v>
      </c>
      <c r="Q58" s="76">
        <f t="shared" si="6"/>
        <v>101</v>
      </c>
      <c r="R58" s="82">
        <v>10</v>
      </c>
    </row>
    <row r="59" spans="2:18" ht="18.75" thickBot="1">
      <c r="B59" s="62" t="s">
        <v>245</v>
      </c>
      <c r="C59" s="85">
        <v>15</v>
      </c>
      <c r="D59" s="85">
        <v>22</v>
      </c>
      <c r="E59" s="85">
        <v>25</v>
      </c>
      <c r="F59" s="85">
        <v>39</v>
      </c>
      <c r="G59" s="76">
        <f t="shared" si="5"/>
        <v>101</v>
      </c>
      <c r="H59" s="82">
        <v>9</v>
      </c>
      <c r="I59" s="130"/>
      <c r="J59" s="78"/>
      <c r="K59" s="78"/>
      <c r="L59" s="64" t="s">
        <v>253</v>
      </c>
      <c r="M59" s="87">
        <v>8</v>
      </c>
      <c r="N59" s="87">
        <v>32</v>
      </c>
      <c r="O59" s="87">
        <v>35</v>
      </c>
      <c r="P59" s="88">
        <v>37</v>
      </c>
      <c r="Q59" s="76">
        <f t="shared" si="6"/>
        <v>112</v>
      </c>
      <c r="R59" s="82">
        <v>9</v>
      </c>
    </row>
    <row r="60" spans="2:18" ht="18.75" thickBot="1">
      <c r="B60" s="64" t="s">
        <v>265</v>
      </c>
      <c r="C60" s="85">
        <v>17</v>
      </c>
      <c r="D60" s="85">
        <v>27</v>
      </c>
      <c r="E60" s="85">
        <v>31</v>
      </c>
      <c r="F60" s="85">
        <v>48</v>
      </c>
      <c r="G60" s="76">
        <f t="shared" si="5"/>
        <v>123</v>
      </c>
      <c r="H60" s="82">
        <v>8</v>
      </c>
      <c r="I60" s="130"/>
      <c r="J60" s="78"/>
      <c r="K60" s="78"/>
      <c r="L60" s="62" t="s">
        <v>246</v>
      </c>
      <c r="M60" s="87">
        <v>14</v>
      </c>
      <c r="N60" s="87">
        <v>41</v>
      </c>
      <c r="O60" s="87">
        <v>42</v>
      </c>
      <c r="P60" s="88">
        <v>100</v>
      </c>
      <c r="Q60" s="76">
        <f t="shared" si="6"/>
        <v>197</v>
      </c>
      <c r="R60" s="82">
        <v>8</v>
      </c>
    </row>
    <row r="61" spans="2:18" ht="18.75" thickBot="1">
      <c r="B61" s="64" t="s">
        <v>249</v>
      </c>
      <c r="C61" s="85">
        <v>11</v>
      </c>
      <c r="D61" s="85">
        <v>19</v>
      </c>
      <c r="E61" s="85">
        <v>40</v>
      </c>
      <c r="F61" s="85">
        <v>54</v>
      </c>
      <c r="G61" s="76">
        <f t="shared" si="5"/>
        <v>124</v>
      </c>
      <c r="H61" s="82">
        <v>7</v>
      </c>
      <c r="I61" s="130"/>
      <c r="J61" s="78"/>
      <c r="K61" s="78"/>
      <c r="L61" s="64" t="s">
        <v>265</v>
      </c>
      <c r="M61" s="87">
        <v>17</v>
      </c>
      <c r="N61" s="87">
        <v>30</v>
      </c>
      <c r="O61" s="87">
        <v>100</v>
      </c>
      <c r="P61" s="88">
        <v>100</v>
      </c>
      <c r="Q61" s="76">
        <f t="shared" si="6"/>
        <v>247</v>
      </c>
      <c r="R61" s="82">
        <v>7</v>
      </c>
    </row>
    <row r="62" spans="2:18" ht="18.75" thickBot="1">
      <c r="B62" s="62" t="s">
        <v>246</v>
      </c>
      <c r="C62" s="85">
        <v>3</v>
      </c>
      <c r="D62" s="85">
        <v>33</v>
      </c>
      <c r="E62" s="85">
        <v>59</v>
      </c>
      <c r="F62" s="85">
        <v>61</v>
      </c>
      <c r="G62" s="76">
        <f t="shared" si="5"/>
        <v>156</v>
      </c>
      <c r="H62" s="82">
        <v>6</v>
      </c>
      <c r="I62" s="130"/>
      <c r="J62" s="78"/>
      <c r="K62" s="78"/>
      <c r="L62" s="64" t="s">
        <v>255</v>
      </c>
      <c r="M62" s="87">
        <v>23</v>
      </c>
      <c r="N62" s="87">
        <v>36</v>
      </c>
      <c r="O62" s="87">
        <v>100</v>
      </c>
      <c r="P62" s="88">
        <v>100</v>
      </c>
      <c r="Q62" s="76">
        <f t="shared" si="6"/>
        <v>259</v>
      </c>
      <c r="R62" s="82">
        <v>6</v>
      </c>
    </row>
    <row r="63" spans="2:18" ht="18.75" thickBot="1">
      <c r="B63" s="62" t="s">
        <v>248</v>
      </c>
      <c r="C63" s="85">
        <v>4</v>
      </c>
      <c r="D63" s="85">
        <v>16</v>
      </c>
      <c r="E63" s="85">
        <v>49</v>
      </c>
      <c r="F63" s="85">
        <v>100</v>
      </c>
      <c r="G63" s="76">
        <f t="shared" si="5"/>
        <v>169</v>
      </c>
      <c r="H63" s="82">
        <v>5</v>
      </c>
      <c r="I63" s="130"/>
      <c r="J63" s="78"/>
      <c r="K63" s="78"/>
      <c r="L63" s="62" t="s">
        <v>248</v>
      </c>
      <c r="M63" s="87">
        <v>39</v>
      </c>
      <c r="N63" s="87">
        <v>40</v>
      </c>
      <c r="O63" s="87">
        <v>100</v>
      </c>
      <c r="P63" s="88">
        <v>100</v>
      </c>
      <c r="Q63" s="76">
        <f t="shared" si="6"/>
        <v>279</v>
      </c>
      <c r="R63" s="82">
        <v>5</v>
      </c>
    </row>
    <row r="64" spans="2:18" ht="18.75" thickBot="1">
      <c r="B64" s="64" t="s">
        <v>255</v>
      </c>
      <c r="C64" s="85">
        <v>14</v>
      </c>
      <c r="D64" s="85">
        <v>36</v>
      </c>
      <c r="E64" s="85">
        <v>100</v>
      </c>
      <c r="F64" s="85">
        <v>100</v>
      </c>
      <c r="G64" s="76">
        <f t="shared" si="5"/>
        <v>250</v>
      </c>
      <c r="H64" s="82">
        <v>4</v>
      </c>
      <c r="I64" s="130"/>
      <c r="J64" s="78"/>
      <c r="K64" s="78"/>
      <c r="L64" s="64" t="s">
        <v>249</v>
      </c>
      <c r="M64" s="87">
        <v>9</v>
      </c>
      <c r="N64" s="87">
        <v>100</v>
      </c>
      <c r="O64" s="87">
        <v>100</v>
      </c>
      <c r="P64" s="88">
        <v>100</v>
      </c>
      <c r="Q64" s="76">
        <f t="shared" si="6"/>
        <v>309</v>
      </c>
      <c r="R64" s="82">
        <v>4</v>
      </c>
    </row>
    <row r="65" spans="2:18" ht="18.75" thickBot="1">
      <c r="B65" s="64" t="s">
        <v>266</v>
      </c>
      <c r="C65" s="85">
        <v>8</v>
      </c>
      <c r="D65" s="85">
        <v>100</v>
      </c>
      <c r="E65" s="85">
        <v>100</v>
      </c>
      <c r="F65" s="85">
        <v>100</v>
      </c>
      <c r="G65" s="76">
        <f t="shared" si="5"/>
        <v>308</v>
      </c>
      <c r="H65" s="82">
        <v>3</v>
      </c>
      <c r="I65" s="130"/>
      <c r="J65" s="78"/>
      <c r="K65" s="78"/>
      <c r="L65" s="62" t="s">
        <v>250</v>
      </c>
      <c r="M65" s="87">
        <v>38</v>
      </c>
      <c r="N65" s="87">
        <v>100</v>
      </c>
      <c r="O65" s="87">
        <v>100</v>
      </c>
      <c r="P65" s="88">
        <v>100</v>
      </c>
      <c r="Q65" s="76">
        <f t="shared" si="6"/>
        <v>338</v>
      </c>
      <c r="R65" s="82">
        <v>3</v>
      </c>
    </row>
    <row r="66" spans="2:18" ht="18.75" thickBot="1">
      <c r="B66" s="64" t="s">
        <v>247</v>
      </c>
      <c r="C66" s="85">
        <v>13</v>
      </c>
      <c r="D66" s="85">
        <v>100</v>
      </c>
      <c r="E66" s="85">
        <v>100</v>
      </c>
      <c r="F66" s="85">
        <v>100</v>
      </c>
      <c r="G66" s="76">
        <f t="shared" si="5"/>
        <v>313</v>
      </c>
      <c r="H66" s="82">
        <v>2</v>
      </c>
      <c r="I66" s="130"/>
      <c r="J66" s="78"/>
      <c r="K66" s="78"/>
      <c r="L66" s="64" t="s">
        <v>266</v>
      </c>
      <c r="M66" s="87">
        <v>44</v>
      </c>
      <c r="N66" s="87">
        <v>100</v>
      </c>
      <c r="O66" s="87">
        <v>100</v>
      </c>
      <c r="P66" s="88">
        <v>100</v>
      </c>
      <c r="Q66" s="76">
        <f t="shared" si="6"/>
        <v>344</v>
      </c>
      <c r="R66" s="82">
        <v>2</v>
      </c>
    </row>
    <row r="67" spans="2:18" ht="18.75" thickBot="1">
      <c r="B67" s="128" t="s">
        <v>250</v>
      </c>
      <c r="C67" s="106">
        <v>50</v>
      </c>
      <c r="D67" s="106">
        <v>100</v>
      </c>
      <c r="E67" s="106">
        <v>100</v>
      </c>
      <c r="F67" s="106">
        <v>100</v>
      </c>
      <c r="G67" s="105">
        <f t="shared" si="5"/>
        <v>350</v>
      </c>
      <c r="H67" s="103">
        <v>1</v>
      </c>
      <c r="I67" s="130"/>
      <c r="J67" s="78"/>
      <c r="K67" s="78"/>
      <c r="L67" s="99" t="s">
        <v>247</v>
      </c>
      <c r="M67" s="100">
        <v>100</v>
      </c>
      <c r="N67" s="100">
        <v>100</v>
      </c>
      <c r="O67" s="100">
        <v>100</v>
      </c>
      <c r="P67" s="101">
        <v>100</v>
      </c>
      <c r="Q67" s="105">
        <f t="shared" si="6"/>
        <v>400</v>
      </c>
      <c r="R67" s="103">
        <v>1</v>
      </c>
    </row>
    <row r="68" spans="2:17" ht="18.75" thickBot="1">
      <c r="B68" s="68"/>
      <c r="C68" s="78"/>
      <c r="D68" s="78"/>
      <c r="E68" s="78"/>
      <c r="F68" s="78"/>
      <c r="G68" s="78"/>
      <c r="H68" s="78"/>
      <c r="I68" s="78"/>
      <c r="J68" s="78"/>
      <c r="K68" s="78"/>
      <c r="L68" s="17"/>
      <c r="M68" s="17"/>
      <c r="N68" s="17"/>
      <c r="Q68" s="78"/>
    </row>
    <row r="69" spans="2:8" ht="18.75" thickBot="1">
      <c r="B69" s="94" t="s">
        <v>43</v>
      </c>
      <c r="C69" s="89"/>
      <c r="D69" s="89"/>
      <c r="E69" s="89"/>
      <c r="F69" s="89"/>
      <c r="G69" s="90" t="s">
        <v>7</v>
      </c>
      <c r="H69" s="72" t="s">
        <v>41</v>
      </c>
    </row>
    <row r="70" spans="2:8" ht="18.75" thickBot="1">
      <c r="B70" s="121" t="s">
        <v>254</v>
      </c>
      <c r="C70" s="91">
        <v>5</v>
      </c>
      <c r="D70" s="91">
        <v>6</v>
      </c>
      <c r="E70" s="91">
        <v>10</v>
      </c>
      <c r="F70" s="92">
        <v>12</v>
      </c>
      <c r="G70" s="76">
        <f aca="true" t="shared" si="7" ref="G70:G83">SUM(C70:F70)</f>
        <v>33</v>
      </c>
      <c r="H70" s="77">
        <v>25</v>
      </c>
    </row>
    <row r="71" spans="2:8" ht="18.75" thickBot="1">
      <c r="B71" s="62" t="s">
        <v>251</v>
      </c>
      <c r="C71" s="87">
        <v>7</v>
      </c>
      <c r="D71" s="87">
        <v>14</v>
      </c>
      <c r="E71" s="87">
        <v>21</v>
      </c>
      <c r="F71" s="88">
        <v>31</v>
      </c>
      <c r="G71" s="76">
        <f t="shared" si="7"/>
        <v>73</v>
      </c>
      <c r="H71" s="82">
        <v>20</v>
      </c>
    </row>
    <row r="72" spans="2:8" ht="18.75" thickBot="1">
      <c r="B72" s="62" t="s">
        <v>245</v>
      </c>
      <c r="C72" s="87">
        <v>15</v>
      </c>
      <c r="D72" s="87">
        <v>17</v>
      </c>
      <c r="E72" s="87">
        <v>20</v>
      </c>
      <c r="F72" s="88">
        <v>23</v>
      </c>
      <c r="G72" s="76">
        <f t="shared" si="7"/>
        <v>75</v>
      </c>
      <c r="H72" s="82">
        <v>15</v>
      </c>
    </row>
    <row r="73" spans="2:8" ht="18.75" thickBot="1">
      <c r="B73" s="64" t="s">
        <v>253</v>
      </c>
      <c r="C73" s="87">
        <v>16</v>
      </c>
      <c r="D73" s="87">
        <v>26</v>
      </c>
      <c r="E73" s="87">
        <v>30</v>
      </c>
      <c r="F73" s="88">
        <v>34</v>
      </c>
      <c r="G73" s="76">
        <f t="shared" si="7"/>
        <v>106</v>
      </c>
      <c r="H73" s="82">
        <v>12</v>
      </c>
    </row>
    <row r="74" spans="2:8" ht="18.75" thickBot="1">
      <c r="B74" s="62" t="s">
        <v>246</v>
      </c>
      <c r="C74" s="87">
        <v>2</v>
      </c>
      <c r="D74" s="87">
        <v>3</v>
      </c>
      <c r="E74" s="87">
        <v>22</v>
      </c>
      <c r="F74" s="88">
        <v>100</v>
      </c>
      <c r="G74" s="76">
        <f t="shared" si="7"/>
        <v>127</v>
      </c>
      <c r="H74" s="82">
        <v>10</v>
      </c>
    </row>
    <row r="75" spans="2:8" ht="18.75" thickBot="1">
      <c r="B75" s="64" t="s">
        <v>256</v>
      </c>
      <c r="C75" s="87">
        <v>27</v>
      </c>
      <c r="D75" s="87">
        <v>29</v>
      </c>
      <c r="E75" s="87">
        <v>32</v>
      </c>
      <c r="F75" s="88">
        <v>43</v>
      </c>
      <c r="G75" s="76">
        <f t="shared" si="7"/>
        <v>131</v>
      </c>
      <c r="H75" s="82">
        <v>9</v>
      </c>
    </row>
    <row r="76" spans="2:8" ht="18.75" thickBot="1">
      <c r="B76" s="64" t="s">
        <v>265</v>
      </c>
      <c r="C76" s="87">
        <v>33</v>
      </c>
      <c r="D76" s="87">
        <v>39</v>
      </c>
      <c r="E76" s="87">
        <v>40</v>
      </c>
      <c r="F76" s="88">
        <v>48</v>
      </c>
      <c r="G76" s="76">
        <f t="shared" si="7"/>
        <v>160</v>
      </c>
      <c r="H76" s="82">
        <v>8</v>
      </c>
    </row>
    <row r="77" spans="2:8" ht="18.75" thickBot="1">
      <c r="B77" s="62" t="s">
        <v>252</v>
      </c>
      <c r="C77" s="87">
        <v>8</v>
      </c>
      <c r="D77" s="87">
        <v>38</v>
      </c>
      <c r="E77" s="87">
        <v>42</v>
      </c>
      <c r="F77" s="88">
        <v>100</v>
      </c>
      <c r="G77" s="76">
        <f t="shared" si="7"/>
        <v>188</v>
      </c>
      <c r="H77" s="82">
        <v>7</v>
      </c>
    </row>
    <row r="78" spans="2:8" ht="18.75" thickBot="1">
      <c r="B78" s="64" t="s">
        <v>266</v>
      </c>
      <c r="C78" s="87">
        <v>4</v>
      </c>
      <c r="D78" s="87">
        <v>45</v>
      </c>
      <c r="E78" s="87">
        <v>100</v>
      </c>
      <c r="F78" s="88">
        <v>100</v>
      </c>
      <c r="G78" s="76">
        <f t="shared" si="7"/>
        <v>249</v>
      </c>
      <c r="H78" s="82">
        <v>6</v>
      </c>
    </row>
    <row r="79" spans="2:8" ht="18.75" thickBot="1">
      <c r="B79" s="64" t="s">
        <v>249</v>
      </c>
      <c r="C79" s="87">
        <v>35</v>
      </c>
      <c r="D79" s="87">
        <v>41</v>
      </c>
      <c r="E79" s="87">
        <v>100</v>
      </c>
      <c r="F79" s="88">
        <v>100</v>
      </c>
      <c r="G79" s="76">
        <f t="shared" si="7"/>
        <v>276</v>
      </c>
      <c r="H79" s="82">
        <v>5</v>
      </c>
    </row>
    <row r="80" spans="2:8" ht="18.75" thickBot="1">
      <c r="B80" s="62" t="s">
        <v>248</v>
      </c>
      <c r="C80" s="87">
        <v>9</v>
      </c>
      <c r="D80" s="87">
        <v>100</v>
      </c>
      <c r="E80" s="87">
        <v>100</v>
      </c>
      <c r="F80" s="88">
        <v>100</v>
      </c>
      <c r="G80" s="76">
        <f t="shared" si="7"/>
        <v>309</v>
      </c>
      <c r="H80" s="82">
        <v>4</v>
      </c>
    </row>
    <row r="81" spans="2:8" ht="18.75" thickBot="1">
      <c r="B81" s="64" t="s">
        <v>255</v>
      </c>
      <c r="C81" s="87">
        <v>13</v>
      </c>
      <c r="D81" s="87">
        <v>100</v>
      </c>
      <c r="E81" s="87">
        <v>100</v>
      </c>
      <c r="F81" s="88">
        <v>100</v>
      </c>
      <c r="G81" s="76">
        <f t="shared" si="7"/>
        <v>313</v>
      </c>
      <c r="H81" s="82">
        <v>3</v>
      </c>
    </row>
    <row r="82" spans="2:8" ht="18.75" thickBot="1">
      <c r="B82" s="62" t="s">
        <v>250</v>
      </c>
      <c r="C82" s="87">
        <v>24</v>
      </c>
      <c r="D82" s="87">
        <v>100</v>
      </c>
      <c r="E82" s="87">
        <v>100</v>
      </c>
      <c r="F82" s="88">
        <v>100</v>
      </c>
      <c r="G82" s="76">
        <f t="shared" si="7"/>
        <v>324</v>
      </c>
      <c r="H82" s="82">
        <v>2</v>
      </c>
    </row>
    <row r="83" spans="2:8" ht="18.75" thickBot="1">
      <c r="B83" s="99" t="s">
        <v>247</v>
      </c>
      <c r="C83" s="100">
        <v>100</v>
      </c>
      <c r="D83" s="100">
        <v>100</v>
      </c>
      <c r="E83" s="100">
        <v>100</v>
      </c>
      <c r="F83" s="101">
        <v>100</v>
      </c>
      <c r="G83" s="105">
        <f t="shared" si="7"/>
        <v>400</v>
      </c>
      <c r="H83" s="103">
        <v>1</v>
      </c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10"/>
  <sheetViews>
    <sheetView zoomScalePageLayoutView="0" workbookViewId="0" topLeftCell="A28">
      <selection activeCell="O64" sqref="O64"/>
    </sheetView>
  </sheetViews>
  <sheetFormatPr defaultColWidth="9.140625" defaultRowHeight="12.75"/>
  <cols>
    <col min="1" max="1" width="9.140625" style="8" customWidth="1"/>
    <col min="3" max="3" width="30.7109375" style="8" customWidth="1"/>
    <col min="4" max="4" width="10.421875" style="1" bestFit="1" customWidth="1"/>
    <col min="6" max="6" width="10.8515625" style="0" customWidth="1"/>
    <col min="7" max="7" width="10.421875" style="0" bestFit="1" customWidth="1"/>
    <col min="9" max="9" width="9.140625" style="1" customWidth="1"/>
    <col min="11" max="14" width="9.140625" style="1" customWidth="1"/>
  </cols>
  <sheetData>
    <row r="2" spans="2:11" ht="12.75">
      <c r="B2" t="s">
        <v>20</v>
      </c>
      <c r="C2" s="8" t="s">
        <v>31</v>
      </c>
      <c r="D2" s="1" t="s">
        <v>32</v>
      </c>
      <c r="I2" s="154" t="s">
        <v>35</v>
      </c>
      <c r="J2" s="154"/>
      <c r="K2" s="154"/>
    </row>
    <row r="3" spans="9:15" ht="12.75">
      <c r="I3" s="53" t="s">
        <v>21</v>
      </c>
      <c r="J3" s="53" t="s">
        <v>22</v>
      </c>
      <c r="K3" s="53" t="s">
        <v>23</v>
      </c>
      <c r="L3" s="53" t="s">
        <v>24</v>
      </c>
      <c r="M3" s="53" t="s">
        <v>25</v>
      </c>
      <c r="N3" s="53" t="s">
        <v>26</v>
      </c>
      <c r="O3" s="53" t="s">
        <v>44</v>
      </c>
    </row>
    <row r="4" spans="1:15" ht="12.75">
      <c r="A4" s="8">
        <v>1</v>
      </c>
      <c r="B4" s="8">
        <v>1</v>
      </c>
      <c r="C4" s="10" t="s">
        <v>45</v>
      </c>
      <c r="D4" s="53" t="s">
        <v>157</v>
      </c>
      <c r="F4" t="str">
        <f aca="true" t="shared" si="0" ref="F4:F10">LEFT(C4,(SEARCH(" ",C4)))</f>
        <v>Barkley, </v>
      </c>
      <c r="G4" t="str">
        <f aca="true" t="shared" si="1" ref="G4:G10">MID(C4,(SEARCH(" ",C4)+1),20)</f>
        <v>Robby</v>
      </c>
      <c r="I4" s="2">
        <v>0.007118055555555555</v>
      </c>
      <c r="J4" s="141">
        <v>0.007118055555555555</v>
      </c>
      <c r="K4" s="2">
        <v>0.006944444444444444</v>
      </c>
      <c r="L4" s="2">
        <v>0.007291666666666666</v>
      </c>
      <c r="M4" s="2">
        <v>0.007291666666666666</v>
      </c>
      <c r="N4" s="2">
        <v>0.007291666666666666</v>
      </c>
      <c r="O4" s="2">
        <v>0.007291666666666666</v>
      </c>
    </row>
    <row r="5" spans="1:15" ht="12.75">
      <c r="A5" s="8">
        <v>2</v>
      </c>
      <c r="B5" s="8">
        <v>2</v>
      </c>
      <c r="C5" s="10" t="s">
        <v>280</v>
      </c>
      <c r="D5" s="53"/>
      <c r="F5" t="str">
        <f t="shared" si="0"/>
        <v>Ellis, </v>
      </c>
      <c r="G5" t="str">
        <f t="shared" si="1"/>
        <v>Stuart</v>
      </c>
      <c r="I5" s="2"/>
      <c r="J5" s="141"/>
      <c r="K5" s="2"/>
      <c r="L5" s="2"/>
      <c r="M5" s="2">
        <v>0.0050347222222222225</v>
      </c>
      <c r="N5" s="2">
        <v>0.0046875</v>
      </c>
      <c r="O5" s="2">
        <v>0.0050347222222222225</v>
      </c>
    </row>
    <row r="6" spans="1:15" ht="12.75">
      <c r="A6" s="8">
        <v>3</v>
      </c>
      <c r="B6" s="8">
        <v>3</v>
      </c>
      <c r="C6" s="8" t="s">
        <v>143</v>
      </c>
      <c r="D6" s="53" t="s">
        <v>188</v>
      </c>
      <c r="F6" t="str">
        <f t="shared" si="0"/>
        <v>Barrett, </v>
      </c>
      <c r="G6" t="str">
        <f t="shared" si="1"/>
        <v>Lauren</v>
      </c>
      <c r="I6" s="2">
        <v>0.0046875</v>
      </c>
      <c r="J6" s="141">
        <v>0.004340277777777778</v>
      </c>
      <c r="K6" s="2">
        <v>0.0046875</v>
      </c>
      <c r="L6" s="2">
        <v>0.0050347222222222225</v>
      </c>
      <c r="M6" s="2">
        <v>0.0050347222222222225</v>
      </c>
      <c r="N6" s="2">
        <v>0.0050347222222222225</v>
      </c>
      <c r="O6" s="2">
        <v>0.005555555555555556</v>
      </c>
    </row>
    <row r="7" spans="1:15" ht="12.75">
      <c r="A7" s="8">
        <v>4</v>
      </c>
      <c r="B7" s="8">
        <v>4</v>
      </c>
      <c r="C7" s="10" t="s">
        <v>46</v>
      </c>
      <c r="D7" s="53" t="s">
        <v>211</v>
      </c>
      <c r="F7" t="str">
        <f t="shared" si="0"/>
        <v>Baxter, </v>
      </c>
      <c r="G7" t="str">
        <f t="shared" si="1"/>
        <v>Ian</v>
      </c>
      <c r="I7" s="2">
        <v>0.006597222222222222</v>
      </c>
      <c r="J7" s="141">
        <v>0.006423611111111112</v>
      </c>
      <c r="K7" s="141">
        <v>0.006423611111111112</v>
      </c>
      <c r="L7" s="2">
        <v>0.006597222222222222</v>
      </c>
      <c r="M7" s="2">
        <v>0.006597222222222222</v>
      </c>
      <c r="N7" s="2">
        <v>0.0067708333333333336</v>
      </c>
      <c r="O7" s="2">
        <v>0.0067708333333333336</v>
      </c>
    </row>
    <row r="8" spans="1:15" ht="12.75">
      <c r="A8" s="8">
        <v>5</v>
      </c>
      <c r="B8" s="8">
        <v>5</v>
      </c>
      <c r="C8" s="10" t="s">
        <v>172</v>
      </c>
      <c r="D8" s="53" t="s">
        <v>180</v>
      </c>
      <c r="F8" t="str">
        <f t="shared" si="0"/>
        <v>Beal, </v>
      </c>
      <c r="G8" t="str">
        <f t="shared" si="1"/>
        <v>Suzanne</v>
      </c>
      <c r="I8" s="2">
        <v>0.004513888888888889</v>
      </c>
      <c r="J8" s="141">
        <v>0.003993055555555556</v>
      </c>
      <c r="K8" s="2">
        <v>0.0046875</v>
      </c>
      <c r="L8" s="2">
        <v>0.004861111111111111</v>
      </c>
      <c r="M8" s="2">
        <v>0.004861111111111111</v>
      </c>
      <c r="N8" s="2">
        <v>0.004861111111111111</v>
      </c>
      <c r="O8" s="2">
        <v>0.0050347222222222225</v>
      </c>
    </row>
    <row r="9" spans="1:15" ht="12.75">
      <c r="A9" s="8">
        <v>6</v>
      </c>
      <c r="B9" s="8">
        <v>6</v>
      </c>
      <c r="C9" s="10" t="s">
        <v>47</v>
      </c>
      <c r="D9" s="53" t="s">
        <v>156</v>
      </c>
      <c r="F9" t="str">
        <f t="shared" si="0"/>
        <v>Bradley, </v>
      </c>
      <c r="G9" t="str">
        <f t="shared" si="1"/>
        <v>Dave</v>
      </c>
      <c r="I9" s="2">
        <v>0.005729166666666667</v>
      </c>
      <c r="J9" s="141">
        <v>0.005381944444444445</v>
      </c>
      <c r="K9" s="141">
        <v>0.005381944444444445</v>
      </c>
      <c r="L9" s="2">
        <v>0.005729166666666667</v>
      </c>
      <c r="M9" s="2">
        <v>0.005729166666666667</v>
      </c>
      <c r="N9" s="2">
        <v>0.005729166666666667</v>
      </c>
      <c r="O9" s="2">
        <v>0.005729166666666667</v>
      </c>
    </row>
    <row r="10" spans="1:15" ht="12.75">
      <c r="A10" s="8">
        <v>7</v>
      </c>
      <c r="B10" s="8">
        <v>7</v>
      </c>
      <c r="C10" s="56" t="s">
        <v>105</v>
      </c>
      <c r="D10" s="53" t="s">
        <v>197</v>
      </c>
      <c r="F10" t="str">
        <f t="shared" si="0"/>
        <v>Brown, </v>
      </c>
      <c r="G10" t="str">
        <f t="shared" si="1"/>
        <v>Peter</v>
      </c>
      <c r="I10" s="2">
        <v>0.007291666666666666</v>
      </c>
      <c r="J10" s="141">
        <v>0.007291666666666666</v>
      </c>
      <c r="K10" s="141">
        <v>0.007291666666666666</v>
      </c>
      <c r="L10" s="2">
        <v>0.007291666666666666</v>
      </c>
      <c r="M10" s="2">
        <v>0.007291666666666666</v>
      </c>
      <c r="N10" s="2">
        <v>0.007291666666666666</v>
      </c>
      <c r="O10" s="2">
        <v>0.007291666666666666</v>
      </c>
    </row>
    <row r="11" spans="1:15" ht="12.75">
      <c r="A11" s="8">
        <v>8</v>
      </c>
      <c r="B11" s="8">
        <v>8</v>
      </c>
      <c r="C11" s="56" t="s">
        <v>131</v>
      </c>
      <c r="D11" s="53" t="s">
        <v>180</v>
      </c>
      <c r="F11" t="str">
        <f aca="true" t="shared" si="2" ref="F11:F17">LEFT(C11,(SEARCH(" ",C11)))</f>
        <v>Browning, </v>
      </c>
      <c r="G11" t="str">
        <f aca="true" t="shared" si="3" ref="G11:G17">MID(C11,(SEARCH(" ",C11)+1),20)</f>
        <v>Sue</v>
      </c>
      <c r="I11" s="2">
        <v>0.004340277777777778</v>
      </c>
      <c r="J11" s="141">
        <v>0.004340277777777778</v>
      </c>
      <c r="K11" s="2">
        <v>0.004166666666666667</v>
      </c>
      <c r="L11" s="2">
        <v>0.004340277777777778</v>
      </c>
      <c r="M11" s="2">
        <v>0.004340277777777778</v>
      </c>
      <c r="N11" s="2">
        <v>0.004340277777777778</v>
      </c>
      <c r="O11" s="2">
        <v>0.004513888888888889</v>
      </c>
    </row>
    <row r="12" spans="1:15" ht="12.75">
      <c r="A12" s="8">
        <v>9</v>
      </c>
      <c r="B12" s="8">
        <v>9</v>
      </c>
      <c r="C12" s="10" t="s">
        <v>277</v>
      </c>
      <c r="D12" s="53"/>
      <c r="F12" t="str">
        <f t="shared" si="2"/>
        <v>Jackson. </v>
      </c>
      <c r="G12" t="str">
        <f t="shared" si="3"/>
        <v>Mattie</v>
      </c>
      <c r="I12" s="2"/>
      <c r="J12" s="141"/>
      <c r="K12" s="2"/>
      <c r="L12" s="2">
        <v>0.006597222222222222</v>
      </c>
      <c r="M12" s="2">
        <v>0.006423611111111112</v>
      </c>
      <c r="N12" s="2">
        <v>0.006423611111111112</v>
      </c>
      <c r="O12" s="2">
        <v>0.006423611111111112</v>
      </c>
    </row>
    <row r="13" spans="1:15" ht="12.75">
      <c r="A13" s="8">
        <v>10</v>
      </c>
      <c r="B13" s="8">
        <v>10</v>
      </c>
      <c r="C13" s="10" t="s">
        <v>139</v>
      </c>
      <c r="D13" s="53"/>
      <c r="F13" t="str">
        <f t="shared" si="2"/>
        <v>Cairns, </v>
      </c>
      <c r="G13" t="str">
        <f t="shared" si="3"/>
        <v>Steve</v>
      </c>
      <c r="I13" s="2">
        <v>0.0062499999999999995</v>
      </c>
      <c r="J13" s="141">
        <v>0.0062499999999999995</v>
      </c>
      <c r="K13" s="141">
        <v>0.0062499999999999995</v>
      </c>
      <c r="L13" s="141">
        <v>0.0062499999999999995</v>
      </c>
      <c r="M13" s="141">
        <v>0.0062499999999999995</v>
      </c>
      <c r="N13" s="141">
        <v>0.0062499999999999995</v>
      </c>
      <c r="O13" s="141">
        <v>0.0062499999999999995</v>
      </c>
    </row>
    <row r="14" spans="1:15" ht="12.75">
      <c r="A14" s="8">
        <v>11</v>
      </c>
      <c r="B14" s="8">
        <v>11</v>
      </c>
      <c r="C14" s="10" t="s">
        <v>122</v>
      </c>
      <c r="D14" s="53" t="s">
        <v>156</v>
      </c>
      <c r="F14" t="str">
        <f t="shared" si="2"/>
        <v>Calverley, </v>
      </c>
      <c r="G14" t="str">
        <f t="shared" si="3"/>
        <v>Claire</v>
      </c>
      <c r="I14" s="2">
        <v>0.004513888888888889</v>
      </c>
      <c r="J14" s="141">
        <v>0.004513888888888889</v>
      </c>
      <c r="K14" s="2">
        <v>0.003993055555555556</v>
      </c>
      <c r="L14" s="2">
        <v>0.0050347222222222225</v>
      </c>
      <c r="M14" s="2">
        <v>0.004861111111111111</v>
      </c>
      <c r="N14" s="2">
        <v>0.0050347222222222225</v>
      </c>
      <c r="O14" s="2">
        <v>0.0050347222222222225</v>
      </c>
    </row>
    <row r="15" spans="1:15" ht="12.75">
      <c r="A15" s="8">
        <v>12</v>
      </c>
      <c r="B15" s="8">
        <v>12</v>
      </c>
      <c r="C15" s="10" t="s">
        <v>49</v>
      </c>
      <c r="D15" s="53"/>
      <c r="F15" t="str">
        <f t="shared" si="2"/>
        <v>Chapman, </v>
      </c>
      <c r="G15" t="str">
        <f t="shared" si="3"/>
        <v>Lindsey</v>
      </c>
      <c r="I15" s="2">
        <v>0.005555555555555556</v>
      </c>
      <c r="J15" s="141">
        <v>0.005555555555555556</v>
      </c>
      <c r="K15" s="141">
        <v>0.005555555555555556</v>
      </c>
      <c r="L15" s="141">
        <v>0.005555555555555556</v>
      </c>
      <c r="M15" s="141">
        <v>0.005555555555555556</v>
      </c>
      <c r="N15" s="141">
        <v>0.005555555555555556</v>
      </c>
      <c r="O15" s="141">
        <v>0.005555555555555556</v>
      </c>
    </row>
    <row r="16" spans="1:15" ht="12.75">
      <c r="A16" s="8">
        <v>13</v>
      </c>
      <c r="B16" s="8">
        <v>13</v>
      </c>
      <c r="C16" s="10" t="s">
        <v>50</v>
      </c>
      <c r="D16" s="53" t="s">
        <v>211</v>
      </c>
      <c r="F16" t="str">
        <f t="shared" si="2"/>
        <v>Christopher, </v>
      </c>
      <c r="G16" t="str">
        <f t="shared" si="3"/>
        <v>Heather</v>
      </c>
      <c r="I16" s="2">
        <v>0.005902777777777778</v>
      </c>
      <c r="J16" s="141">
        <v>0.005729166666666667</v>
      </c>
      <c r="K16" s="141">
        <v>0.005381944444444445</v>
      </c>
      <c r="L16" s="141">
        <v>0.005555555555555556</v>
      </c>
      <c r="M16" s="141">
        <v>0.005555555555555556</v>
      </c>
      <c r="N16" s="2">
        <v>0.005729166666666667</v>
      </c>
      <c r="O16" s="2">
        <v>0.005729166666666667</v>
      </c>
    </row>
    <row r="17" spans="1:15" ht="12.75">
      <c r="A17" s="8">
        <v>14</v>
      </c>
      <c r="B17" s="8">
        <v>14</v>
      </c>
      <c r="C17" s="10" t="s">
        <v>182</v>
      </c>
      <c r="D17" s="53" t="s">
        <v>218</v>
      </c>
      <c r="F17" t="str">
        <f t="shared" si="2"/>
        <v>Clough, </v>
      </c>
      <c r="G17" t="str">
        <f t="shared" si="3"/>
        <v>Bradley</v>
      </c>
      <c r="I17" s="2">
        <v>0.007638888888888889</v>
      </c>
      <c r="J17" s="141">
        <v>0.0078125</v>
      </c>
      <c r="K17" s="2">
        <v>0.0078125</v>
      </c>
      <c r="L17" s="2">
        <v>0.007986111111111112</v>
      </c>
      <c r="M17" s="2">
        <v>0.007986111111111112</v>
      </c>
      <c r="N17" s="2">
        <v>0.008159722222222223</v>
      </c>
      <c r="O17" s="2">
        <v>0.008159722222222223</v>
      </c>
    </row>
    <row r="18" spans="1:15" ht="12.75">
      <c r="A18" s="8">
        <v>15</v>
      </c>
      <c r="B18" s="8">
        <v>15</v>
      </c>
      <c r="C18" s="10" t="s">
        <v>104</v>
      </c>
      <c r="D18" s="53" t="s">
        <v>218</v>
      </c>
      <c r="F18" t="str">
        <f>LEFT(C18,(SEARCH(" ",C18)))</f>
        <v>Cooper, </v>
      </c>
      <c r="G18" t="str">
        <f>MID(C18,(SEARCH(" ",C18)+1),20)</f>
        <v>Mark</v>
      </c>
      <c r="I18" s="2">
        <v>0.005729166666666667</v>
      </c>
      <c r="J18" s="141">
        <v>0.005729166666666667</v>
      </c>
      <c r="K18" s="2">
        <v>0.005729166666666667</v>
      </c>
      <c r="L18" s="2">
        <v>0.005729166666666667</v>
      </c>
      <c r="M18" s="2">
        <v>0.005729166666666667</v>
      </c>
      <c r="N18" s="2">
        <v>0.005729166666666667</v>
      </c>
      <c r="O18" s="2">
        <v>0.005729166666666667</v>
      </c>
    </row>
    <row r="19" spans="1:15" ht="12.75">
      <c r="A19" s="8">
        <v>16</v>
      </c>
      <c r="B19" s="8">
        <v>16</v>
      </c>
      <c r="C19" s="10" t="s">
        <v>48</v>
      </c>
      <c r="D19" s="53" t="s">
        <v>222</v>
      </c>
      <c r="F19" t="str">
        <f>LEFT(C19,(SEARCH(" ",C19)))</f>
        <v>Coultate, </v>
      </c>
      <c r="G19" t="str">
        <f>MID(C19,(SEARCH(" ",C19)+1),20)</f>
        <v>Louise</v>
      </c>
      <c r="I19" s="2">
        <v>0.003645833333333333</v>
      </c>
      <c r="J19" s="141">
        <v>0.003645833333333333</v>
      </c>
      <c r="K19" s="2">
        <v>0.003298611111111111</v>
      </c>
      <c r="L19" s="2">
        <v>0.003298611111111111</v>
      </c>
      <c r="M19" s="2">
        <v>0.003645833333333333</v>
      </c>
      <c r="N19" s="2">
        <v>0.0038194444444444443</v>
      </c>
      <c r="O19" s="2">
        <v>0.0038194444444444443</v>
      </c>
    </row>
    <row r="20" spans="1:15" ht="12.75">
      <c r="A20" s="8">
        <v>17</v>
      </c>
      <c r="B20" s="8">
        <v>17</v>
      </c>
      <c r="C20" s="10" t="s">
        <v>102</v>
      </c>
      <c r="D20" s="53"/>
      <c r="F20" t="str">
        <f>LEFT(C20,(SEARCH(" ",C20)))</f>
        <v>Cox, </v>
      </c>
      <c r="G20" t="str">
        <f>MID(C20,(SEARCH(" ",C20)+1),20)</f>
        <v>Dave</v>
      </c>
      <c r="I20" s="2">
        <v>0.003645833333333333</v>
      </c>
      <c r="J20" s="141">
        <v>0.003645833333333333</v>
      </c>
      <c r="K20" s="141">
        <v>0.003645833333333333</v>
      </c>
      <c r="L20" s="2">
        <v>0.003298611111111111</v>
      </c>
      <c r="M20" s="2">
        <v>0.0031249999999999997</v>
      </c>
      <c r="N20" s="2">
        <v>0.0031249999999999997</v>
      </c>
      <c r="O20" s="2">
        <v>0.0031249999999999997</v>
      </c>
    </row>
    <row r="21" spans="1:15" ht="12.75">
      <c r="A21" s="8">
        <v>18</v>
      </c>
      <c r="B21" s="8">
        <v>18</v>
      </c>
      <c r="C21" s="10" t="s">
        <v>109</v>
      </c>
      <c r="D21" s="53"/>
      <c r="F21" t="str">
        <f>LEFT(C21,(SEARCH(" ",C21)))</f>
        <v>Cox, </v>
      </c>
      <c r="G21" t="str">
        <f>MID(C21,(SEARCH(" ",C21)+1),20)</f>
        <v>Simon</v>
      </c>
      <c r="I21" s="2">
        <v>0.004861111111111111</v>
      </c>
      <c r="J21" s="141">
        <v>0.004861111111111111</v>
      </c>
      <c r="K21" s="2">
        <v>0.004861111111111111</v>
      </c>
      <c r="L21" s="2">
        <v>0.0050347222222222225</v>
      </c>
      <c r="M21" s="2">
        <v>0.005208333333333333</v>
      </c>
      <c r="N21" s="2">
        <v>0.046875</v>
      </c>
      <c r="O21" s="2">
        <v>0.046875</v>
      </c>
    </row>
    <row r="22" spans="1:15" ht="12.75">
      <c r="A22" s="8">
        <v>19</v>
      </c>
      <c r="B22" s="8">
        <v>19</v>
      </c>
      <c r="C22" s="10" t="s">
        <v>111</v>
      </c>
      <c r="D22" s="53"/>
      <c r="F22" t="str">
        <f>LEFT(C22,(SEARCH(" ",C22)))</f>
        <v>Cuthbertson, </v>
      </c>
      <c r="G22" t="str">
        <f>MID(C22,(SEARCH(" ",C22)+1),20)</f>
        <v>Lee</v>
      </c>
      <c r="I22" s="2">
        <v>0.007465277777777778</v>
      </c>
      <c r="J22" s="141">
        <v>0.007465277777777778</v>
      </c>
      <c r="K22" s="141">
        <v>0.007465277777777778</v>
      </c>
      <c r="L22" s="141">
        <v>0.007465277777777778</v>
      </c>
      <c r="M22" s="141">
        <v>0.007465277777777778</v>
      </c>
      <c r="N22" s="141">
        <v>0.007465277777777778</v>
      </c>
      <c r="O22" s="2">
        <v>0.0078125</v>
      </c>
    </row>
    <row r="23" spans="1:15" ht="12.75">
      <c r="A23" s="8">
        <v>20</v>
      </c>
      <c r="B23" s="8">
        <v>20</v>
      </c>
      <c r="C23" s="10" t="s">
        <v>51</v>
      </c>
      <c r="D23" s="53" t="s">
        <v>158</v>
      </c>
      <c r="F23" t="str">
        <f aca="true" t="shared" si="4" ref="F23:F53">LEFT(C23,(SEARCH(" ",C23)))</f>
        <v>Craddock, </v>
      </c>
      <c r="G23" t="str">
        <f aca="true" t="shared" si="5" ref="G23:G53">MID(C23,(SEARCH(" ",C23)+1),20)</f>
        <v>Ann</v>
      </c>
      <c r="I23" s="2">
        <v>0.0031249999999999997</v>
      </c>
      <c r="J23" s="141">
        <v>0.0022569444444444447</v>
      </c>
      <c r="K23" s="2">
        <v>0.0024305555555555556</v>
      </c>
      <c r="L23" s="2">
        <v>0.0024305555555555556</v>
      </c>
      <c r="M23" s="2">
        <v>0.0024305555555555556</v>
      </c>
      <c r="N23" s="2">
        <v>0.0024305555555555556</v>
      </c>
      <c r="O23" s="2">
        <v>0.0024305555555555556</v>
      </c>
    </row>
    <row r="24" spans="1:15" ht="12.75">
      <c r="A24" s="8">
        <v>21</v>
      </c>
      <c r="B24" s="8">
        <v>21</v>
      </c>
      <c r="C24" s="10" t="s">
        <v>123</v>
      </c>
      <c r="D24" s="53" t="s">
        <v>222</v>
      </c>
      <c r="F24" t="str">
        <f t="shared" si="4"/>
        <v>Davies, </v>
      </c>
      <c r="G24" t="str">
        <f t="shared" si="5"/>
        <v>Leanne</v>
      </c>
      <c r="I24" s="2">
        <v>0.0015624999999999999</v>
      </c>
      <c r="J24" s="141">
        <v>0.0015624999999999999</v>
      </c>
      <c r="K24" s="141">
        <v>0.0015624999999999999</v>
      </c>
      <c r="L24" s="141">
        <v>0.0015624999999999999</v>
      </c>
      <c r="M24" s="141">
        <v>0.0015624999999999999</v>
      </c>
      <c r="N24" s="141">
        <v>0.0015624999999999999</v>
      </c>
      <c r="O24" s="141">
        <v>0.0015624999999999999</v>
      </c>
    </row>
    <row r="25" spans="1:15" ht="12.75">
      <c r="A25" s="8">
        <v>22</v>
      </c>
      <c r="B25" s="8">
        <v>22</v>
      </c>
      <c r="C25" s="10" t="s">
        <v>52</v>
      </c>
      <c r="D25" s="53" t="s">
        <v>188</v>
      </c>
      <c r="F25" t="str">
        <f t="shared" si="4"/>
        <v>Dickinson, </v>
      </c>
      <c r="G25" t="str">
        <f t="shared" si="5"/>
        <v>Ralph</v>
      </c>
      <c r="I25" s="2">
        <v>0.0046875</v>
      </c>
      <c r="J25" s="141">
        <v>0.0046875</v>
      </c>
      <c r="K25" s="2">
        <v>0.004513888888888889</v>
      </c>
      <c r="L25" s="2">
        <v>0.0050347222222222225</v>
      </c>
      <c r="M25" s="2">
        <v>0.0050347222222222225</v>
      </c>
      <c r="N25" s="2">
        <v>0.0050347222222222225</v>
      </c>
      <c r="O25" s="2">
        <v>0.0050347222222222225</v>
      </c>
    </row>
    <row r="26" spans="1:15" ht="12.75">
      <c r="A26" s="8">
        <v>23</v>
      </c>
      <c r="B26" s="8">
        <v>23</v>
      </c>
      <c r="C26" s="10" t="s">
        <v>53</v>
      </c>
      <c r="D26" s="53" t="s">
        <v>194</v>
      </c>
      <c r="F26" t="str">
        <f t="shared" si="4"/>
        <v>Dobby, </v>
      </c>
      <c r="G26" t="str">
        <f t="shared" si="5"/>
        <v>Steve</v>
      </c>
      <c r="I26" s="2">
        <v>0.0062499999999999995</v>
      </c>
      <c r="J26" s="141">
        <v>0.0062499999999999995</v>
      </c>
      <c r="K26" s="141">
        <v>0.0062499999999999995</v>
      </c>
      <c r="L26" s="141">
        <v>0.0062499999999999995</v>
      </c>
      <c r="M26" s="141">
        <v>0.0062499999999999995</v>
      </c>
      <c r="N26" s="141">
        <v>0.0062499999999999995</v>
      </c>
      <c r="O26" s="141">
        <v>0.0062499999999999995</v>
      </c>
    </row>
    <row r="27" spans="1:15" ht="12.75">
      <c r="A27" s="8">
        <v>24</v>
      </c>
      <c r="B27" s="8">
        <v>24</v>
      </c>
      <c r="C27" s="10" t="s">
        <v>54</v>
      </c>
      <c r="D27" s="53" t="s">
        <v>158</v>
      </c>
      <c r="F27" t="str">
        <f t="shared" si="4"/>
        <v>Dodd, </v>
      </c>
      <c r="G27" t="str">
        <f t="shared" si="5"/>
        <v>Sam</v>
      </c>
      <c r="I27" s="2">
        <v>0.007291666666666666</v>
      </c>
      <c r="J27" s="141">
        <v>0.007291666666666666</v>
      </c>
      <c r="K27" s="141">
        <v>0.007291666666666666</v>
      </c>
      <c r="L27" s="2">
        <v>0.007291666666666666</v>
      </c>
      <c r="M27" s="2">
        <v>0.007291666666666666</v>
      </c>
      <c r="N27" s="141">
        <v>0.0062499999999999995</v>
      </c>
      <c r="O27" s="2">
        <v>0.005729166666666667</v>
      </c>
    </row>
    <row r="28" spans="1:15" ht="12.75">
      <c r="A28" s="8">
        <v>25</v>
      </c>
      <c r="B28" s="8">
        <v>25</v>
      </c>
      <c r="C28" s="10" t="s">
        <v>184</v>
      </c>
      <c r="D28" s="53"/>
      <c r="F28" t="str">
        <f t="shared" si="4"/>
        <v>Dodd, </v>
      </c>
      <c r="G28" t="str">
        <f t="shared" si="5"/>
        <v>Shaun</v>
      </c>
      <c r="I28" s="2">
        <v>0.0062499999999999995</v>
      </c>
      <c r="J28" s="141">
        <v>0.0062499999999999995</v>
      </c>
      <c r="K28" s="141">
        <v>0.0062499999999999995</v>
      </c>
      <c r="L28" s="141">
        <v>0.0062499999999999995</v>
      </c>
      <c r="M28" s="2">
        <v>0.005902777777777778</v>
      </c>
      <c r="N28" s="2">
        <v>0.005902777777777778</v>
      </c>
      <c r="O28" s="2">
        <v>0.005902777777777778</v>
      </c>
    </row>
    <row r="29" spans="1:15" ht="12.75">
      <c r="A29" s="8">
        <v>26</v>
      </c>
      <c r="B29" s="8">
        <v>26</v>
      </c>
      <c r="C29" s="10" t="s">
        <v>279</v>
      </c>
      <c r="D29" s="53"/>
      <c r="F29" t="str">
        <f t="shared" si="4"/>
        <v>Henderson, </v>
      </c>
      <c r="G29" t="str">
        <f t="shared" si="5"/>
        <v>Ash</v>
      </c>
      <c r="I29" s="2"/>
      <c r="J29" s="141"/>
      <c r="K29" s="2"/>
      <c r="L29" s="2"/>
      <c r="M29" s="2">
        <v>0.0078125</v>
      </c>
      <c r="N29" s="2">
        <v>0.007118055555555555</v>
      </c>
      <c r="O29" s="2">
        <v>0.006944444444444444</v>
      </c>
    </row>
    <row r="30" spans="1:15" ht="12.75">
      <c r="A30" s="8">
        <v>27</v>
      </c>
      <c r="B30" s="8">
        <v>27</v>
      </c>
      <c r="C30" s="10" t="s">
        <v>124</v>
      </c>
      <c r="D30" s="53"/>
      <c r="F30" t="str">
        <f t="shared" si="4"/>
        <v>Dungworth, </v>
      </c>
      <c r="G30" t="str">
        <f t="shared" si="5"/>
        <v>Alice</v>
      </c>
      <c r="I30" s="2">
        <v>0.003993055555555556</v>
      </c>
      <c r="J30" s="141">
        <v>0.003645833333333333</v>
      </c>
      <c r="K30" s="141">
        <v>0.003645833333333333</v>
      </c>
      <c r="L30" s="2">
        <v>0.003472222222222222</v>
      </c>
      <c r="M30" s="2">
        <v>0.003298611111111111</v>
      </c>
      <c r="N30" s="2">
        <v>0.003298611111111111</v>
      </c>
      <c r="O30" s="2">
        <v>0.003298611111111111</v>
      </c>
    </row>
    <row r="31" spans="1:15" ht="12.75">
      <c r="A31" s="8">
        <v>28</v>
      </c>
      <c r="B31" s="8">
        <v>28</v>
      </c>
      <c r="C31" s="10" t="s">
        <v>55</v>
      </c>
      <c r="D31" s="53" t="s">
        <v>261</v>
      </c>
      <c r="F31" t="str">
        <f t="shared" si="4"/>
        <v>Dungworth, </v>
      </c>
      <c r="G31" t="str">
        <f t="shared" si="5"/>
        <v>Joseph</v>
      </c>
      <c r="I31" s="2">
        <v>0.007291666666666666</v>
      </c>
      <c r="J31" s="141">
        <v>0.007118055555555555</v>
      </c>
      <c r="K31" s="141">
        <v>0.007291666666666666</v>
      </c>
      <c r="L31" s="141">
        <v>0.007465277777777778</v>
      </c>
      <c r="M31" s="141">
        <v>0.007465277777777778</v>
      </c>
      <c r="N31" s="141">
        <v>0.007465277777777778</v>
      </c>
      <c r="O31" s="141">
        <v>0.007465277777777778</v>
      </c>
    </row>
    <row r="32" spans="1:15" ht="12.75">
      <c r="A32" s="8">
        <v>29</v>
      </c>
      <c r="B32" s="8">
        <v>29</v>
      </c>
      <c r="C32" s="10" t="s">
        <v>173</v>
      </c>
      <c r="D32" s="53" t="s">
        <v>180</v>
      </c>
      <c r="F32" t="str">
        <f t="shared" si="4"/>
        <v>Edwards, </v>
      </c>
      <c r="G32" t="str">
        <f t="shared" si="5"/>
        <v>Phillipa</v>
      </c>
      <c r="I32" s="2">
        <v>0.0005208333333333333</v>
      </c>
      <c r="J32" s="141">
        <v>0.0015624999999999999</v>
      </c>
      <c r="K32" s="141">
        <v>0.0015624999999999999</v>
      </c>
      <c r="L32" s="2">
        <v>0.0020833333333333333</v>
      </c>
      <c r="M32" s="2">
        <v>0.0022569444444444447</v>
      </c>
      <c r="N32" s="2">
        <v>0.0022569444444444447</v>
      </c>
      <c r="O32" s="2">
        <v>0.0026041666666666665</v>
      </c>
    </row>
    <row r="33" spans="1:15" ht="12.75">
      <c r="A33" s="8">
        <v>30</v>
      </c>
      <c r="B33" s="8">
        <v>30</v>
      </c>
      <c r="C33" s="10" t="s">
        <v>96</v>
      </c>
      <c r="D33" s="1" t="s">
        <v>222</v>
      </c>
      <c r="F33" t="str">
        <f t="shared" si="4"/>
        <v>Freeman, </v>
      </c>
      <c r="G33" t="str">
        <f t="shared" si="5"/>
        <v>Emma</v>
      </c>
      <c r="I33" s="2">
        <v>0.0031249999999999997</v>
      </c>
      <c r="J33" s="141">
        <v>0.0031249999999999997</v>
      </c>
      <c r="K33" s="2">
        <v>0.0031249999999999997</v>
      </c>
      <c r="L33" s="2">
        <v>0.0031249999999999997</v>
      </c>
      <c r="M33" s="2">
        <v>0.0031249999999999997</v>
      </c>
      <c r="N33" s="2">
        <v>0.0031249999999999997</v>
      </c>
      <c r="O33" s="2">
        <v>0.0031249999999999997</v>
      </c>
    </row>
    <row r="34" spans="1:15" ht="12.75">
      <c r="A34" s="8">
        <v>31</v>
      </c>
      <c r="B34" s="8">
        <v>31</v>
      </c>
      <c r="C34" s="10" t="s">
        <v>56</v>
      </c>
      <c r="D34" s="53" t="s">
        <v>157</v>
      </c>
      <c r="F34" t="str">
        <f t="shared" si="4"/>
        <v>Freeman, </v>
      </c>
      <c r="G34" t="str">
        <f t="shared" si="5"/>
        <v>Kevin</v>
      </c>
      <c r="I34" s="2">
        <v>0.004513888888888889</v>
      </c>
      <c r="J34" s="141">
        <v>0.0038194444444444443</v>
      </c>
      <c r="K34" s="2">
        <v>0.004513888888888889</v>
      </c>
      <c r="L34" s="2">
        <v>0.004340277777777778</v>
      </c>
      <c r="M34" s="2">
        <v>0.004340277777777778</v>
      </c>
      <c r="N34" s="2">
        <v>0.004340277777777778</v>
      </c>
      <c r="O34" s="2">
        <v>0.004513888888888889</v>
      </c>
    </row>
    <row r="35" spans="1:15" ht="12.75">
      <c r="A35" s="8">
        <v>32</v>
      </c>
      <c r="B35" s="8">
        <v>32</v>
      </c>
      <c r="C35" s="10" t="s">
        <v>57</v>
      </c>
      <c r="D35" s="53" t="s">
        <v>194</v>
      </c>
      <c r="F35" t="str">
        <f t="shared" si="4"/>
        <v>French, </v>
      </c>
      <c r="G35" t="str">
        <f t="shared" si="5"/>
        <v>Jon</v>
      </c>
      <c r="I35" s="2">
        <v>0.007465277777777778</v>
      </c>
      <c r="J35" s="141">
        <v>0.007465277777777778</v>
      </c>
      <c r="K35" s="2">
        <v>0.007118055555555555</v>
      </c>
      <c r="L35" s="2">
        <v>0.0078125</v>
      </c>
      <c r="M35" s="2">
        <v>0.007638888888888889</v>
      </c>
      <c r="N35" s="2">
        <v>0.007638888888888889</v>
      </c>
      <c r="O35" s="2">
        <v>0.007638888888888889</v>
      </c>
    </row>
    <row r="36" spans="1:15" ht="12.75">
      <c r="A36" s="8">
        <v>33</v>
      </c>
      <c r="B36" s="8">
        <v>33</v>
      </c>
      <c r="C36" s="10" t="s">
        <v>58</v>
      </c>
      <c r="D36" s="53" t="s">
        <v>194</v>
      </c>
      <c r="F36" t="str">
        <f t="shared" si="4"/>
        <v>French, </v>
      </c>
      <c r="G36" t="str">
        <f t="shared" si="5"/>
        <v>Steven</v>
      </c>
      <c r="I36" s="2">
        <v>0.006944444444444444</v>
      </c>
      <c r="J36" s="141">
        <v>0.006944444444444444</v>
      </c>
      <c r="K36" s="2">
        <v>0.006944444444444444</v>
      </c>
      <c r="L36" s="2">
        <v>0.006423611111111112</v>
      </c>
      <c r="M36" s="2">
        <v>0.0067708333333333336</v>
      </c>
      <c r="N36" s="2">
        <v>0.0067708333333333336</v>
      </c>
      <c r="O36" s="2">
        <v>0.006597222222222222</v>
      </c>
    </row>
    <row r="37" spans="1:15" ht="12.75">
      <c r="A37" s="8">
        <v>34</v>
      </c>
      <c r="B37" s="8">
        <v>34</v>
      </c>
      <c r="C37" s="10" t="s">
        <v>59</v>
      </c>
      <c r="D37" s="53" t="s">
        <v>269</v>
      </c>
      <c r="F37" t="str">
        <f t="shared" si="4"/>
        <v>Gaughan, </v>
      </c>
      <c r="G37" t="str">
        <f t="shared" si="5"/>
        <v>Martin</v>
      </c>
      <c r="I37" s="2">
        <v>0.006423611111111112</v>
      </c>
      <c r="J37" s="141">
        <v>0.006423611111111112</v>
      </c>
      <c r="K37" s="141">
        <v>0.006423611111111112</v>
      </c>
      <c r="L37" s="2">
        <v>0.006423611111111112</v>
      </c>
      <c r="M37" s="2">
        <v>0.006423611111111112</v>
      </c>
      <c r="N37" s="2">
        <v>0.006597222222222222</v>
      </c>
      <c r="O37" s="2">
        <v>0.006597222222222222</v>
      </c>
    </row>
    <row r="38" spans="1:15" ht="12.75">
      <c r="A38" s="8">
        <v>35</v>
      </c>
      <c r="B38" s="8">
        <v>35</v>
      </c>
      <c r="C38" s="10" t="s">
        <v>60</v>
      </c>
      <c r="D38" s="53" t="s">
        <v>269</v>
      </c>
      <c r="F38" t="str">
        <f t="shared" si="4"/>
        <v>Giles, </v>
      </c>
      <c r="G38" t="str">
        <f t="shared" si="5"/>
        <v>Craig</v>
      </c>
      <c r="I38" s="2">
        <v>0.005729166666666667</v>
      </c>
      <c r="J38" s="141">
        <v>0.005729166666666667</v>
      </c>
      <c r="K38" s="2">
        <v>0.005729166666666667</v>
      </c>
      <c r="L38" s="2">
        <v>0.005729166666666667</v>
      </c>
      <c r="M38" s="2">
        <v>0.005729166666666667</v>
      </c>
      <c r="N38" s="2">
        <v>0.005729166666666667</v>
      </c>
      <c r="O38" s="2">
        <v>0.005729166666666667</v>
      </c>
    </row>
    <row r="39" spans="1:15" ht="12.75">
      <c r="A39" s="8">
        <v>36</v>
      </c>
      <c r="B39" s="8">
        <v>36</v>
      </c>
      <c r="C39" s="10" t="s">
        <v>61</v>
      </c>
      <c r="D39" s="53" t="s">
        <v>211</v>
      </c>
      <c r="F39" t="str">
        <f t="shared" si="4"/>
        <v>Gillespie, </v>
      </c>
      <c r="G39" t="str">
        <f t="shared" si="5"/>
        <v>Steve</v>
      </c>
      <c r="I39" s="2">
        <v>0.005902777777777778</v>
      </c>
      <c r="J39" s="141">
        <v>0.005729166666666667</v>
      </c>
      <c r="K39" s="141">
        <v>0.005381944444444445</v>
      </c>
      <c r="L39" s="2">
        <v>0.005729166666666667</v>
      </c>
      <c r="M39" s="2">
        <v>0.005902777777777778</v>
      </c>
      <c r="N39" s="2">
        <v>0.005902777777777778</v>
      </c>
      <c r="O39" s="2">
        <v>0.005902777777777778</v>
      </c>
    </row>
    <row r="40" spans="1:15" ht="12.75">
      <c r="A40" s="8">
        <v>37</v>
      </c>
      <c r="B40" s="8">
        <v>37</v>
      </c>
      <c r="C40" s="10" t="s">
        <v>62</v>
      </c>
      <c r="D40" s="53" t="s">
        <v>269</v>
      </c>
      <c r="F40" t="str">
        <f t="shared" si="4"/>
        <v>Grieves, </v>
      </c>
      <c r="G40" t="str">
        <f t="shared" si="5"/>
        <v>Andrew</v>
      </c>
      <c r="I40" s="2">
        <v>0.005902777777777778</v>
      </c>
      <c r="J40" s="141">
        <v>0.0050347222222222225</v>
      </c>
      <c r="K40" s="2">
        <v>0.004861111111111111</v>
      </c>
      <c r="L40" s="2">
        <v>0.004861111111111111</v>
      </c>
      <c r="M40" s="2">
        <v>0.004861111111111111</v>
      </c>
      <c r="N40" s="2">
        <v>0.004861111111111111</v>
      </c>
      <c r="O40" s="2">
        <v>0.004861111111111111</v>
      </c>
    </row>
    <row r="41" spans="1:15" ht="12.75">
      <c r="A41" s="8">
        <v>38</v>
      </c>
      <c r="B41" s="8">
        <v>38</v>
      </c>
      <c r="C41" s="10" t="s">
        <v>142</v>
      </c>
      <c r="D41" s="53" t="s">
        <v>195</v>
      </c>
      <c r="F41" t="str">
        <f t="shared" si="4"/>
        <v>Hall, </v>
      </c>
      <c r="G41" t="str">
        <f t="shared" si="5"/>
        <v>Rob</v>
      </c>
      <c r="I41" s="2">
        <v>0.0062499999999999995</v>
      </c>
      <c r="J41" s="141">
        <v>0.0062499999999999995</v>
      </c>
      <c r="K41" s="141">
        <v>0.0062499999999999995</v>
      </c>
      <c r="L41" s="141">
        <v>0.0062499999999999995</v>
      </c>
      <c r="M41" s="141">
        <v>0.0062499999999999995</v>
      </c>
      <c r="N41" s="141">
        <v>0.0062499999999999995</v>
      </c>
      <c r="O41" s="141">
        <v>0.0062499999999999995</v>
      </c>
    </row>
    <row r="42" spans="1:15" ht="12.75">
      <c r="A42" s="8">
        <v>39</v>
      </c>
      <c r="B42" s="8">
        <v>39</v>
      </c>
      <c r="C42" s="10" t="s">
        <v>278</v>
      </c>
      <c r="D42" s="53"/>
      <c r="F42" t="str">
        <f t="shared" si="4"/>
        <v>Frazer, </v>
      </c>
      <c r="G42" t="str">
        <f t="shared" si="5"/>
        <v>Joe</v>
      </c>
      <c r="I42" s="2"/>
      <c r="J42" s="141"/>
      <c r="K42" s="141"/>
      <c r="L42" s="141"/>
      <c r="M42" s="141">
        <v>0.0046875</v>
      </c>
      <c r="N42" s="141">
        <v>0.0046875</v>
      </c>
      <c r="O42" s="141">
        <v>0.0046875</v>
      </c>
    </row>
    <row r="43" spans="1:15" ht="12.75">
      <c r="A43" s="8">
        <v>40</v>
      </c>
      <c r="B43" s="8">
        <v>40</v>
      </c>
      <c r="C43" s="10" t="s">
        <v>63</v>
      </c>
      <c r="D43" s="53" t="s">
        <v>158</v>
      </c>
      <c r="F43" t="str">
        <f t="shared" si="4"/>
        <v>Herron, </v>
      </c>
      <c r="G43" t="str">
        <f t="shared" si="5"/>
        <v>Aynsley</v>
      </c>
      <c r="I43" s="2">
        <v>0.002777777777777778</v>
      </c>
      <c r="J43" s="141">
        <v>0.0019097222222222222</v>
      </c>
      <c r="K43" s="2">
        <v>0.0020833333333333333</v>
      </c>
      <c r="L43" s="2">
        <v>0.0022569444444444447</v>
      </c>
      <c r="M43" s="2">
        <v>0.0022569444444444447</v>
      </c>
      <c r="N43" s="2">
        <v>0.0022569444444444447</v>
      </c>
      <c r="O43" s="2">
        <v>0.0022569444444444447</v>
      </c>
    </row>
    <row r="44" spans="1:15" ht="12.75">
      <c r="A44" s="8">
        <v>41</v>
      </c>
      <c r="B44" s="8">
        <v>41</v>
      </c>
      <c r="C44" s="10" t="s">
        <v>100</v>
      </c>
      <c r="D44" s="53" t="s">
        <v>195</v>
      </c>
      <c r="F44" t="str">
        <f t="shared" si="4"/>
        <v>Herron, </v>
      </c>
      <c r="G44" t="str">
        <f t="shared" si="5"/>
        <v>Leanne</v>
      </c>
      <c r="I44" s="2">
        <v>0.0067708333333333336</v>
      </c>
      <c r="J44" s="141">
        <v>0.0067708333333333336</v>
      </c>
      <c r="K44" s="141">
        <v>0.0067708333333333336</v>
      </c>
      <c r="L44" s="2">
        <v>0.006423611111111112</v>
      </c>
      <c r="M44" s="2">
        <v>0.006423611111111112</v>
      </c>
      <c r="N44" s="2">
        <v>0.006423611111111112</v>
      </c>
      <c r="O44" s="2">
        <v>0.006423611111111112</v>
      </c>
    </row>
    <row r="45" spans="1:15" ht="12.75">
      <c r="A45" s="8">
        <v>42</v>
      </c>
      <c r="B45" s="8">
        <v>42</v>
      </c>
      <c r="C45" s="10" t="s">
        <v>140</v>
      </c>
      <c r="D45" s="53" t="s">
        <v>235</v>
      </c>
      <c r="F45" t="str">
        <f t="shared" si="4"/>
        <v>Hill, </v>
      </c>
      <c r="G45" t="str">
        <f t="shared" si="5"/>
        <v>Samantha</v>
      </c>
      <c r="I45" s="2">
        <v>0.002777777777777778</v>
      </c>
      <c r="J45" s="141">
        <v>0.002777777777777778</v>
      </c>
      <c r="K45" s="2">
        <v>0.003298611111111111</v>
      </c>
      <c r="L45" s="2">
        <v>0.003298611111111111</v>
      </c>
      <c r="M45" s="2">
        <v>0.0031249999999999997</v>
      </c>
      <c r="N45" s="2">
        <v>0.0031249999999999997</v>
      </c>
      <c r="O45" s="2">
        <v>0.0031249999999999997</v>
      </c>
    </row>
    <row r="46" spans="1:15" ht="12.75">
      <c r="A46" s="8">
        <v>43</v>
      </c>
      <c r="B46" s="8">
        <v>43</v>
      </c>
      <c r="C46" s="10" t="s">
        <v>64</v>
      </c>
      <c r="D46" s="53" t="s">
        <v>218</v>
      </c>
      <c r="F46" t="str">
        <f t="shared" si="4"/>
        <v>Holland, </v>
      </c>
      <c r="G46" t="str">
        <f t="shared" si="5"/>
        <v>Tony</v>
      </c>
      <c r="I46" s="2">
        <v>0.006944444444444444</v>
      </c>
      <c r="J46" s="141">
        <v>0.006944444444444444</v>
      </c>
      <c r="K46" s="2">
        <v>0.006944444444444444</v>
      </c>
      <c r="L46" s="2">
        <v>0.006944444444444444</v>
      </c>
      <c r="M46" s="2">
        <v>0.006944444444444444</v>
      </c>
      <c r="N46" s="2">
        <v>0.006944444444444444</v>
      </c>
      <c r="O46" s="2">
        <v>0.006944444444444444</v>
      </c>
    </row>
    <row r="47" spans="1:15" ht="12.75">
      <c r="A47" s="8">
        <v>44</v>
      </c>
      <c r="B47" s="8">
        <v>44</v>
      </c>
      <c r="C47" s="10" t="s">
        <v>65</v>
      </c>
      <c r="D47" s="53" t="s">
        <v>157</v>
      </c>
      <c r="F47" t="str">
        <f t="shared" si="4"/>
        <v>Holmback, </v>
      </c>
      <c r="G47" t="str">
        <f t="shared" si="5"/>
        <v>Peter</v>
      </c>
      <c r="I47" s="2">
        <v>0.007118055555555555</v>
      </c>
      <c r="J47" s="141">
        <v>0.007118055555555555</v>
      </c>
      <c r="K47" s="2">
        <v>0.007118055555555555</v>
      </c>
      <c r="L47" s="2">
        <v>0.0067708333333333336</v>
      </c>
      <c r="M47" s="2">
        <v>0.006944444444444444</v>
      </c>
      <c r="N47" s="2">
        <v>0.006944444444444444</v>
      </c>
      <c r="O47" s="2">
        <v>0.006944444444444444</v>
      </c>
    </row>
    <row r="48" spans="1:15" ht="12.75">
      <c r="A48" s="8">
        <v>45</v>
      </c>
      <c r="B48" s="8">
        <v>45</v>
      </c>
      <c r="C48" s="8" t="s">
        <v>149</v>
      </c>
      <c r="D48" s="53" t="s">
        <v>269</v>
      </c>
      <c r="F48" t="str">
        <f t="shared" si="4"/>
        <v>Hope, </v>
      </c>
      <c r="G48" t="str">
        <f t="shared" si="5"/>
        <v>Gareth</v>
      </c>
      <c r="I48" s="2">
        <v>0.005729166666666667</v>
      </c>
      <c r="J48" s="141">
        <v>0.005208333333333333</v>
      </c>
      <c r="K48" s="2">
        <v>0.005729166666666667</v>
      </c>
      <c r="L48" s="2">
        <v>0.005729166666666667</v>
      </c>
      <c r="M48" s="2">
        <v>0.005729166666666667</v>
      </c>
      <c r="N48" s="2">
        <v>0.005729166666666667</v>
      </c>
      <c r="O48" s="2">
        <v>0.005729166666666667</v>
      </c>
    </row>
    <row r="49" spans="1:15" ht="12.75">
      <c r="A49" s="8">
        <v>46</v>
      </c>
      <c r="B49" s="8">
        <v>46</v>
      </c>
      <c r="C49" s="8" t="s">
        <v>275</v>
      </c>
      <c r="D49" s="53"/>
      <c r="F49" t="str">
        <f>LEFT(C49,(SEARCH(" ",C49)))</f>
        <v>Fenwick, </v>
      </c>
      <c r="G49" t="str">
        <f>MID(C49,(SEARCH(" ",C49)+1),20)</f>
        <v>Ian</v>
      </c>
      <c r="I49" s="2"/>
      <c r="J49" s="141"/>
      <c r="K49" s="2">
        <v>0.007118055555555555</v>
      </c>
      <c r="L49" s="2">
        <v>0.006076388888888889</v>
      </c>
      <c r="M49" s="141">
        <v>0.005555555555555556</v>
      </c>
      <c r="N49" s="141">
        <v>0.005555555555555556</v>
      </c>
      <c r="O49" s="2">
        <v>0.005555555555555556</v>
      </c>
    </row>
    <row r="50" spans="1:15" ht="12.75">
      <c r="A50" s="8">
        <v>47</v>
      </c>
      <c r="B50" s="8">
        <v>47</v>
      </c>
      <c r="C50" s="10" t="s">
        <v>66</v>
      </c>
      <c r="D50" s="53" t="s">
        <v>211</v>
      </c>
      <c r="F50" t="str">
        <f t="shared" si="4"/>
        <v>Ingram, </v>
      </c>
      <c r="G50" t="str">
        <f t="shared" si="5"/>
        <v>Ron</v>
      </c>
      <c r="I50" s="2">
        <v>0.004166666666666667</v>
      </c>
      <c r="J50" s="141">
        <v>0.0031249999999999997</v>
      </c>
      <c r="K50" s="2">
        <v>0.002951388888888889</v>
      </c>
      <c r="L50" s="2">
        <v>0.003298611111111111</v>
      </c>
      <c r="M50" s="2">
        <v>0.003298611111111111</v>
      </c>
      <c r="N50" s="2">
        <v>0.003298611111111111</v>
      </c>
      <c r="O50" s="2">
        <v>0.002777777777777778</v>
      </c>
    </row>
    <row r="51" spans="1:15" ht="12.75">
      <c r="A51" s="8">
        <v>48</v>
      </c>
      <c r="B51" s="8">
        <v>48</v>
      </c>
      <c r="C51" s="8" t="s">
        <v>133</v>
      </c>
      <c r="D51" s="53" t="s">
        <v>188</v>
      </c>
      <c r="F51" t="str">
        <f t="shared" si="4"/>
        <v>James, </v>
      </c>
      <c r="G51" t="str">
        <f t="shared" si="5"/>
        <v>Emma</v>
      </c>
      <c r="I51" s="2">
        <v>0.006076388888888889</v>
      </c>
      <c r="J51" s="141">
        <v>0.005555555555555556</v>
      </c>
      <c r="K51" s="2">
        <v>0.005729166666666667</v>
      </c>
      <c r="L51" s="2">
        <v>0.005729166666666667</v>
      </c>
      <c r="M51" s="141">
        <v>0.0062499999999999995</v>
      </c>
      <c r="N51" s="141">
        <v>0.0062499999999999995</v>
      </c>
      <c r="O51" s="141">
        <v>0.0062499999999999995</v>
      </c>
    </row>
    <row r="52" spans="1:15" ht="12.75">
      <c r="A52" s="8">
        <v>49</v>
      </c>
      <c r="B52" s="8">
        <v>49</v>
      </c>
      <c r="C52" s="10" t="s">
        <v>67</v>
      </c>
      <c r="D52" s="53" t="s">
        <v>194</v>
      </c>
      <c r="F52" t="str">
        <f t="shared" si="4"/>
        <v>Jansen, </v>
      </c>
      <c r="G52" t="str">
        <f t="shared" si="5"/>
        <v>Jake</v>
      </c>
      <c r="I52" s="2">
        <v>0.0078125</v>
      </c>
      <c r="J52" s="141">
        <v>0.007986111111111112</v>
      </c>
      <c r="K52" s="2">
        <v>0.007986111111111112</v>
      </c>
      <c r="L52" s="2">
        <v>0.007986111111111112</v>
      </c>
      <c r="M52" s="2">
        <v>0.0078125</v>
      </c>
      <c r="N52" s="2">
        <v>0.007638888888888889</v>
      </c>
      <c r="O52" s="2">
        <v>0.007638888888888889</v>
      </c>
    </row>
    <row r="53" spans="1:15" ht="12.75">
      <c r="A53" s="8">
        <v>50</v>
      </c>
      <c r="B53" s="8">
        <v>50</v>
      </c>
      <c r="C53" s="10" t="s">
        <v>257</v>
      </c>
      <c r="D53" s="53" t="s">
        <v>269</v>
      </c>
      <c r="F53" t="str">
        <f t="shared" si="4"/>
        <v>Johnson, </v>
      </c>
      <c r="G53" t="str">
        <f t="shared" si="5"/>
        <v>Angela</v>
      </c>
      <c r="I53" s="2">
        <v>0.0038194444444444443</v>
      </c>
      <c r="J53" s="141">
        <v>0.003472222222222222</v>
      </c>
      <c r="K53" s="2">
        <v>0.003472222222222222</v>
      </c>
      <c r="L53" s="2">
        <v>0.003472222222222222</v>
      </c>
      <c r="M53" s="2">
        <v>0.0031249999999999997</v>
      </c>
      <c r="N53" s="2">
        <v>0.0031249999999999997</v>
      </c>
      <c r="O53" s="2">
        <v>0.0031249999999999997</v>
      </c>
    </row>
    <row r="54" spans="1:15" ht="12.75">
      <c r="A54" s="8">
        <v>51</v>
      </c>
      <c r="B54" s="8">
        <v>51</v>
      </c>
      <c r="C54" s="10" t="s">
        <v>68</v>
      </c>
      <c r="D54" s="53" t="s">
        <v>197</v>
      </c>
      <c r="F54" t="str">
        <f>LEFT(C54,(SEARCH(" ",C54)))</f>
        <v>Johnson, </v>
      </c>
      <c r="G54" t="str">
        <f>MID(C54,(SEARCH(" ",C54)+1),20)</f>
        <v>Ewa</v>
      </c>
      <c r="I54" s="2">
        <v>0.0020833333333333333</v>
      </c>
      <c r="J54" s="141">
        <v>0.001736111111111111</v>
      </c>
      <c r="K54" s="141">
        <v>0.001736111111111111</v>
      </c>
      <c r="L54" s="2">
        <v>0.0020833333333333333</v>
      </c>
      <c r="M54" s="2">
        <v>0.0020833333333333333</v>
      </c>
      <c r="N54" s="2">
        <v>0.0020833333333333333</v>
      </c>
      <c r="O54" s="2">
        <v>0.0020833333333333333</v>
      </c>
    </row>
    <row r="55" spans="1:15" ht="12.75">
      <c r="A55" s="8">
        <v>52</v>
      </c>
      <c r="B55" s="8">
        <v>52</v>
      </c>
      <c r="C55" s="10" t="s">
        <v>223</v>
      </c>
      <c r="D55" s="53" t="s">
        <v>235</v>
      </c>
      <c r="F55" t="str">
        <f>LEFT(C55,(SEARCH(" ",C55)))</f>
        <v>Knight, </v>
      </c>
      <c r="G55" t="str">
        <f>MID(C55,(SEARCH(" ",C55)+1),20)</f>
        <v>Paul</v>
      </c>
      <c r="I55" s="2">
        <v>0.005555555555555556</v>
      </c>
      <c r="J55" s="141">
        <v>0.005555555555555556</v>
      </c>
      <c r="K55" s="141">
        <v>0.005555555555555556</v>
      </c>
      <c r="L55" s="141">
        <v>0.005555555555555556</v>
      </c>
      <c r="M55" s="2">
        <v>0.005208333333333333</v>
      </c>
      <c r="N55" s="141">
        <v>0.005555555555555556</v>
      </c>
      <c r="O55" s="2">
        <v>0.005555555555555556</v>
      </c>
    </row>
    <row r="56" spans="1:15" ht="12.75">
      <c r="A56" s="8">
        <v>53</v>
      </c>
      <c r="B56" s="8">
        <v>53</v>
      </c>
      <c r="C56" s="10" t="s">
        <v>69</v>
      </c>
      <c r="D56" s="53"/>
      <c r="F56" t="str">
        <f>LEFT(C56,(SEARCH(" ",C56)))</f>
        <v>Laidlaw, </v>
      </c>
      <c r="G56" t="str">
        <f>MID(C56,(SEARCH(" ",C56)+1),20)</f>
        <v>Chris</v>
      </c>
      <c r="I56" s="2">
        <v>0.007638888888888889</v>
      </c>
      <c r="J56" s="141">
        <v>0.007638888888888889</v>
      </c>
      <c r="K56" s="141">
        <v>0.007638888888888889</v>
      </c>
      <c r="L56" s="141">
        <v>0.007638888888888889</v>
      </c>
      <c r="M56" s="2">
        <v>0.007638888888888889</v>
      </c>
      <c r="N56" s="2">
        <v>0.007638888888888889</v>
      </c>
      <c r="O56" s="2">
        <v>0.007638888888888889</v>
      </c>
    </row>
    <row r="57" spans="1:15" ht="12.75">
      <c r="A57" s="8">
        <v>54</v>
      </c>
      <c r="B57" s="8">
        <v>54</v>
      </c>
      <c r="C57" s="10" t="s">
        <v>258</v>
      </c>
      <c r="D57" s="53"/>
      <c r="F57" t="str">
        <f>LEFT(C57,(SEARCH(" ",C57)))</f>
        <v>Legge, </v>
      </c>
      <c r="G57" t="str">
        <f>MID(C57,(SEARCH(" ",C57)+1),20)</f>
        <v>Scott</v>
      </c>
      <c r="I57" s="2">
        <v>0.003472222222222222</v>
      </c>
      <c r="J57" s="141">
        <v>0.005555555555555556</v>
      </c>
      <c r="K57" s="141">
        <v>0.005555555555555556</v>
      </c>
      <c r="L57" s="141">
        <v>0.005555555555555556</v>
      </c>
      <c r="M57" s="141">
        <v>0.005555555555555556</v>
      </c>
      <c r="N57" s="141">
        <v>0.005555555555555556</v>
      </c>
      <c r="O57" s="2">
        <v>0.005555555555555556</v>
      </c>
    </row>
    <row r="58" spans="1:15" ht="12.75">
      <c r="A58" s="8">
        <v>55</v>
      </c>
      <c r="B58" s="8">
        <v>55</v>
      </c>
      <c r="C58" s="10" t="s">
        <v>70</v>
      </c>
      <c r="D58" s="53" t="s">
        <v>222</v>
      </c>
      <c r="F58" t="str">
        <f aca="true" t="shared" si="6" ref="F58:F100">LEFT(C58,(SEARCH(" ",C58)))</f>
        <v>Lemin, </v>
      </c>
      <c r="G58" t="str">
        <f aca="true" t="shared" si="7" ref="G58:G100">MID(C58,(SEARCH(" ",C58)+1),20)</f>
        <v>Julie</v>
      </c>
      <c r="I58" s="2">
        <v>0.004340277777777778</v>
      </c>
      <c r="J58" s="141">
        <v>0.004166666666666667</v>
      </c>
      <c r="K58" s="2">
        <v>0.004340277777777778</v>
      </c>
      <c r="L58" s="2">
        <v>0.004340277777777778</v>
      </c>
      <c r="M58" s="2">
        <v>0.004340277777777778</v>
      </c>
      <c r="N58" s="2">
        <v>0.004340277777777778</v>
      </c>
      <c r="O58" s="2">
        <v>0.004340277777777778</v>
      </c>
    </row>
    <row r="59" spans="1:15" ht="12.75">
      <c r="A59" s="8">
        <v>56</v>
      </c>
      <c r="B59" s="8">
        <v>56</v>
      </c>
      <c r="C59" s="10" t="s">
        <v>71</v>
      </c>
      <c r="D59" s="53" t="s">
        <v>211</v>
      </c>
      <c r="F59" t="str">
        <f t="shared" si="6"/>
        <v>Lonsdale, </v>
      </c>
      <c r="G59" t="str">
        <f t="shared" si="7"/>
        <v>Davina</v>
      </c>
      <c r="I59" s="2">
        <v>0.003993055555555556</v>
      </c>
      <c r="J59" s="141">
        <v>0.003645833333333333</v>
      </c>
      <c r="K59" s="2">
        <v>0.003298611111111111</v>
      </c>
      <c r="L59" s="2">
        <v>0.003298611111111111</v>
      </c>
      <c r="M59" s="2">
        <v>0.003472222222222222</v>
      </c>
      <c r="N59" s="2">
        <v>0.003472222222222222</v>
      </c>
      <c r="O59" s="2">
        <v>0.003472222222222222</v>
      </c>
    </row>
    <row r="60" spans="1:15" ht="12.75">
      <c r="A60" s="8">
        <v>57</v>
      </c>
      <c r="B60" s="8">
        <v>57</v>
      </c>
      <c r="C60" s="10" t="s">
        <v>72</v>
      </c>
      <c r="D60" s="53" t="s">
        <v>180</v>
      </c>
      <c r="F60" t="str">
        <f t="shared" si="6"/>
        <v>Lowes, </v>
      </c>
      <c r="G60" t="str">
        <f t="shared" si="7"/>
        <v>Alison</v>
      </c>
      <c r="I60" s="2">
        <v>0.001736111111111111</v>
      </c>
      <c r="J60" s="141">
        <v>0.0012152777777777778</v>
      </c>
      <c r="K60" s="2">
        <v>0.0008680555555555555</v>
      </c>
      <c r="L60" s="2">
        <v>0.0020833333333333333</v>
      </c>
      <c r="M60" s="2">
        <v>0.0019097222222222222</v>
      </c>
      <c r="N60" s="2">
        <v>0.0019097222222222222</v>
      </c>
      <c r="O60" s="2">
        <v>0.0019097222222222222</v>
      </c>
    </row>
    <row r="61" spans="1:15" ht="12.75">
      <c r="A61" s="8">
        <v>58</v>
      </c>
      <c r="B61" s="8">
        <v>58</v>
      </c>
      <c r="C61" s="10" t="s">
        <v>107</v>
      </c>
      <c r="D61" s="53" t="s">
        <v>158</v>
      </c>
      <c r="F61" t="str">
        <f t="shared" si="6"/>
        <v>Mallon, </v>
      </c>
      <c r="G61" t="str">
        <f t="shared" si="7"/>
        <v>John</v>
      </c>
      <c r="I61" s="2">
        <v>0.0050347222222222225</v>
      </c>
      <c r="J61" s="141">
        <v>0.004340277777777778</v>
      </c>
      <c r="K61" s="2">
        <v>0.004513888888888889</v>
      </c>
      <c r="L61" s="2">
        <v>0.004513888888888889</v>
      </c>
      <c r="M61" s="2">
        <v>0.004513888888888889</v>
      </c>
      <c r="N61" s="2">
        <v>0.004513888888888889</v>
      </c>
      <c r="O61" s="2">
        <v>0.004513888888888889</v>
      </c>
    </row>
    <row r="62" spans="1:15" ht="12.75">
      <c r="A62" s="8">
        <v>59</v>
      </c>
      <c r="B62" s="8">
        <v>59</v>
      </c>
      <c r="C62" s="10" t="s">
        <v>228</v>
      </c>
      <c r="D62" s="53" t="s">
        <v>235</v>
      </c>
      <c r="F62" t="str">
        <f t="shared" si="6"/>
        <v>Mason, </v>
      </c>
      <c r="G62" t="str">
        <f t="shared" si="7"/>
        <v>Claire</v>
      </c>
      <c r="I62" s="2">
        <v>0.003472222222222222</v>
      </c>
      <c r="J62" s="141">
        <v>0.003472222222222222</v>
      </c>
      <c r="K62" s="2">
        <v>0.0031249999999999997</v>
      </c>
      <c r="L62" s="2">
        <v>0.0038194444444444443</v>
      </c>
      <c r="M62" s="2">
        <v>0.003645833333333333</v>
      </c>
      <c r="N62" s="2">
        <v>0.0038194444444444443</v>
      </c>
      <c r="O62" s="2">
        <v>0.0038194444444444443</v>
      </c>
    </row>
    <row r="63" spans="1:15" ht="12.75">
      <c r="A63" s="8">
        <v>60</v>
      </c>
      <c r="B63" s="8">
        <v>60</v>
      </c>
      <c r="C63" s="10" t="s">
        <v>73</v>
      </c>
      <c r="D63" s="53" t="s">
        <v>194</v>
      </c>
      <c r="F63" t="str">
        <f t="shared" si="6"/>
        <v>Maylia, </v>
      </c>
      <c r="G63" t="str">
        <f t="shared" si="7"/>
        <v>Peter</v>
      </c>
      <c r="I63" s="2">
        <v>0.004513888888888889</v>
      </c>
      <c r="J63" s="141">
        <v>0.0038194444444444443</v>
      </c>
      <c r="K63" s="141">
        <v>0.0038194444444444443</v>
      </c>
      <c r="L63" s="2">
        <v>0.003645833333333333</v>
      </c>
      <c r="M63" s="2">
        <v>0.003298611111111111</v>
      </c>
      <c r="N63" s="2">
        <v>0.003645833333333333</v>
      </c>
      <c r="O63" s="2">
        <v>0.003645833333333333</v>
      </c>
    </row>
    <row r="64" spans="1:15" ht="12.75">
      <c r="A64" s="8">
        <v>61</v>
      </c>
      <c r="B64" s="8">
        <v>61</v>
      </c>
      <c r="C64" s="10" t="s">
        <v>74</v>
      </c>
      <c r="D64" s="53" t="s">
        <v>195</v>
      </c>
      <c r="F64" t="str">
        <f t="shared" si="6"/>
        <v>McCabe, </v>
      </c>
      <c r="G64" t="str">
        <f t="shared" si="7"/>
        <v>Terry</v>
      </c>
      <c r="I64" s="2">
        <v>0.005729166666666667</v>
      </c>
      <c r="J64" s="141">
        <v>0.005729166666666667</v>
      </c>
      <c r="K64" s="2">
        <v>0.0050347222222222225</v>
      </c>
      <c r="L64" s="2">
        <v>0.0046875</v>
      </c>
      <c r="M64" s="2">
        <v>0.004861111111111111</v>
      </c>
      <c r="N64" s="2">
        <v>0.0050347222222222225</v>
      </c>
      <c r="O64" s="2">
        <v>0.005208333333333333</v>
      </c>
    </row>
    <row r="65" spans="1:15" ht="12.75">
      <c r="A65" s="8">
        <v>62</v>
      </c>
      <c r="B65" s="8">
        <v>62</v>
      </c>
      <c r="C65" s="10" t="s">
        <v>141</v>
      </c>
      <c r="D65" s="53" t="s">
        <v>235</v>
      </c>
      <c r="F65" t="str">
        <f t="shared" si="6"/>
        <v>Miller, </v>
      </c>
      <c r="G65" t="str">
        <f t="shared" si="7"/>
        <v>Sonia</v>
      </c>
      <c r="I65" s="2">
        <v>0.003645833333333333</v>
      </c>
      <c r="J65" s="141">
        <v>0.003298611111111111</v>
      </c>
      <c r="K65" s="2">
        <v>0.003298611111111111</v>
      </c>
      <c r="L65" s="2">
        <v>0.003472222222222222</v>
      </c>
      <c r="M65" s="2">
        <v>0.003472222222222222</v>
      </c>
      <c r="N65" s="2">
        <v>0.003472222222222222</v>
      </c>
      <c r="O65" s="2">
        <v>0.003472222222222222</v>
      </c>
    </row>
    <row r="66" spans="1:15" ht="12.75">
      <c r="A66" s="8">
        <v>63</v>
      </c>
      <c r="B66" s="8">
        <v>63</v>
      </c>
      <c r="C66" s="10" t="s">
        <v>75</v>
      </c>
      <c r="D66" s="53" t="s">
        <v>195</v>
      </c>
      <c r="F66" t="str">
        <f t="shared" si="6"/>
        <v>Morris, </v>
      </c>
      <c r="G66" t="str">
        <f t="shared" si="7"/>
        <v>Helen</v>
      </c>
      <c r="I66" s="2">
        <v>0.0050347222222222225</v>
      </c>
      <c r="J66" s="141">
        <v>0.0046875</v>
      </c>
      <c r="K66" s="2">
        <v>0.004166666666666667</v>
      </c>
      <c r="L66" s="2">
        <v>0.004513888888888889</v>
      </c>
      <c r="M66" s="2">
        <v>0.004513888888888889</v>
      </c>
      <c r="N66" s="2">
        <v>0.004513888888888889</v>
      </c>
      <c r="O66" s="2">
        <v>0.004513888888888889</v>
      </c>
    </row>
    <row r="67" spans="1:15" ht="12.75">
      <c r="A67" s="8">
        <v>64</v>
      </c>
      <c r="B67" s="8">
        <v>64</v>
      </c>
      <c r="C67" s="10" t="s">
        <v>181</v>
      </c>
      <c r="D67" s="53" t="s">
        <v>180</v>
      </c>
      <c r="F67" t="str">
        <f t="shared" si="6"/>
        <v>Munro, </v>
      </c>
      <c r="G67" t="str">
        <f t="shared" si="7"/>
        <v>Lynn</v>
      </c>
      <c r="I67" s="2">
        <v>0.001736111111111111</v>
      </c>
      <c r="J67" s="141">
        <v>0.0005208333333333333</v>
      </c>
      <c r="K67" s="2">
        <v>0</v>
      </c>
      <c r="L67" s="2">
        <v>0</v>
      </c>
      <c r="M67" s="2">
        <v>0</v>
      </c>
      <c r="N67" s="2">
        <v>0.00034722222222222224</v>
      </c>
      <c r="O67" s="2">
        <v>0.00034722222222222224</v>
      </c>
    </row>
    <row r="68" spans="1:15" ht="12.75">
      <c r="A68" s="8">
        <v>65</v>
      </c>
      <c r="B68" s="8">
        <v>65</v>
      </c>
      <c r="C68" s="10" t="s">
        <v>76</v>
      </c>
      <c r="D68" s="53"/>
      <c r="F68" t="str">
        <f t="shared" si="6"/>
        <v>Nicholson, </v>
      </c>
      <c r="G68" t="str">
        <f t="shared" si="7"/>
        <v>Mark</v>
      </c>
      <c r="I68" s="2">
        <v>0.0062499999999999995</v>
      </c>
      <c r="J68" s="141">
        <v>0.005729166666666667</v>
      </c>
      <c r="K68" s="2">
        <v>0.005902777777777778</v>
      </c>
      <c r="L68" s="2">
        <v>0.005902777777777778</v>
      </c>
      <c r="M68" s="2">
        <v>0.005902777777777778</v>
      </c>
      <c r="N68" s="2">
        <v>0.006076388888888889</v>
      </c>
      <c r="O68" s="141">
        <v>0.0062499999999999995</v>
      </c>
    </row>
    <row r="69" spans="1:15" ht="12.75">
      <c r="A69" s="8">
        <v>66</v>
      </c>
      <c r="B69" s="8">
        <v>66</v>
      </c>
      <c r="C69" s="10" t="s">
        <v>77</v>
      </c>
      <c r="D69" s="53" t="s">
        <v>195</v>
      </c>
      <c r="F69" t="str">
        <f t="shared" si="6"/>
        <v>N'Jai, </v>
      </c>
      <c r="G69" t="str">
        <f t="shared" si="7"/>
        <v>Daniel</v>
      </c>
      <c r="I69" s="2">
        <v>0.006944444444444444</v>
      </c>
      <c r="J69" s="141">
        <v>0.006944444444444444</v>
      </c>
      <c r="K69" s="2">
        <v>0.006944444444444444</v>
      </c>
      <c r="L69" s="2">
        <v>0.006944444444444444</v>
      </c>
      <c r="M69" s="2">
        <v>0.006944444444444444</v>
      </c>
      <c r="N69" s="2">
        <v>0.006944444444444444</v>
      </c>
      <c r="O69" s="2">
        <v>0.006944444444444444</v>
      </c>
    </row>
    <row r="70" spans="1:15" ht="12.75">
      <c r="A70" s="8">
        <v>67</v>
      </c>
      <c r="B70" s="8">
        <v>67</v>
      </c>
      <c r="C70" s="56" t="s">
        <v>110</v>
      </c>
      <c r="D70" s="53" t="s">
        <v>156</v>
      </c>
      <c r="F70" t="str">
        <f t="shared" si="6"/>
        <v>Nutt, </v>
      </c>
      <c r="G70" t="str">
        <f t="shared" si="7"/>
        <v>Judith</v>
      </c>
      <c r="I70" s="2">
        <v>0.0067708333333333336</v>
      </c>
      <c r="J70" s="141">
        <v>0.0062499999999999995</v>
      </c>
      <c r="K70" s="2">
        <v>0.005902777777777778</v>
      </c>
      <c r="L70" s="2">
        <v>0.005902777777777778</v>
      </c>
      <c r="M70" s="2">
        <v>0.005729166666666667</v>
      </c>
      <c r="N70" s="2">
        <v>0.005729166666666667</v>
      </c>
      <c r="O70" s="2">
        <v>0.005729166666666667</v>
      </c>
    </row>
    <row r="71" spans="1:15" ht="12.75">
      <c r="A71" s="8">
        <v>68</v>
      </c>
      <c r="B71" s="8">
        <v>68</v>
      </c>
      <c r="C71" s="10" t="s">
        <v>99</v>
      </c>
      <c r="D71" s="53" t="s">
        <v>261</v>
      </c>
      <c r="F71" t="str">
        <f t="shared" si="6"/>
        <v>Orange, </v>
      </c>
      <c r="G71" t="str">
        <f t="shared" si="7"/>
        <v>Joey</v>
      </c>
      <c r="I71" s="2">
        <v>0.006597222222222222</v>
      </c>
      <c r="J71" s="141">
        <v>0.0067708333333333336</v>
      </c>
      <c r="K71" s="141">
        <v>0.0067708333333333336</v>
      </c>
      <c r="L71" s="2">
        <v>0.006597222222222222</v>
      </c>
      <c r="M71" s="2">
        <v>0.006423611111111112</v>
      </c>
      <c r="N71" s="2">
        <v>0.006423611111111112</v>
      </c>
      <c r="O71" s="2">
        <v>0.006423611111111112</v>
      </c>
    </row>
    <row r="72" spans="1:15" ht="12.75">
      <c r="A72" s="8">
        <v>69</v>
      </c>
      <c r="B72" s="8">
        <v>69</v>
      </c>
      <c r="C72" s="10" t="s">
        <v>78</v>
      </c>
      <c r="D72" s="53" t="s">
        <v>197</v>
      </c>
      <c r="F72" t="str">
        <f t="shared" si="6"/>
        <v>Ponton, </v>
      </c>
      <c r="G72" t="str">
        <f t="shared" si="7"/>
        <v>Mark</v>
      </c>
      <c r="I72" s="2">
        <v>0.005729166666666667</v>
      </c>
      <c r="J72" s="141">
        <v>0.005729166666666667</v>
      </c>
      <c r="K72" s="141">
        <v>0.005381944444444445</v>
      </c>
      <c r="L72" s="141">
        <v>0.005381944444444445</v>
      </c>
      <c r="M72" s="141">
        <v>0.005381944444444445</v>
      </c>
      <c r="N72" s="141">
        <v>0.005381944444444445</v>
      </c>
      <c r="O72" s="141">
        <v>0.005381944444444445</v>
      </c>
    </row>
    <row r="73" spans="1:15" ht="12.75">
      <c r="A73" s="8">
        <v>70</v>
      </c>
      <c r="B73" s="8">
        <v>70</v>
      </c>
      <c r="C73" s="10" t="s">
        <v>79</v>
      </c>
      <c r="D73" s="53" t="s">
        <v>158</v>
      </c>
      <c r="F73" t="str">
        <f t="shared" si="6"/>
        <v>Potts, </v>
      </c>
      <c r="G73" t="str">
        <f t="shared" si="7"/>
        <v>David</v>
      </c>
      <c r="I73" s="2">
        <v>0.005381944444444445</v>
      </c>
      <c r="J73" s="141">
        <v>0.005902777777777778</v>
      </c>
      <c r="K73" s="2">
        <v>0.005902777777777778</v>
      </c>
      <c r="L73" s="2">
        <v>0.005729166666666667</v>
      </c>
      <c r="M73" s="141">
        <v>0.005381944444444445</v>
      </c>
      <c r="N73" s="2">
        <v>0.005902777777777778</v>
      </c>
      <c r="O73" s="2">
        <v>0.005902777777777778</v>
      </c>
    </row>
    <row r="74" spans="1:15" ht="12.75">
      <c r="A74" s="8">
        <v>71</v>
      </c>
      <c r="B74" s="8">
        <v>71</v>
      </c>
      <c r="C74" s="10" t="s">
        <v>225</v>
      </c>
      <c r="D74" s="53" t="s">
        <v>222</v>
      </c>
      <c r="F74" t="str">
        <f t="shared" si="6"/>
        <v>Raithby, </v>
      </c>
      <c r="G74" t="str">
        <f t="shared" si="7"/>
        <v>Hayley</v>
      </c>
      <c r="I74" s="2">
        <v>0.004166666666666667</v>
      </c>
      <c r="J74" s="141">
        <v>0.003645833333333333</v>
      </c>
      <c r="K74" s="141">
        <v>0.003645833333333333</v>
      </c>
      <c r="L74" s="2">
        <v>0.003298611111111111</v>
      </c>
      <c r="M74" s="2">
        <v>0.003472222222222222</v>
      </c>
      <c r="N74" s="2">
        <v>0.003472222222222222</v>
      </c>
      <c r="O74" s="2">
        <v>0.003472222222222222</v>
      </c>
    </row>
    <row r="75" spans="1:15" ht="12.75">
      <c r="A75" s="8">
        <v>72</v>
      </c>
      <c r="B75" s="8">
        <v>72</v>
      </c>
      <c r="C75" s="10" t="s">
        <v>80</v>
      </c>
      <c r="D75" s="53" t="s">
        <v>157</v>
      </c>
      <c r="F75" t="str">
        <f t="shared" si="6"/>
        <v>Rawlinson, </v>
      </c>
      <c r="G75" t="str">
        <f t="shared" si="7"/>
        <v>Louise</v>
      </c>
      <c r="I75" s="2">
        <v>0.003993055555555556</v>
      </c>
      <c r="J75" s="141">
        <v>0.003298611111111111</v>
      </c>
      <c r="K75" s="2">
        <v>0.003298611111111111</v>
      </c>
      <c r="L75" s="2">
        <v>0.003298611111111111</v>
      </c>
      <c r="M75" s="2">
        <v>0.002951388888888889</v>
      </c>
      <c r="N75" s="2">
        <v>0.002777777777777778</v>
      </c>
      <c r="O75" s="2">
        <v>0.002777777777777778</v>
      </c>
    </row>
    <row r="76" spans="1:15" ht="12.75">
      <c r="A76" s="8">
        <v>73</v>
      </c>
      <c r="B76" s="8">
        <v>73</v>
      </c>
      <c r="C76" s="8" t="s">
        <v>134</v>
      </c>
      <c r="D76" s="53" t="s">
        <v>235</v>
      </c>
      <c r="F76" t="str">
        <f t="shared" si="6"/>
        <v>Reid, </v>
      </c>
      <c r="G76" t="str">
        <f t="shared" si="7"/>
        <v>Paula</v>
      </c>
      <c r="I76" s="2">
        <v>0.003993055555555556</v>
      </c>
      <c r="J76" s="141">
        <v>0.003993055555555556</v>
      </c>
      <c r="K76" s="2">
        <v>0.003993055555555556</v>
      </c>
      <c r="L76" s="2">
        <v>0.003993055555555556</v>
      </c>
      <c r="M76" s="2">
        <v>0.003993055555555556</v>
      </c>
      <c r="N76" s="2">
        <v>0.0456597222222222</v>
      </c>
      <c r="O76" s="2">
        <v>0.0456597222222222</v>
      </c>
    </row>
    <row r="77" spans="1:15" ht="12.75">
      <c r="A77" s="8">
        <v>74</v>
      </c>
      <c r="B77" s="8">
        <v>74</v>
      </c>
      <c r="C77" s="10" t="s">
        <v>81</v>
      </c>
      <c r="D77" s="53" t="s">
        <v>156</v>
      </c>
      <c r="F77" t="str">
        <f t="shared" si="6"/>
        <v>Roberts, </v>
      </c>
      <c r="G77" t="str">
        <f t="shared" si="7"/>
        <v>Dave</v>
      </c>
      <c r="I77" s="2">
        <v>0.005208333333333333</v>
      </c>
      <c r="J77" s="141">
        <v>0.005208333333333333</v>
      </c>
      <c r="K77" s="141">
        <v>0.005208333333333333</v>
      </c>
      <c r="L77" s="2">
        <v>0.005729166666666667</v>
      </c>
      <c r="M77" s="2">
        <v>0.005729166666666667</v>
      </c>
      <c r="N77" s="141">
        <v>0.005555555555555556</v>
      </c>
      <c r="O77" s="2">
        <v>0.005555555555555556</v>
      </c>
    </row>
    <row r="78" spans="1:15" ht="12.75">
      <c r="A78" s="8">
        <v>75</v>
      </c>
      <c r="B78" s="8">
        <v>75</v>
      </c>
      <c r="C78" s="10" t="s">
        <v>97</v>
      </c>
      <c r="D78" s="53" t="s">
        <v>156</v>
      </c>
      <c r="F78" t="str">
        <f t="shared" si="6"/>
        <v>Robinson, </v>
      </c>
      <c r="G78" t="str">
        <f t="shared" si="7"/>
        <v>Adam</v>
      </c>
      <c r="I78" s="2">
        <v>0.007118055555555555</v>
      </c>
      <c r="J78" s="141">
        <v>0.0067708333333333336</v>
      </c>
      <c r="K78" s="141">
        <v>0.0067708333333333336</v>
      </c>
      <c r="L78" s="2">
        <v>0.0067708333333333336</v>
      </c>
      <c r="M78" s="2">
        <v>0.0067708333333333336</v>
      </c>
      <c r="N78" s="2">
        <v>0.0067708333333333336</v>
      </c>
      <c r="O78" s="2">
        <v>0.0067708333333333336</v>
      </c>
    </row>
    <row r="79" spans="1:15" ht="12.75">
      <c r="A79" s="8">
        <v>76</v>
      </c>
      <c r="B79" s="8">
        <v>76</v>
      </c>
      <c r="C79" s="10" t="s">
        <v>125</v>
      </c>
      <c r="D79" s="53" t="s">
        <v>180</v>
      </c>
      <c r="F79" t="str">
        <f t="shared" si="6"/>
        <v>Rochester, </v>
      </c>
      <c r="G79" t="str">
        <f t="shared" si="7"/>
        <v>Sue</v>
      </c>
      <c r="I79" s="2">
        <v>0.00034722222222222224</v>
      </c>
      <c r="J79" s="141">
        <v>0</v>
      </c>
      <c r="K79" s="2">
        <v>0</v>
      </c>
      <c r="L79" s="2">
        <v>0.00017361111111111112</v>
      </c>
      <c r="M79" s="2">
        <v>0.00017361111111111112</v>
      </c>
      <c r="N79" s="2">
        <v>0.0005208333333333333</v>
      </c>
      <c r="O79" s="2">
        <v>0.00034722222222222224</v>
      </c>
    </row>
    <row r="80" spans="1:15" ht="12.75">
      <c r="A80" s="8">
        <v>77</v>
      </c>
      <c r="B80" s="8">
        <v>77</v>
      </c>
      <c r="C80" s="10" t="s">
        <v>190</v>
      </c>
      <c r="D80" s="53" t="s">
        <v>269</v>
      </c>
      <c r="F80" t="str">
        <f t="shared" si="6"/>
        <v>Scott, </v>
      </c>
      <c r="G80" t="str">
        <f t="shared" si="7"/>
        <v>Andrea</v>
      </c>
      <c r="I80" s="2">
        <v>0.0010416666666666667</v>
      </c>
      <c r="J80" s="141">
        <v>0.0010416666666666667</v>
      </c>
      <c r="K80" s="2">
        <v>0</v>
      </c>
      <c r="L80" s="2">
        <v>0.0008680555555555555</v>
      </c>
      <c r="M80" s="2">
        <v>0.0006944444444444445</v>
      </c>
      <c r="N80" s="2">
        <v>0.0006944444444444445</v>
      </c>
      <c r="O80" s="2">
        <v>0.0006944444444444445</v>
      </c>
    </row>
    <row r="81" spans="1:15" ht="12.75">
      <c r="A81" s="8">
        <v>78</v>
      </c>
      <c r="B81" s="8">
        <v>78</v>
      </c>
      <c r="C81" s="10" t="s">
        <v>126</v>
      </c>
      <c r="D81" s="53" t="s">
        <v>261</v>
      </c>
      <c r="F81" t="str">
        <f t="shared" si="6"/>
        <v>Scott, </v>
      </c>
      <c r="G81" t="str">
        <f t="shared" si="7"/>
        <v>Erin</v>
      </c>
      <c r="I81" s="2">
        <v>0.005555555555555556</v>
      </c>
      <c r="J81" s="141">
        <v>0.005555555555555556</v>
      </c>
      <c r="K81" s="141">
        <v>0.005555555555555556</v>
      </c>
      <c r="L81" s="141">
        <v>0.005555555555555556</v>
      </c>
      <c r="M81" s="141">
        <v>0.005555555555555556</v>
      </c>
      <c r="N81" s="2">
        <v>0.005729166666666667</v>
      </c>
      <c r="O81" s="2">
        <v>0.005729166666666667</v>
      </c>
    </row>
    <row r="82" spans="1:15" ht="12.75">
      <c r="A82" s="8">
        <v>79</v>
      </c>
      <c r="B82" s="8">
        <v>79</v>
      </c>
      <c r="C82" s="10" t="s">
        <v>82</v>
      </c>
      <c r="D82" s="53" t="s">
        <v>194</v>
      </c>
      <c r="F82" t="str">
        <f t="shared" si="6"/>
        <v>Scott, </v>
      </c>
      <c r="G82" t="str">
        <f t="shared" si="7"/>
        <v>Martin</v>
      </c>
      <c r="I82" s="2">
        <v>0.006076388888888889</v>
      </c>
      <c r="J82" s="141">
        <v>0.006076388888888889</v>
      </c>
      <c r="K82" s="141">
        <v>0.006076388888888889</v>
      </c>
      <c r="L82" s="2">
        <v>0.006076388888888889</v>
      </c>
      <c r="M82" s="2">
        <v>0.006076388888888889</v>
      </c>
      <c r="N82" s="2">
        <v>0.006423611111111112</v>
      </c>
      <c r="O82" s="2">
        <v>0.006423611111111112</v>
      </c>
    </row>
    <row r="83" spans="1:15" ht="12.75">
      <c r="A83" s="8">
        <v>80</v>
      </c>
      <c r="B83" s="8">
        <v>80</v>
      </c>
      <c r="C83" s="56" t="s">
        <v>132</v>
      </c>
      <c r="D83" s="53"/>
      <c r="F83" t="str">
        <f t="shared" si="6"/>
        <v>Sellars, </v>
      </c>
      <c r="G83" t="str">
        <f t="shared" si="7"/>
        <v>Simon</v>
      </c>
      <c r="I83" s="2">
        <v>0.0024305555555555556</v>
      </c>
      <c r="J83" s="141">
        <v>0.002777777777777778</v>
      </c>
      <c r="K83" s="141">
        <v>0.002777777777777778</v>
      </c>
      <c r="L83" s="2">
        <v>0.003298611111111111</v>
      </c>
      <c r="M83" s="2">
        <v>0.003298611111111111</v>
      </c>
      <c r="N83" s="2">
        <v>0.003298611111111111</v>
      </c>
      <c r="O83" s="2">
        <v>0.0022569444444444447</v>
      </c>
    </row>
    <row r="84" spans="1:15" ht="12.75">
      <c r="A84" s="8">
        <v>81</v>
      </c>
      <c r="B84" s="8">
        <v>81</v>
      </c>
      <c r="C84" s="8" t="s">
        <v>129</v>
      </c>
      <c r="D84" s="53"/>
      <c r="F84" t="str">
        <f t="shared" si="6"/>
        <v>Sewell, </v>
      </c>
      <c r="G84" t="str">
        <f t="shared" si="7"/>
        <v>Alex</v>
      </c>
      <c r="I84" s="2">
        <v>0.005729166666666667</v>
      </c>
      <c r="J84" s="141">
        <v>0.005729166666666667</v>
      </c>
      <c r="K84" s="2">
        <v>0.005729166666666667</v>
      </c>
      <c r="L84" s="2">
        <v>0.005729166666666667</v>
      </c>
      <c r="M84" s="2">
        <v>0.005729166666666667</v>
      </c>
      <c r="N84" s="2">
        <v>0.005729166666666667</v>
      </c>
      <c r="O84" s="2">
        <v>0.005729166666666667</v>
      </c>
    </row>
    <row r="85" spans="1:15" ht="12.75">
      <c r="A85" s="8">
        <v>82</v>
      </c>
      <c r="B85" s="8">
        <v>82</v>
      </c>
      <c r="C85" s="10" t="s">
        <v>186</v>
      </c>
      <c r="D85" s="53" t="s">
        <v>188</v>
      </c>
      <c r="F85" t="str">
        <f t="shared" si="6"/>
        <v>Shanks, </v>
      </c>
      <c r="G85" t="str">
        <f t="shared" si="7"/>
        <v>Eleanor</v>
      </c>
      <c r="I85" s="2">
        <v>0.0046875</v>
      </c>
      <c r="J85" s="141">
        <v>0.004340277777777778</v>
      </c>
      <c r="K85" s="2">
        <v>0.004340277777777778</v>
      </c>
      <c r="L85" s="2">
        <v>0.004513888888888889</v>
      </c>
      <c r="M85" s="2">
        <v>0.004513888888888889</v>
      </c>
      <c r="N85" s="2">
        <v>0.004513888888888889</v>
      </c>
      <c r="O85" s="2">
        <v>0.004513888888888889</v>
      </c>
    </row>
    <row r="86" spans="1:15" ht="12.75">
      <c r="A86" s="8">
        <v>83</v>
      </c>
      <c r="B86" s="8">
        <v>83</v>
      </c>
      <c r="C86" s="10" t="s">
        <v>98</v>
      </c>
      <c r="D86" s="53" t="s">
        <v>261</v>
      </c>
      <c r="F86" t="str">
        <f t="shared" si="6"/>
        <v>Sheffer, </v>
      </c>
      <c r="G86" t="str">
        <f t="shared" si="7"/>
        <v>Chris</v>
      </c>
      <c r="I86" s="2">
        <v>0.007465277777777778</v>
      </c>
      <c r="J86" s="141">
        <v>0.007465277777777778</v>
      </c>
      <c r="K86" s="141">
        <v>0.007465277777777778</v>
      </c>
      <c r="L86" s="2">
        <v>0.007291666666666666</v>
      </c>
      <c r="M86" s="2">
        <v>0.007118055555555555</v>
      </c>
      <c r="N86" s="2">
        <v>0.007118055555555555</v>
      </c>
      <c r="O86" s="2">
        <v>0.007118055555555555</v>
      </c>
    </row>
    <row r="87" spans="1:15" ht="12.75">
      <c r="A87" s="8">
        <v>84</v>
      </c>
      <c r="B87" s="8">
        <v>84</v>
      </c>
      <c r="C87" s="10" t="s">
        <v>83</v>
      </c>
      <c r="D87" s="53" t="s">
        <v>211</v>
      </c>
      <c r="F87" t="str">
        <f t="shared" si="6"/>
        <v>Shillinglaw, </v>
      </c>
      <c r="G87" t="str">
        <f t="shared" si="7"/>
        <v>Richard</v>
      </c>
      <c r="I87" s="2">
        <v>0.004513888888888889</v>
      </c>
      <c r="J87" s="141">
        <v>0.003645833333333333</v>
      </c>
      <c r="K87" s="2">
        <v>0.003472222222222222</v>
      </c>
      <c r="L87" s="2">
        <v>0.0046875</v>
      </c>
      <c r="M87" s="2">
        <v>0.004513888888888889</v>
      </c>
      <c r="N87" s="2">
        <v>0.004340277777777778</v>
      </c>
      <c r="O87" s="2">
        <v>0.004513888888888889</v>
      </c>
    </row>
    <row r="88" spans="1:15" ht="12.75">
      <c r="A88" s="8">
        <v>85</v>
      </c>
      <c r="B88" s="8">
        <v>85</v>
      </c>
      <c r="C88" s="10" t="s">
        <v>84</v>
      </c>
      <c r="D88" s="53" t="s">
        <v>197</v>
      </c>
      <c r="F88" t="str">
        <f t="shared" si="6"/>
        <v>Simpson, </v>
      </c>
      <c r="G88" t="str">
        <f t="shared" si="7"/>
        <v>Lee</v>
      </c>
      <c r="I88" s="2">
        <v>0.002777777777777778</v>
      </c>
      <c r="J88" s="141">
        <v>0.002777777777777778</v>
      </c>
      <c r="K88" s="141">
        <v>0.002777777777777778</v>
      </c>
      <c r="L88" s="141">
        <v>0.002777777777777778</v>
      </c>
      <c r="M88" s="141">
        <v>0.002777777777777778</v>
      </c>
      <c r="N88" s="2">
        <v>0.002777777777777778</v>
      </c>
      <c r="O88" s="2">
        <v>0.002777777777777778</v>
      </c>
    </row>
    <row r="89" spans="1:15" ht="12.75">
      <c r="A89" s="8">
        <v>86</v>
      </c>
      <c r="B89" s="8">
        <v>86</v>
      </c>
      <c r="C89" s="10" t="s">
        <v>95</v>
      </c>
      <c r="D89" s="53" t="s">
        <v>197</v>
      </c>
      <c r="F89" t="str">
        <f t="shared" si="6"/>
        <v>Singleton, </v>
      </c>
      <c r="G89" t="str">
        <f t="shared" si="7"/>
        <v>Brian</v>
      </c>
      <c r="I89" s="2">
        <v>0.005902777777777778</v>
      </c>
      <c r="J89" s="141">
        <v>0.005902777777777778</v>
      </c>
      <c r="K89" s="141">
        <v>0.005381944444444445</v>
      </c>
      <c r="L89" s="141">
        <v>0.005555555555555556</v>
      </c>
      <c r="M89" s="141">
        <v>0.005555555555555556</v>
      </c>
      <c r="N89" s="141">
        <v>0.005555555555555556</v>
      </c>
      <c r="O89" s="2">
        <v>0.005555555555555556</v>
      </c>
    </row>
    <row r="90" spans="1:15" ht="12.75">
      <c r="A90" s="8">
        <v>87</v>
      </c>
      <c r="B90" s="8">
        <v>87</v>
      </c>
      <c r="C90" s="10" t="s">
        <v>127</v>
      </c>
      <c r="D90" s="53"/>
      <c r="F90" t="str">
        <f t="shared" si="6"/>
        <v>Singleton, </v>
      </c>
      <c r="G90" t="str">
        <f t="shared" si="7"/>
        <v>Karen</v>
      </c>
      <c r="I90" s="2">
        <v>0.004166666666666667</v>
      </c>
      <c r="J90" s="141">
        <v>0.004166666666666667</v>
      </c>
      <c r="K90" s="2">
        <v>0.004166666666666667</v>
      </c>
      <c r="L90" s="2">
        <v>0.004166666666666667</v>
      </c>
      <c r="M90" s="2">
        <v>0.004166666666666667</v>
      </c>
      <c r="N90" s="2">
        <v>0.0458333333333333</v>
      </c>
      <c r="O90" s="2">
        <v>0.0458333333333333</v>
      </c>
    </row>
    <row r="91" spans="1:15" ht="12.75">
      <c r="A91" s="8">
        <v>88</v>
      </c>
      <c r="B91" s="8">
        <v>88</v>
      </c>
      <c r="C91" s="10" t="s">
        <v>185</v>
      </c>
      <c r="D91" s="53" t="s">
        <v>197</v>
      </c>
      <c r="F91" t="str">
        <f t="shared" si="6"/>
        <v>Slater, </v>
      </c>
      <c r="G91" t="str">
        <f t="shared" si="7"/>
        <v>Jordan</v>
      </c>
      <c r="I91" s="2">
        <v>0.006076388888888889</v>
      </c>
      <c r="J91" s="141">
        <v>0.0062499999999999995</v>
      </c>
      <c r="K91" s="141">
        <v>0.0062499999999999995</v>
      </c>
      <c r="L91" s="141">
        <v>0.0062499999999999995</v>
      </c>
      <c r="M91" s="2">
        <v>0.005902777777777778</v>
      </c>
      <c r="N91" s="2">
        <v>0.005902777777777778</v>
      </c>
      <c r="O91" s="2">
        <v>0.005902777777777778</v>
      </c>
    </row>
    <row r="92" spans="1:15" ht="12.75">
      <c r="A92" s="8">
        <v>89</v>
      </c>
      <c r="B92" s="8">
        <v>89</v>
      </c>
      <c r="C92" s="10" t="s">
        <v>85</v>
      </c>
      <c r="D92" s="53" t="s">
        <v>156</v>
      </c>
      <c r="F92" t="str">
        <f t="shared" si="6"/>
        <v>Smith, </v>
      </c>
      <c r="G92" t="str">
        <f t="shared" si="7"/>
        <v>Dale</v>
      </c>
      <c r="I92" s="2">
        <v>0.007291666666666666</v>
      </c>
      <c r="J92" s="141">
        <v>0.007291666666666666</v>
      </c>
      <c r="K92" s="2">
        <v>0.006597222222222222</v>
      </c>
      <c r="L92" s="2">
        <v>0.006597222222222222</v>
      </c>
      <c r="M92" s="2">
        <v>0.006423611111111112</v>
      </c>
      <c r="N92" s="2">
        <v>0.006423611111111112</v>
      </c>
      <c r="O92" s="2">
        <v>0.006423611111111112</v>
      </c>
    </row>
    <row r="93" spans="1:15" ht="12.75">
      <c r="A93" s="8">
        <v>90</v>
      </c>
      <c r="B93" s="8">
        <v>90</v>
      </c>
      <c r="C93" s="10" t="s">
        <v>128</v>
      </c>
      <c r="D93" s="53" t="s">
        <v>157</v>
      </c>
      <c r="F93" t="str">
        <f t="shared" si="6"/>
        <v>Stewart, </v>
      </c>
      <c r="G93" t="str">
        <f t="shared" si="7"/>
        <v>Claire</v>
      </c>
      <c r="I93" s="2">
        <v>0.0020833333333333333</v>
      </c>
      <c r="J93" s="141">
        <v>0.0012152777777777778</v>
      </c>
      <c r="K93" s="2">
        <v>0.0006944444444444445</v>
      </c>
      <c r="L93" s="2">
        <v>0.0006944444444444445</v>
      </c>
      <c r="M93" s="2">
        <v>0.0005208333333333333</v>
      </c>
      <c r="N93" s="2">
        <v>0.0005208333333333333</v>
      </c>
      <c r="O93" s="2">
        <v>0.001736111111111111</v>
      </c>
    </row>
    <row r="94" spans="1:15" ht="12.75">
      <c r="A94" s="8">
        <v>91</v>
      </c>
      <c r="B94" s="8">
        <v>91</v>
      </c>
      <c r="C94" s="10" t="s">
        <v>86</v>
      </c>
      <c r="D94" s="53" t="s">
        <v>157</v>
      </c>
      <c r="F94" t="str">
        <f t="shared" si="6"/>
        <v>Stewart, </v>
      </c>
      <c r="G94" t="str">
        <f t="shared" si="7"/>
        <v>Graeme</v>
      </c>
      <c r="I94" s="2">
        <v>0.007291666666666666</v>
      </c>
      <c r="J94" s="141">
        <v>0.0067708333333333336</v>
      </c>
      <c r="K94" s="141">
        <v>0.0067708333333333336</v>
      </c>
      <c r="L94" s="2">
        <v>0.006597222222222222</v>
      </c>
      <c r="M94" s="2">
        <v>0.006597222222222222</v>
      </c>
      <c r="N94" s="2">
        <v>0.007118055555555555</v>
      </c>
      <c r="O94" s="2">
        <v>0.007118055555555555</v>
      </c>
    </row>
    <row r="95" spans="1:15" ht="12.75">
      <c r="A95" s="8">
        <v>92</v>
      </c>
      <c r="B95" s="8">
        <v>92</v>
      </c>
      <c r="C95" s="10" t="s">
        <v>87</v>
      </c>
      <c r="D95" s="53" t="s">
        <v>261</v>
      </c>
      <c r="F95" t="str">
        <f t="shared" si="6"/>
        <v>Storey, </v>
      </c>
      <c r="G95" t="str">
        <f t="shared" si="7"/>
        <v>Calum</v>
      </c>
      <c r="I95" s="2">
        <v>0.007118055555555555</v>
      </c>
      <c r="J95" s="141">
        <v>0.006597222222222222</v>
      </c>
      <c r="K95" s="2">
        <v>0.007118055555555555</v>
      </c>
      <c r="L95" s="2">
        <v>0.007291666666666666</v>
      </c>
      <c r="M95" s="2">
        <v>0.007291666666666666</v>
      </c>
      <c r="N95" s="2">
        <v>0.007291666666666666</v>
      </c>
      <c r="O95" s="2">
        <v>0.007291666666666666</v>
      </c>
    </row>
    <row r="96" spans="1:15" ht="12.75">
      <c r="A96" s="8">
        <v>93</v>
      </c>
      <c r="B96" s="8">
        <v>93</v>
      </c>
      <c r="C96" s="10" t="s">
        <v>88</v>
      </c>
      <c r="D96" s="53" t="s">
        <v>218</v>
      </c>
      <c r="F96" t="str">
        <f t="shared" si="6"/>
        <v>Turnbull, </v>
      </c>
      <c r="G96" t="str">
        <f t="shared" si="7"/>
        <v>Paul</v>
      </c>
      <c r="I96" s="2">
        <v>0.006076388888888889</v>
      </c>
      <c r="J96" s="141">
        <v>0.006076388888888889</v>
      </c>
      <c r="K96" s="141">
        <v>0.005555555555555556</v>
      </c>
      <c r="L96" s="141">
        <v>0.005555555555555556</v>
      </c>
      <c r="M96" s="141">
        <v>0.005381944444444445</v>
      </c>
      <c r="N96" s="141">
        <v>0.005381944444444445</v>
      </c>
      <c r="O96" s="141">
        <v>0.005381944444444445</v>
      </c>
    </row>
    <row r="97" spans="1:15" ht="12.75">
      <c r="A97" s="8">
        <v>94</v>
      </c>
      <c r="B97" s="8">
        <v>94</v>
      </c>
      <c r="C97" s="10" t="s">
        <v>89</v>
      </c>
      <c r="D97" s="53"/>
      <c r="F97" t="str">
        <f t="shared" si="6"/>
        <v>Walker, </v>
      </c>
      <c r="G97" t="str">
        <f t="shared" si="7"/>
        <v>Steve</v>
      </c>
      <c r="I97" s="2">
        <v>0.0050347222222222225</v>
      </c>
      <c r="J97" s="141">
        <v>0.0050347222222222225</v>
      </c>
      <c r="K97" s="2">
        <v>0.0050347222222222225</v>
      </c>
      <c r="L97" s="2">
        <v>0.0050347222222222225</v>
      </c>
      <c r="M97" s="2">
        <v>0.0050347222222222225</v>
      </c>
      <c r="N97" s="2">
        <v>0.0050347222222222225</v>
      </c>
      <c r="O97" s="2">
        <v>0.0050347222222222225</v>
      </c>
    </row>
    <row r="98" spans="1:15" ht="12.75">
      <c r="A98" s="8">
        <v>95</v>
      </c>
      <c r="B98" s="8">
        <v>95</v>
      </c>
      <c r="C98" s="10" t="s">
        <v>90</v>
      </c>
      <c r="D98" s="53" t="s">
        <v>218</v>
      </c>
      <c r="F98" t="str">
        <f t="shared" si="6"/>
        <v>Wallace, </v>
      </c>
      <c r="G98" t="str">
        <f t="shared" si="7"/>
        <v>Diane</v>
      </c>
      <c r="I98" s="2">
        <v>0.001736111111111111</v>
      </c>
      <c r="J98" s="141">
        <v>0.001736111111111111</v>
      </c>
      <c r="K98" s="141">
        <v>0.001736111111111111</v>
      </c>
      <c r="L98" s="141">
        <v>0.001736111111111111</v>
      </c>
      <c r="M98" s="141">
        <v>0.001736111111111111</v>
      </c>
      <c r="N98" s="141">
        <v>0.0434027777777778</v>
      </c>
      <c r="O98" s="2">
        <v>0.001736111111111111</v>
      </c>
    </row>
    <row r="99" spans="1:15" ht="12.75">
      <c r="A99" s="8">
        <v>96</v>
      </c>
      <c r="B99" s="8">
        <v>96</v>
      </c>
      <c r="C99" s="10" t="s">
        <v>227</v>
      </c>
      <c r="D99" s="53" t="s">
        <v>235</v>
      </c>
      <c r="F99" t="str">
        <f t="shared" si="6"/>
        <v>Welch, </v>
      </c>
      <c r="G99" t="str">
        <f t="shared" si="7"/>
        <v>Malcolm</v>
      </c>
      <c r="I99" s="2">
        <v>0.005208333333333333</v>
      </c>
      <c r="J99" s="141">
        <v>0.005208333333333333</v>
      </c>
      <c r="K99" s="141">
        <v>0.005208333333333333</v>
      </c>
      <c r="L99" s="141">
        <v>0.005381944444444445</v>
      </c>
      <c r="M99" s="141">
        <v>0.005381944444444445</v>
      </c>
      <c r="N99" s="141">
        <v>0.005381944444444445</v>
      </c>
      <c r="O99" s="141">
        <v>0.005381944444444445</v>
      </c>
    </row>
    <row r="100" spans="1:15" ht="12.75">
      <c r="A100" s="8">
        <v>97</v>
      </c>
      <c r="B100" s="8">
        <v>97</v>
      </c>
      <c r="C100" s="10" t="s">
        <v>91</v>
      </c>
      <c r="D100" s="53" t="s">
        <v>218</v>
      </c>
      <c r="F100" t="str">
        <f t="shared" si="6"/>
        <v>Willshire, </v>
      </c>
      <c r="G100" t="str">
        <f t="shared" si="7"/>
        <v>Keith</v>
      </c>
      <c r="I100" s="2">
        <v>0.0031249999999999997</v>
      </c>
      <c r="J100" s="141">
        <v>0.002777777777777778</v>
      </c>
      <c r="K100" s="141">
        <v>0.0022569444444444447</v>
      </c>
      <c r="L100" s="141">
        <v>0.0022569444444444447</v>
      </c>
      <c r="M100" s="141">
        <v>0.0026041666666666665</v>
      </c>
      <c r="N100" s="141">
        <v>0.0442708333333333</v>
      </c>
      <c r="O100" s="2">
        <v>0.0026041666666666665</v>
      </c>
    </row>
    <row r="101" spans="1:15" ht="12.75">
      <c r="A101" s="8">
        <v>98</v>
      </c>
      <c r="B101" s="8">
        <v>98</v>
      </c>
      <c r="C101" s="10" t="s">
        <v>92</v>
      </c>
      <c r="D101" s="53" t="s">
        <v>261</v>
      </c>
      <c r="F101" t="str">
        <f>LEFT(C101,(SEARCH(" ",C101)))</f>
        <v>Woods, </v>
      </c>
      <c r="G101" t="str">
        <f>MID(C101,(SEARCH(" ",C101)+1),20)</f>
        <v>Joseph</v>
      </c>
      <c r="I101" s="2">
        <v>0.007118055555555555</v>
      </c>
      <c r="J101" s="141">
        <v>0.007291666666666666</v>
      </c>
      <c r="K101" s="141">
        <v>0.007291666666666666</v>
      </c>
      <c r="L101" s="2">
        <v>0.006944444444444444</v>
      </c>
      <c r="M101" s="141">
        <v>0.007465277777777778</v>
      </c>
      <c r="N101" s="141">
        <v>0.007465277777777778</v>
      </c>
      <c r="O101" s="141">
        <v>0.007465277777777778</v>
      </c>
    </row>
    <row r="102" spans="1:15" ht="12.75">
      <c r="A102" s="8">
        <v>99</v>
      </c>
      <c r="B102" s="8">
        <v>99</v>
      </c>
      <c r="C102" s="56" t="s">
        <v>130</v>
      </c>
      <c r="D102" s="1" t="s">
        <v>195</v>
      </c>
      <c r="F102" t="str">
        <f>LEFT(C102,(SEARCH(" ",C102)))</f>
        <v>Wright, </v>
      </c>
      <c r="G102" t="str">
        <f>MID(C102,(SEARCH(" ",C102)+1),20)</f>
        <v>Deborah</v>
      </c>
      <c r="I102" s="2">
        <v>0.002951388888888889</v>
      </c>
      <c r="J102" s="141">
        <v>0.002777777777777778</v>
      </c>
      <c r="K102" s="141">
        <v>0.002777777777777778</v>
      </c>
      <c r="L102" s="141">
        <v>0.0026041666666666665</v>
      </c>
      <c r="M102" s="2">
        <v>0.0024305555555555556</v>
      </c>
      <c r="N102" s="2">
        <v>0.0024305555555555556</v>
      </c>
      <c r="O102" s="2">
        <v>0.0024305555555555556</v>
      </c>
    </row>
    <row r="103" spans="1:15" ht="12.75">
      <c r="A103" s="8">
        <v>100</v>
      </c>
      <c r="B103" s="8">
        <v>100</v>
      </c>
      <c r="C103" s="10" t="s">
        <v>93</v>
      </c>
      <c r="D103" s="53" t="s">
        <v>188</v>
      </c>
      <c r="F103" t="str">
        <f>LEFT(C103,(SEARCH(" ",C103)))</f>
        <v>Young, </v>
      </c>
      <c r="G103" t="str">
        <f>MID(C103,(SEARCH(" ",C103)+1),20)</f>
        <v>Cath</v>
      </c>
      <c r="I103" s="2">
        <v>0.0050347222222222225</v>
      </c>
      <c r="J103" s="141">
        <v>0.0046875</v>
      </c>
      <c r="K103" s="2">
        <v>0.0046875</v>
      </c>
      <c r="L103" s="2">
        <v>0.0046875</v>
      </c>
      <c r="M103" s="2">
        <v>0.0046875</v>
      </c>
      <c r="N103" s="141">
        <v>0.0046875</v>
      </c>
      <c r="O103" s="141">
        <v>0.0046875</v>
      </c>
    </row>
    <row r="104" spans="1:15" ht="12.75">
      <c r="A104" s="8">
        <v>101</v>
      </c>
      <c r="B104" s="8">
        <v>101</v>
      </c>
      <c r="C104" s="10" t="s">
        <v>94</v>
      </c>
      <c r="D104" s="53" t="s">
        <v>188</v>
      </c>
      <c r="F104" t="str">
        <f>LEFT(C104,(SEARCH(" ",C104)))</f>
        <v>Young, </v>
      </c>
      <c r="G104" t="str">
        <f>MID(C104,(SEARCH(" ",C104)+1),20)</f>
        <v>James</v>
      </c>
      <c r="I104" s="2">
        <v>0.0078125</v>
      </c>
      <c r="J104" s="141">
        <v>0.007465277777777778</v>
      </c>
      <c r="K104" s="141">
        <v>0.007465277777777778</v>
      </c>
      <c r="L104" s="141">
        <v>0.007638888888888889</v>
      </c>
      <c r="M104" s="2">
        <v>0.007638888888888889</v>
      </c>
      <c r="N104" s="141">
        <v>0.0078125</v>
      </c>
      <c r="O104" s="2">
        <v>0.0078125</v>
      </c>
    </row>
    <row r="105" spans="1:15" ht="12.75">
      <c r="A105" s="8">
        <v>299</v>
      </c>
      <c r="B105" s="8">
        <v>299</v>
      </c>
      <c r="C105" s="10" t="s">
        <v>264</v>
      </c>
      <c r="D105" s="53"/>
      <c r="F105" t="str">
        <f>LEFT(C105,(SEARCH(" ",C105)))</f>
        <v>Povey, </v>
      </c>
      <c r="G105" t="str">
        <f>MID(C105,(SEARCH(" ",C105)+1),20)</f>
        <v>Scott</v>
      </c>
      <c r="I105" s="2">
        <v>0.007118055555555555</v>
      </c>
      <c r="J105" s="2">
        <v>0.007118055555555555</v>
      </c>
      <c r="K105" s="141">
        <v>0.007291666666666666</v>
      </c>
      <c r="L105" s="2">
        <v>0.007291666666666666</v>
      </c>
      <c r="M105" s="2">
        <v>0.007291666666666666</v>
      </c>
      <c r="N105" s="2">
        <v>0.007291666666666666</v>
      </c>
      <c r="O105" s="2">
        <v>0.007291666666666666</v>
      </c>
    </row>
    <row r="106" spans="2:14" ht="12.75">
      <c r="B106" s="8"/>
      <c r="C106" s="10"/>
      <c r="D106" s="53"/>
      <c r="I106" s="2"/>
      <c r="K106" s="141"/>
      <c r="L106" s="141"/>
      <c r="M106" s="141"/>
      <c r="N106" s="141"/>
    </row>
    <row r="108" ht="12.75">
      <c r="M108" s="2"/>
    </row>
    <row r="110" spans="3:9" ht="12.75">
      <c r="C110" s="10"/>
      <c r="D110" s="53"/>
      <c r="I110" s="2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H1" sqref="H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115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54</v>
      </c>
      <c r="B5" s="44">
        <f>IF(A5="","",VLOOKUP(A5,Entrants!$B$4:$D$105,3))</f>
        <v>0</v>
      </c>
      <c r="C5" s="44">
        <v>1</v>
      </c>
      <c r="D5" s="127" t="str">
        <f>IF(A5="","",VLOOKUP(A5,Entrants!$B$4:$D$105,2))</f>
        <v>Legge, Scott</v>
      </c>
      <c r="E5" s="45">
        <v>0.016030092592592592</v>
      </c>
      <c r="F5" s="45">
        <f>IF(A5="","",VLOOKUP(A5,Entrants!$B$4:$I$105,8))</f>
        <v>0.003472222222222222</v>
      </c>
      <c r="G5" s="45">
        <f aca="true" t="shared" si="0" ref="G5:G55">IF(D5="","",E5-F5)</f>
        <v>0.01255787037037037</v>
      </c>
      <c r="H5" s="7"/>
      <c r="I5" s="5">
        <v>1</v>
      </c>
      <c r="J5" s="43" t="s">
        <v>67</v>
      </c>
      <c r="K5" s="45">
        <v>0.017592592592592594</v>
      </c>
      <c r="L5" s="45">
        <v>0.0078125</v>
      </c>
      <c r="M5" s="45">
        <v>0.009780092592592594</v>
      </c>
    </row>
    <row r="6" spans="1:13" ht="15" customHeight="1">
      <c r="A6" s="44">
        <v>29</v>
      </c>
      <c r="B6" s="44" t="str">
        <f>IF(A6="","",VLOOKUP(A6,Entrants!$B$4:$D$105,3))</f>
        <v>AA</v>
      </c>
      <c r="C6" s="44">
        <v>2</v>
      </c>
      <c r="D6" s="127" t="str">
        <f>IF(A6="","",VLOOKUP(A6,Entrants!$B$4:$D$105,2))</f>
        <v>Edwards, Phillipa</v>
      </c>
      <c r="E6" s="45">
        <v>0.016828703703703703</v>
      </c>
      <c r="F6" s="45">
        <f>IF(A6="","",VLOOKUP(A6,Entrants!$B$4:$I$105,8))</f>
        <v>0.0005208333333333333</v>
      </c>
      <c r="G6" s="45">
        <f t="shared" si="0"/>
        <v>0.01630787037037037</v>
      </c>
      <c r="H6" s="7"/>
      <c r="I6" s="5">
        <v>2</v>
      </c>
      <c r="J6" s="43" t="s">
        <v>182</v>
      </c>
      <c r="K6" s="45">
        <v>0.01752314814814815</v>
      </c>
      <c r="L6" s="45">
        <v>0.007638888888888889</v>
      </c>
      <c r="M6" s="45">
        <v>0.00988425925925926</v>
      </c>
    </row>
    <row r="7" spans="1:13" ht="15" customHeight="1">
      <c r="A7" s="44">
        <v>70</v>
      </c>
      <c r="B7" s="44" t="str">
        <f>IF(A7="","",VLOOKUP(A7,Entrants!$B$4:$D$105,3))</f>
        <v>RD</v>
      </c>
      <c r="C7" s="44">
        <v>3</v>
      </c>
      <c r="D7" s="127" t="str">
        <f>IF(A7="","",VLOOKUP(A7,Entrants!$B$4:$D$105,2))</f>
        <v>Potts, David</v>
      </c>
      <c r="E7" s="45">
        <v>0.01734953703703704</v>
      </c>
      <c r="F7" s="45">
        <f>IF(A7="","",VLOOKUP(A7,Entrants!$B$4:$I$105,8))</f>
        <v>0.005381944444444445</v>
      </c>
      <c r="G7" s="45">
        <f t="shared" si="0"/>
        <v>0.011967592592592592</v>
      </c>
      <c r="H7" s="7"/>
      <c r="I7" s="5">
        <v>3</v>
      </c>
      <c r="J7" s="47" t="s">
        <v>94</v>
      </c>
      <c r="K7" s="6">
        <v>0.017997685185185186</v>
      </c>
      <c r="L7" s="6">
        <v>0.0078125</v>
      </c>
      <c r="M7" s="6">
        <v>0.010185185185185186</v>
      </c>
    </row>
    <row r="8" spans="1:13" ht="15" customHeight="1">
      <c r="A8" s="44">
        <v>80</v>
      </c>
      <c r="B8" s="44">
        <f>IF(A8="","",VLOOKUP(A8,Entrants!$B$4:$D$105,3))</f>
        <v>0</v>
      </c>
      <c r="C8" s="44">
        <v>4</v>
      </c>
      <c r="D8" s="127" t="str">
        <f>IF(A8="","",VLOOKUP(A8,Entrants!$B$4:$D$105,2))</f>
        <v>Sellars, Simon</v>
      </c>
      <c r="E8" s="45">
        <v>0.01744212962962963</v>
      </c>
      <c r="F8" s="45">
        <f>IF(A8="","",VLOOKUP(A8,Entrants!$B$4:$I$105,8))</f>
        <v>0.0024305555555555556</v>
      </c>
      <c r="G8" s="45">
        <f t="shared" si="0"/>
        <v>0.015011574074074075</v>
      </c>
      <c r="H8" s="7"/>
      <c r="I8" s="5">
        <v>4</v>
      </c>
      <c r="J8" s="43" t="s">
        <v>98</v>
      </c>
      <c r="K8" s="45">
        <v>0.017708333333333333</v>
      </c>
      <c r="L8" s="45">
        <v>0.007465277777777778</v>
      </c>
      <c r="M8" s="45">
        <v>0.010243055555555554</v>
      </c>
    </row>
    <row r="9" spans="1:13" ht="15" customHeight="1">
      <c r="A9" s="44">
        <v>88</v>
      </c>
      <c r="B9" s="44" t="str">
        <f>IF(A9="","",VLOOKUP(A9,Entrants!$B$4:$D$105,3))</f>
        <v>TB</v>
      </c>
      <c r="C9" s="44">
        <v>5</v>
      </c>
      <c r="D9" s="127" t="str">
        <f>IF(A9="","",VLOOKUP(A9,Entrants!$B$4:$D$105,2))</f>
        <v>Slater, Jordan</v>
      </c>
      <c r="E9" s="45">
        <v>0.017453703703703704</v>
      </c>
      <c r="F9" s="45">
        <f>IF(A9="","",VLOOKUP(A9,Entrants!$B$4:$I$105,8))</f>
        <v>0.006076388888888889</v>
      </c>
      <c r="G9" s="45">
        <f t="shared" si="0"/>
        <v>0.011377314814814816</v>
      </c>
      <c r="H9" s="7"/>
      <c r="I9" s="5">
        <v>5</v>
      </c>
      <c r="J9" s="43" t="s">
        <v>92</v>
      </c>
      <c r="K9" s="45">
        <v>0.01758101851851852</v>
      </c>
      <c r="L9" s="45">
        <v>0.007118055555555555</v>
      </c>
      <c r="M9" s="45">
        <v>0.010462962962962966</v>
      </c>
    </row>
    <row r="10" spans="1:13" ht="15" customHeight="1">
      <c r="A10" s="44">
        <v>14</v>
      </c>
      <c r="B10" s="44" t="str">
        <f>IF(A10="","",VLOOKUP(A10,Entrants!$B$4:$D$105,3))</f>
        <v>GT</v>
      </c>
      <c r="C10" s="44">
        <v>6</v>
      </c>
      <c r="D10" s="127" t="str">
        <f>IF(A10="","",VLOOKUP(A10,Entrants!$B$4:$D$105,2))</f>
        <v>Clough, Bradley</v>
      </c>
      <c r="E10" s="45">
        <v>0.01752314814814815</v>
      </c>
      <c r="F10" s="45">
        <f>IF(A10="","",VLOOKUP(A10,Entrants!$B$4:$I$105,8))</f>
        <v>0.007638888888888889</v>
      </c>
      <c r="G10" s="45">
        <f t="shared" si="0"/>
        <v>0.00988425925925926</v>
      </c>
      <c r="H10" s="7"/>
      <c r="I10" s="5">
        <v>6</v>
      </c>
      <c r="J10" s="43" t="s">
        <v>45</v>
      </c>
      <c r="K10" s="45">
        <v>0.01769675925925926</v>
      </c>
      <c r="L10" s="45">
        <v>0.007118055555555555</v>
      </c>
      <c r="M10" s="45">
        <v>0.010578703703703705</v>
      </c>
    </row>
    <row r="11" spans="1:13" ht="15" customHeight="1">
      <c r="A11" s="44">
        <v>68</v>
      </c>
      <c r="B11" s="44" t="str">
        <f>IF(A11="","",VLOOKUP(A11,Entrants!$B$4:$D$105,3))</f>
        <v>DoK</v>
      </c>
      <c r="C11" s="44">
        <v>7</v>
      </c>
      <c r="D11" s="127" t="str">
        <f>IF(A11="","",VLOOKUP(A11,Entrants!$B$4:$D$105,2))</f>
        <v>Orange, Joey</v>
      </c>
      <c r="E11" s="45">
        <v>0.01758101851851852</v>
      </c>
      <c r="F11" s="45">
        <f>IF(A11="","",VLOOKUP(A11,Entrants!$B$4:$I$105,8))</f>
        <v>0.006597222222222222</v>
      </c>
      <c r="G11" s="45">
        <f t="shared" si="0"/>
        <v>0.010983796296296297</v>
      </c>
      <c r="H11" s="7"/>
      <c r="I11" s="5">
        <v>7</v>
      </c>
      <c r="J11" s="43" t="s">
        <v>55</v>
      </c>
      <c r="K11" s="45">
        <v>0.017881944444444443</v>
      </c>
      <c r="L11" s="45">
        <v>0.007291666666666666</v>
      </c>
      <c r="M11" s="45">
        <v>0.010590277777777778</v>
      </c>
    </row>
    <row r="12" spans="1:13" ht="15" customHeight="1">
      <c r="A12" s="44">
        <v>98</v>
      </c>
      <c r="B12" s="44" t="str">
        <f>IF(A12="","",VLOOKUP(A12,Entrants!$B$4:$D$105,3))</f>
        <v>DoK</v>
      </c>
      <c r="C12" s="44">
        <v>8</v>
      </c>
      <c r="D12" s="127" t="str">
        <f>IF(A12="","",VLOOKUP(A12,Entrants!$B$4:$D$105,2))</f>
        <v>Woods, Joseph</v>
      </c>
      <c r="E12" s="45">
        <v>0.01758101851851852</v>
      </c>
      <c r="F12" s="45">
        <f>IF(A12="","",VLOOKUP(A12,Entrants!$B$4:$I$105,8))</f>
        <v>0.007118055555555555</v>
      </c>
      <c r="G12" s="45">
        <f t="shared" si="0"/>
        <v>0.010462962962962966</v>
      </c>
      <c r="H12" s="7"/>
      <c r="I12" s="5">
        <v>8</v>
      </c>
      <c r="J12" s="43" t="s">
        <v>97</v>
      </c>
      <c r="K12" s="45">
        <v>0.01800925925925926</v>
      </c>
      <c r="L12" s="45">
        <v>0.007118055555555555</v>
      </c>
      <c r="M12" s="45">
        <v>0.010891203703703705</v>
      </c>
    </row>
    <row r="13" spans="1:13" ht="15" customHeight="1">
      <c r="A13" s="44">
        <v>49</v>
      </c>
      <c r="B13" s="44" t="str">
        <f>IF(A13="","",VLOOKUP(A13,Entrants!$B$4:$D$105,3))</f>
        <v>FS</v>
      </c>
      <c r="C13" s="44">
        <v>9</v>
      </c>
      <c r="D13" s="127" t="str">
        <f>IF(A13="","",VLOOKUP(A13,Entrants!$B$4:$D$105,2))</f>
        <v>Jansen, Jake</v>
      </c>
      <c r="E13" s="45">
        <v>0.017592592592592594</v>
      </c>
      <c r="F13" s="45">
        <f>IF(A13="","",VLOOKUP(A13,Entrants!$B$4:$I$105,8))</f>
        <v>0.0078125</v>
      </c>
      <c r="G13" s="45">
        <f t="shared" si="0"/>
        <v>0.009780092592592594</v>
      </c>
      <c r="H13" s="7"/>
      <c r="I13" s="5">
        <v>9</v>
      </c>
      <c r="J13" s="47" t="s">
        <v>100</v>
      </c>
      <c r="K13" s="6">
        <v>0.017731481481481483</v>
      </c>
      <c r="L13" s="6">
        <v>0.0067708333333333336</v>
      </c>
      <c r="M13" s="6">
        <v>0.01096064814814815</v>
      </c>
    </row>
    <row r="14" spans="1:13" ht="15" customHeight="1">
      <c r="A14" s="44">
        <v>1</v>
      </c>
      <c r="B14" s="44" t="str">
        <f>IF(A14="","",VLOOKUP(A14,Entrants!$B$4:$D$105,3))</f>
        <v>MP</v>
      </c>
      <c r="C14" s="44">
        <v>10</v>
      </c>
      <c r="D14" s="127" t="str">
        <f>IF(A14="","",VLOOKUP(A14,Entrants!$B$4:$D$105,2))</f>
        <v>Barkley, Robby</v>
      </c>
      <c r="E14" s="45">
        <v>0.01769675925925926</v>
      </c>
      <c r="F14" s="45">
        <f>IF(A14="","",VLOOKUP(A14,Entrants!$B$4:$I$105,8))</f>
        <v>0.007118055555555555</v>
      </c>
      <c r="G14" s="45">
        <f t="shared" si="0"/>
        <v>0.010578703703703705</v>
      </c>
      <c r="H14" s="7"/>
      <c r="I14" s="5">
        <v>10</v>
      </c>
      <c r="J14" s="43" t="s">
        <v>99</v>
      </c>
      <c r="K14" s="45">
        <v>0.01758101851851852</v>
      </c>
      <c r="L14" s="45">
        <v>0.006597222222222222</v>
      </c>
      <c r="M14" s="45">
        <v>0.010983796296296297</v>
      </c>
    </row>
    <row r="15" spans="1:13" ht="15" customHeight="1">
      <c r="A15" s="44">
        <v>83</v>
      </c>
      <c r="B15" s="44" t="str">
        <f>IF(A15="","",VLOOKUP(A15,Entrants!$B$4:$D$105,3))</f>
        <v>DoK</v>
      </c>
      <c r="C15" s="44">
        <v>11</v>
      </c>
      <c r="D15" s="127" t="str">
        <f>IF(A15="","",VLOOKUP(A15,Entrants!$B$4:$D$105,2))</f>
        <v>Sheffer, Chris</v>
      </c>
      <c r="E15" s="45">
        <v>0.017708333333333333</v>
      </c>
      <c r="F15" s="45">
        <f>IF(A15="","",VLOOKUP(A15,Entrants!$B$4:$I$105,8))</f>
        <v>0.007465277777777778</v>
      </c>
      <c r="G15" s="45">
        <f t="shared" si="0"/>
        <v>0.010243055555555554</v>
      </c>
      <c r="H15" s="7"/>
      <c r="I15" s="5">
        <v>11</v>
      </c>
      <c r="J15" s="43" t="s">
        <v>86</v>
      </c>
      <c r="K15" s="45">
        <v>0.018460648148148146</v>
      </c>
      <c r="L15" s="45">
        <v>0.007291666666666666</v>
      </c>
      <c r="M15" s="45">
        <v>0.011168981481481481</v>
      </c>
    </row>
    <row r="16" spans="1:13" ht="15" customHeight="1">
      <c r="A16" s="44">
        <v>25</v>
      </c>
      <c r="B16" s="44">
        <f>IF(A16="","",VLOOKUP(A16,Entrants!$B$4:$D$105,3))</f>
        <v>0</v>
      </c>
      <c r="C16" s="44">
        <v>12</v>
      </c>
      <c r="D16" s="127" t="str">
        <f>IF(A16="","",VLOOKUP(A16,Entrants!$B$4:$D$105,2))</f>
        <v>Dodd, Shaun</v>
      </c>
      <c r="E16" s="45">
        <v>0.017708333333333333</v>
      </c>
      <c r="F16" s="45">
        <f>IF(A16="","",VLOOKUP(A16,Entrants!$B$4:$I$105,8))</f>
        <v>0.0062499999999999995</v>
      </c>
      <c r="G16" s="45">
        <f t="shared" si="0"/>
        <v>0.011458333333333334</v>
      </c>
      <c r="H16" s="7"/>
      <c r="I16" s="5">
        <v>12</v>
      </c>
      <c r="J16" s="47" t="s">
        <v>46</v>
      </c>
      <c r="K16" s="6">
        <v>0.01783564814814815</v>
      </c>
      <c r="L16" s="6">
        <v>0.006597222222222222</v>
      </c>
      <c r="M16" s="6">
        <v>0.011238425925925926</v>
      </c>
    </row>
    <row r="17" spans="1:13" ht="15" customHeight="1">
      <c r="A17" s="44">
        <v>79</v>
      </c>
      <c r="B17" s="44" t="str">
        <f>IF(A17="","",VLOOKUP(A17,Entrants!$B$4:$D$105,3))</f>
        <v>FS</v>
      </c>
      <c r="C17" s="44">
        <v>13</v>
      </c>
      <c r="D17" s="127" t="str">
        <f>IF(A17="","",VLOOKUP(A17,Entrants!$B$4:$D$105,2))</f>
        <v>Scott, Martin</v>
      </c>
      <c r="E17" s="45">
        <v>0.017719907407407406</v>
      </c>
      <c r="F17" s="45">
        <f>IF(A17="","",VLOOKUP(A17,Entrants!$B$4:$I$105,8))</f>
        <v>0.006076388888888889</v>
      </c>
      <c r="G17" s="45">
        <f t="shared" si="0"/>
        <v>0.011643518518518518</v>
      </c>
      <c r="H17" s="7"/>
      <c r="I17" s="5">
        <v>13</v>
      </c>
      <c r="J17" s="43" t="s">
        <v>87</v>
      </c>
      <c r="K17" s="45">
        <v>0.01840277777777778</v>
      </c>
      <c r="L17" s="45">
        <v>0.007118055555555555</v>
      </c>
      <c r="M17" s="45">
        <v>0.011284722222222224</v>
      </c>
    </row>
    <row r="18" spans="1:13" ht="15" customHeight="1">
      <c r="A18" s="44">
        <v>42</v>
      </c>
      <c r="B18" s="44" t="str">
        <f>IF(A18="","",VLOOKUP(A18,Entrants!$B$4:$D$105,3))</f>
        <v>NK</v>
      </c>
      <c r="C18" s="44">
        <v>14</v>
      </c>
      <c r="D18" s="127" t="str">
        <f>IF(A18="","",VLOOKUP(A18,Entrants!$B$4:$D$105,2))</f>
        <v>Hill, Samantha</v>
      </c>
      <c r="E18" s="45">
        <v>0.017719907407407406</v>
      </c>
      <c r="F18" s="45">
        <f>IF(A18="","",VLOOKUP(A18,Entrants!$B$4:$I$105,8))</f>
        <v>0.002777777777777778</v>
      </c>
      <c r="G18" s="45">
        <f t="shared" si="0"/>
        <v>0.014942129629629628</v>
      </c>
      <c r="H18" s="7"/>
      <c r="I18" s="5">
        <v>14</v>
      </c>
      <c r="J18" s="43" t="s">
        <v>185</v>
      </c>
      <c r="K18" s="45">
        <v>0.017453703703703704</v>
      </c>
      <c r="L18" s="45">
        <v>0.006076388888888889</v>
      </c>
      <c r="M18" s="45">
        <v>0.011377314814814816</v>
      </c>
    </row>
    <row r="19" spans="1:13" ht="15" customHeight="1">
      <c r="A19" s="44">
        <v>74</v>
      </c>
      <c r="B19" s="44" t="str">
        <f>IF(A19="","",VLOOKUP(A19,Entrants!$B$4:$D$105,3))</f>
        <v>AD</v>
      </c>
      <c r="C19" s="44">
        <v>15</v>
      </c>
      <c r="D19" s="127" t="str">
        <f>IF(A19="","",VLOOKUP(A19,Entrants!$B$4:$D$105,2))</f>
        <v>Roberts, Dave</v>
      </c>
      <c r="E19" s="45">
        <v>0.017731481481481483</v>
      </c>
      <c r="F19" s="45">
        <f>IF(A19="","",VLOOKUP(A19,Entrants!$B$4:$I$105,8))</f>
        <v>0.005208333333333333</v>
      </c>
      <c r="G19" s="45">
        <f t="shared" si="0"/>
        <v>0.012523148148148151</v>
      </c>
      <c r="H19" s="7"/>
      <c r="I19" s="5">
        <v>15</v>
      </c>
      <c r="J19" s="43" t="s">
        <v>184</v>
      </c>
      <c r="K19" s="45">
        <v>0.017708333333333333</v>
      </c>
      <c r="L19" s="45">
        <v>0.0062499999999999995</v>
      </c>
      <c r="M19" s="45">
        <v>0.011458333333333334</v>
      </c>
    </row>
    <row r="20" spans="1:13" ht="15" customHeight="1">
      <c r="A20" s="44">
        <v>41</v>
      </c>
      <c r="B20" s="44" t="str">
        <f>IF(A20="","",VLOOKUP(A20,Entrants!$B$4:$D$105,3))</f>
        <v>MM</v>
      </c>
      <c r="C20" s="44">
        <v>16</v>
      </c>
      <c r="D20" s="127" t="str">
        <f>IF(A20="","",VLOOKUP(A20,Entrants!$B$4:$D$105,2))</f>
        <v>Herron, Leanne</v>
      </c>
      <c r="E20" s="45">
        <v>0.017731481481481483</v>
      </c>
      <c r="F20" s="45">
        <f>IF(A20="","",VLOOKUP(A20,Entrants!$B$4:$I$105,8))</f>
        <v>0.0067708333333333336</v>
      </c>
      <c r="G20" s="45">
        <f t="shared" si="0"/>
        <v>0.01096064814814815</v>
      </c>
      <c r="H20" s="7"/>
      <c r="I20" s="5">
        <v>16</v>
      </c>
      <c r="J20" s="43" t="s">
        <v>110</v>
      </c>
      <c r="K20" s="45">
        <v>0.018368055555555554</v>
      </c>
      <c r="L20" s="45">
        <v>0.0067708333333333336</v>
      </c>
      <c r="M20" s="45">
        <v>0.01159722222222222</v>
      </c>
    </row>
    <row r="21" spans="1:13" ht="15" customHeight="1">
      <c r="A21" s="44">
        <v>22</v>
      </c>
      <c r="B21" s="44" t="str">
        <f>IF(A21="","",VLOOKUP(A21,Entrants!$B$4:$D$105,3))</f>
        <v>HT</v>
      </c>
      <c r="C21" s="44">
        <v>17</v>
      </c>
      <c r="D21" s="127" t="str">
        <f>IF(A21="","",VLOOKUP(A21,Entrants!$B$4:$D$105,2))</f>
        <v>Dickinson, Ralph</v>
      </c>
      <c r="E21" s="45">
        <v>0.01775462962962963</v>
      </c>
      <c r="F21" s="45">
        <f>IF(A21="","",VLOOKUP(A21,Entrants!$B$4:$I$105,8))</f>
        <v>0.0046875</v>
      </c>
      <c r="G21" s="45">
        <f t="shared" si="0"/>
        <v>0.01306712962962963</v>
      </c>
      <c r="H21" s="7"/>
      <c r="I21" s="5">
        <v>17</v>
      </c>
      <c r="J21" s="47" t="s">
        <v>82</v>
      </c>
      <c r="K21" s="6">
        <v>0.017719907407407406</v>
      </c>
      <c r="L21" s="6">
        <v>0.006076388888888889</v>
      </c>
      <c r="M21" s="6">
        <v>0.011643518518518518</v>
      </c>
    </row>
    <row r="22" spans="1:13" ht="15" customHeight="1">
      <c r="A22" s="44">
        <v>8</v>
      </c>
      <c r="B22" s="44" t="str">
        <f>IF(A22="","",VLOOKUP(A22,Entrants!$B$4:$D$105,3))</f>
        <v>AA</v>
      </c>
      <c r="C22" s="44">
        <v>18</v>
      </c>
      <c r="D22" s="127" t="str">
        <f>IF(A22="","",VLOOKUP(A22,Entrants!$B$4:$D$105,2))</f>
        <v>Browning, Sue</v>
      </c>
      <c r="E22" s="45">
        <v>0.017662037037037035</v>
      </c>
      <c r="F22" s="45">
        <f>IF(A22="","",VLOOKUP(A22,Entrants!$B$4:$I$105,8))</f>
        <v>0.004340277777777778</v>
      </c>
      <c r="G22" s="45">
        <f t="shared" si="0"/>
        <v>0.013321759259259257</v>
      </c>
      <c r="H22" s="7"/>
      <c r="I22" s="5">
        <v>18</v>
      </c>
      <c r="J22" s="43" t="s">
        <v>61</v>
      </c>
      <c r="K22" s="45">
        <v>0.017847222222222223</v>
      </c>
      <c r="L22" s="45">
        <v>0.005902777777777778</v>
      </c>
      <c r="M22" s="45">
        <v>0.011944444444444445</v>
      </c>
    </row>
    <row r="23" spans="1:13" ht="15" customHeight="1">
      <c r="A23" s="44">
        <v>52</v>
      </c>
      <c r="B23" s="44" t="str">
        <f>IF(A23="","",VLOOKUP(A23,Entrants!$B$4:$D$105,3))</f>
        <v>NK</v>
      </c>
      <c r="C23" s="44">
        <v>19</v>
      </c>
      <c r="D23" s="127" t="str">
        <f>IF(A23="","",VLOOKUP(A23,Entrants!$B$4:$D$105,2))</f>
        <v>Knight, Paul</v>
      </c>
      <c r="E23" s="45">
        <v>0.01778935185185185</v>
      </c>
      <c r="F23" s="45">
        <f>IF(A23="","",VLOOKUP(A23,Entrants!$B$4:$I$105,8))</f>
        <v>0.005555555555555556</v>
      </c>
      <c r="G23" s="45">
        <f t="shared" si="0"/>
        <v>0.012233796296296295</v>
      </c>
      <c r="H23" s="7"/>
      <c r="I23" s="5">
        <v>19</v>
      </c>
      <c r="J23" s="43" t="s">
        <v>79</v>
      </c>
      <c r="K23" s="45">
        <v>0.01734953703703704</v>
      </c>
      <c r="L23" s="45">
        <v>0.005381944444444445</v>
      </c>
      <c r="M23" s="45">
        <v>0.011967592592592592</v>
      </c>
    </row>
    <row r="24" spans="1:13" ht="15" customHeight="1">
      <c r="A24" s="44">
        <v>4</v>
      </c>
      <c r="B24" s="44" t="str">
        <f>IF(A24="","",VLOOKUP(A24,Entrants!$B$4:$D$105,3))</f>
        <v>RR</v>
      </c>
      <c r="C24" s="44">
        <v>20</v>
      </c>
      <c r="D24" s="127" t="str">
        <f>IF(A24="","",VLOOKUP(A24,Entrants!$B$4:$D$105,2))</f>
        <v>Baxter, Ian</v>
      </c>
      <c r="E24" s="45">
        <v>0.01783564814814815</v>
      </c>
      <c r="F24" s="45">
        <f>IF(A24="","",VLOOKUP(A24,Entrants!$B$4:$I$105,8))</f>
        <v>0.006597222222222222</v>
      </c>
      <c r="G24" s="45">
        <f t="shared" si="0"/>
        <v>0.011238425925925926</v>
      </c>
      <c r="H24" s="7"/>
      <c r="I24" s="5">
        <v>20</v>
      </c>
      <c r="J24" s="47" t="s">
        <v>76</v>
      </c>
      <c r="K24" s="6">
        <v>0.01826388888888889</v>
      </c>
      <c r="L24" s="6">
        <v>0.0062499999999999995</v>
      </c>
      <c r="M24" s="6">
        <v>0.01201388888888889</v>
      </c>
    </row>
    <row r="25" spans="1:13" ht="15" customHeight="1">
      <c r="A25" s="44">
        <v>36</v>
      </c>
      <c r="B25" s="44" t="str">
        <f>IF(A25="","",VLOOKUP(A25,Entrants!$B$4:$D$105,3))</f>
        <v>RR</v>
      </c>
      <c r="C25" s="44">
        <v>21</v>
      </c>
      <c r="D25" s="127" t="str">
        <f>IF(A25="","",VLOOKUP(A25,Entrants!$B$4:$D$105,2))</f>
        <v>Gillespie, Steve</v>
      </c>
      <c r="E25" s="6">
        <v>0.017847222222222223</v>
      </c>
      <c r="F25" s="45">
        <f>IF(A25="","",VLOOKUP(A25,Entrants!$B$4:$I$105,8))</f>
        <v>0.005902777777777778</v>
      </c>
      <c r="G25" s="45">
        <f t="shared" si="0"/>
        <v>0.011944444444444445</v>
      </c>
      <c r="H25" s="7"/>
      <c r="I25" s="5">
        <v>21</v>
      </c>
      <c r="J25" s="43" t="s">
        <v>50</v>
      </c>
      <c r="K25" s="45">
        <v>0.017951388888888888</v>
      </c>
      <c r="L25" s="45">
        <v>0.005902777777777778</v>
      </c>
      <c r="M25" s="45">
        <v>0.01204861111111111</v>
      </c>
    </row>
    <row r="26" spans="1:13" ht="15" customHeight="1">
      <c r="A26" s="44">
        <v>99</v>
      </c>
      <c r="B26" s="44" t="str">
        <f>IF(A26="","",VLOOKUP(A26,Entrants!$B$4:$D$105,3))</f>
        <v>MM</v>
      </c>
      <c r="C26" s="44">
        <v>22</v>
      </c>
      <c r="D26" s="127" t="str">
        <f>IF(A26="","",VLOOKUP(A26,Entrants!$B$4:$D$105,2))</f>
        <v>Wright, Deborah</v>
      </c>
      <c r="E26" s="45">
        <v>0.017858796296296296</v>
      </c>
      <c r="F26" s="45">
        <f>IF(A26="","",VLOOKUP(A26,Entrants!$B$4:$I$105,8))</f>
        <v>0.002951388888888889</v>
      </c>
      <c r="G26" s="45">
        <f t="shared" si="0"/>
        <v>0.014907407407407407</v>
      </c>
      <c r="H26" s="7"/>
      <c r="I26" s="5">
        <v>22</v>
      </c>
      <c r="J26" s="43" t="s">
        <v>223</v>
      </c>
      <c r="K26" s="45">
        <v>0.01778935185185185</v>
      </c>
      <c r="L26" s="45">
        <v>0.005555555555555556</v>
      </c>
      <c r="M26" s="45">
        <v>0.012233796296296295</v>
      </c>
    </row>
    <row r="27" spans="1:13" ht="15" customHeight="1">
      <c r="A27" s="44">
        <v>28</v>
      </c>
      <c r="B27" s="44" t="str">
        <f>IF(A27="","",VLOOKUP(A27,Entrants!$B$4:$D$105,3))</f>
        <v>DoK</v>
      </c>
      <c r="C27" s="44">
        <v>23</v>
      </c>
      <c r="D27" s="127" t="str">
        <f>IF(A27="","",VLOOKUP(A27,Entrants!$B$4:$D$105,2))</f>
        <v>Dungworth, Joseph</v>
      </c>
      <c r="E27" s="45">
        <v>0.017881944444444443</v>
      </c>
      <c r="F27" s="45">
        <f>IF(A27="","",VLOOKUP(A27,Entrants!$B$4:$I$105,8))</f>
        <v>0.007291666666666666</v>
      </c>
      <c r="G27" s="45">
        <f t="shared" si="0"/>
        <v>0.010590277777777778</v>
      </c>
      <c r="H27" s="7"/>
      <c r="I27" s="5">
        <v>23</v>
      </c>
      <c r="J27" s="43" t="s">
        <v>47</v>
      </c>
      <c r="K27" s="45">
        <v>0.017997685185185186</v>
      </c>
      <c r="L27" s="45">
        <v>0.005729166666666667</v>
      </c>
      <c r="M27" s="45">
        <v>0.012268518518518519</v>
      </c>
    </row>
    <row r="28" spans="1:13" ht="15" customHeight="1">
      <c r="A28" s="44">
        <v>55</v>
      </c>
      <c r="B28" s="44" t="str">
        <f>IF(A28="","",VLOOKUP(A28,Entrants!$B$4:$D$105,3))</f>
        <v>GAL</v>
      </c>
      <c r="C28" s="44">
        <v>24</v>
      </c>
      <c r="D28" s="127" t="str">
        <f>IF(A28="","",VLOOKUP(A28,Entrants!$B$4:$D$105,2))</f>
        <v>Lemin, Julie</v>
      </c>
      <c r="E28" s="45">
        <v>0.017893518518518517</v>
      </c>
      <c r="F28" s="45">
        <f>IF(A28="","",VLOOKUP(A28,Entrants!$B$4:$I$105,8))</f>
        <v>0.004340277777777778</v>
      </c>
      <c r="G28" s="45">
        <f t="shared" si="0"/>
        <v>0.013553240740740739</v>
      </c>
      <c r="H28" s="7"/>
      <c r="I28" s="5">
        <v>24</v>
      </c>
      <c r="J28" s="47" t="s">
        <v>133</v>
      </c>
      <c r="K28" s="6">
        <v>0.018541666666666668</v>
      </c>
      <c r="L28" s="6">
        <v>0.006076388888888889</v>
      </c>
      <c r="M28" s="6">
        <v>0.01246527777777778</v>
      </c>
    </row>
    <row r="29" spans="1:13" ht="15" customHeight="1">
      <c r="A29" s="44">
        <v>13</v>
      </c>
      <c r="B29" s="44" t="str">
        <f>IF(A29="","",VLOOKUP(A29,Entrants!$B$4:$D$105,3))</f>
        <v>RR</v>
      </c>
      <c r="C29" s="44">
        <v>25</v>
      </c>
      <c r="D29" s="127" t="str">
        <f>IF(A29="","",VLOOKUP(A29,Entrants!$B$4:$D$105,2))</f>
        <v>Christopher, Heather</v>
      </c>
      <c r="E29" s="45">
        <v>0.017951388888888888</v>
      </c>
      <c r="F29" s="45">
        <f>IF(A29="","",VLOOKUP(A29,Entrants!$B$4:$I$105,8))</f>
        <v>0.005902777777777778</v>
      </c>
      <c r="G29" s="45">
        <f t="shared" si="0"/>
        <v>0.01204861111111111</v>
      </c>
      <c r="H29" s="7"/>
      <c r="I29" s="5">
        <v>25</v>
      </c>
      <c r="J29" s="47" t="s">
        <v>81</v>
      </c>
      <c r="K29" s="6">
        <v>0.017731481481481483</v>
      </c>
      <c r="L29" s="6">
        <v>0.005208333333333333</v>
      </c>
      <c r="M29" s="6">
        <v>0.012523148148148151</v>
      </c>
    </row>
    <row r="30" spans="1:13" ht="15" customHeight="1">
      <c r="A30" s="44">
        <v>100</v>
      </c>
      <c r="B30" s="44" t="str">
        <f>IF(A30="","",VLOOKUP(A30,Entrants!$B$4:$D$105,3))</f>
        <v>HT</v>
      </c>
      <c r="C30" s="44">
        <v>26</v>
      </c>
      <c r="D30" s="127" t="str">
        <f>IF(A30="","",VLOOKUP(A30,Entrants!$B$4:$D$105,2))</f>
        <v>Young, Cath</v>
      </c>
      <c r="E30" s="45">
        <v>0.017974537037037035</v>
      </c>
      <c r="F30" s="45">
        <f>IF(A30="","",VLOOKUP(A30,Entrants!$B$4:$I$105,8))</f>
        <v>0.0050347222222222225</v>
      </c>
      <c r="G30" s="45">
        <f t="shared" si="0"/>
        <v>0.012939814814814814</v>
      </c>
      <c r="H30" s="7"/>
      <c r="I30" s="5">
        <v>26</v>
      </c>
      <c r="J30" s="43" t="s">
        <v>258</v>
      </c>
      <c r="K30" s="45">
        <v>0.016030092592592592</v>
      </c>
      <c r="L30" s="45">
        <v>0.003472222222222222</v>
      </c>
      <c r="M30" s="45">
        <v>0.01255787037037037</v>
      </c>
    </row>
    <row r="31" spans="1:13" ht="15" customHeight="1">
      <c r="A31" s="44">
        <v>6</v>
      </c>
      <c r="B31" s="44" t="str">
        <f>IF(A31="","",VLOOKUP(A31,Entrants!$B$4:$D$105,3))</f>
        <v>AD</v>
      </c>
      <c r="C31" s="44">
        <v>27</v>
      </c>
      <c r="D31" s="127" t="str">
        <f>IF(A31="","",VLOOKUP(A31,Entrants!$B$4:$D$105,2))</f>
        <v>Bradley, Dave</v>
      </c>
      <c r="E31" s="45">
        <v>0.017997685185185186</v>
      </c>
      <c r="F31" s="45">
        <f>IF(A31="","",VLOOKUP(A31,Entrants!$B$4:$I$105,8))</f>
        <v>0.005729166666666667</v>
      </c>
      <c r="G31" s="45">
        <f t="shared" si="0"/>
        <v>0.012268518518518519</v>
      </c>
      <c r="H31" s="7"/>
      <c r="I31" s="5">
        <v>27</v>
      </c>
      <c r="J31" s="47" t="s">
        <v>149</v>
      </c>
      <c r="K31" s="6">
        <v>0.018298611111111113</v>
      </c>
      <c r="L31" s="6">
        <v>0.005729166666666667</v>
      </c>
      <c r="M31" s="6">
        <v>0.012569444444444446</v>
      </c>
    </row>
    <row r="32" spans="1:13" ht="15" customHeight="1">
      <c r="A32" s="44">
        <v>101</v>
      </c>
      <c r="B32" s="44" t="str">
        <f>IF(A32="","",VLOOKUP(A32,Entrants!$B$4:$D$105,3))</f>
        <v>HT</v>
      </c>
      <c r="C32" s="44">
        <v>28</v>
      </c>
      <c r="D32" s="127" t="str">
        <f>IF(A32="","",VLOOKUP(A32,Entrants!$B$4:$D$105,2))</f>
        <v>Young, James</v>
      </c>
      <c r="E32" s="45">
        <v>0.017997685185185186</v>
      </c>
      <c r="F32" s="45">
        <f>IF(A32="","",VLOOKUP(A32,Entrants!$B$4:$I$105,8))</f>
        <v>0.0078125</v>
      </c>
      <c r="G32" s="45">
        <f t="shared" si="0"/>
        <v>0.010185185185185186</v>
      </c>
      <c r="H32" s="7"/>
      <c r="I32" s="5">
        <v>28</v>
      </c>
      <c r="J32" s="43" t="s">
        <v>93</v>
      </c>
      <c r="K32" s="45">
        <v>0.017974537037037035</v>
      </c>
      <c r="L32" s="45">
        <v>0.0050347222222222225</v>
      </c>
      <c r="M32" s="45">
        <v>0.012939814814814814</v>
      </c>
    </row>
    <row r="33" spans="1:13" ht="15" customHeight="1">
      <c r="A33" s="44">
        <v>75</v>
      </c>
      <c r="B33" s="44" t="str">
        <f>IF(A33="","",VLOOKUP(A33,Entrants!$B$4:$D$105,3))</f>
        <v>AD</v>
      </c>
      <c r="C33" s="44">
        <v>29</v>
      </c>
      <c r="D33" s="127" t="str">
        <f>IF(A33="","",VLOOKUP(A33,Entrants!$B$4:$D$105,2))</f>
        <v>Robinson, Adam</v>
      </c>
      <c r="E33" s="45">
        <v>0.01800925925925926</v>
      </c>
      <c r="F33" s="45">
        <f>IF(A33="","",VLOOKUP(A33,Entrants!$B$4:$I$105,8))</f>
        <v>0.007118055555555555</v>
      </c>
      <c r="G33" s="45">
        <f t="shared" si="0"/>
        <v>0.010891203703703705</v>
      </c>
      <c r="H33" s="7"/>
      <c r="I33" s="5">
        <v>29</v>
      </c>
      <c r="J33" s="43" t="s">
        <v>62</v>
      </c>
      <c r="K33" s="45">
        <v>0.01892361111111111</v>
      </c>
      <c r="L33" s="45">
        <v>0.005902777777777778</v>
      </c>
      <c r="M33" s="45">
        <v>0.013020833333333332</v>
      </c>
    </row>
    <row r="34" spans="1:13" ht="15" customHeight="1">
      <c r="A34" s="44">
        <v>97</v>
      </c>
      <c r="B34" s="44" t="str">
        <f>IF(A34="","",VLOOKUP(A34,Entrants!$B$4:$D$105,3))</f>
        <v>GT</v>
      </c>
      <c r="C34" s="44">
        <v>30</v>
      </c>
      <c r="D34" s="127" t="str">
        <f>IF(A34="","",VLOOKUP(A34,Entrants!$B$4:$D$105,2))</f>
        <v>Willshire, Keith</v>
      </c>
      <c r="E34" s="45">
        <v>0.018020833333333333</v>
      </c>
      <c r="F34" s="45">
        <f>IF(A34="","",VLOOKUP(A34,Entrants!$B$4:$I$105,8))</f>
        <v>0.0031249999999999997</v>
      </c>
      <c r="G34" s="45">
        <f t="shared" si="0"/>
        <v>0.014895833333333334</v>
      </c>
      <c r="H34" s="7"/>
      <c r="I34" s="5">
        <v>30</v>
      </c>
      <c r="J34" s="43" t="s">
        <v>52</v>
      </c>
      <c r="K34" s="45">
        <v>0.01775462962962963</v>
      </c>
      <c r="L34" s="45">
        <v>0.0046875</v>
      </c>
      <c r="M34" s="45">
        <v>0.01306712962962963</v>
      </c>
    </row>
    <row r="35" spans="1:13" ht="15" customHeight="1">
      <c r="A35" s="44">
        <v>51</v>
      </c>
      <c r="B35" s="44" t="str">
        <f>IF(A35="","",VLOOKUP(A35,Entrants!$B$4:$D$105,3))</f>
        <v>TB</v>
      </c>
      <c r="C35" s="44">
        <v>31</v>
      </c>
      <c r="D35" s="127" t="str">
        <f>IF(A35="","",VLOOKUP(A35,Entrants!$B$4:$D$105,2))</f>
        <v>Johnson, Ewa</v>
      </c>
      <c r="E35" s="45">
        <v>0.018032407407407407</v>
      </c>
      <c r="F35" s="45">
        <f>IF(A35="","",VLOOKUP(A35,Entrants!$B$4:$I$105,8))</f>
        <v>0.0020833333333333333</v>
      </c>
      <c r="G35" s="45">
        <f t="shared" si="0"/>
        <v>0.015949074074074074</v>
      </c>
      <c r="H35" s="7"/>
      <c r="I35" s="5">
        <v>31</v>
      </c>
      <c r="J35" s="43" t="s">
        <v>75</v>
      </c>
      <c r="K35" s="45">
        <v>0.01824074074074074</v>
      </c>
      <c r="L35" s="45">
        <v>0.0050347222222222225</v>
      </c>
      <c r="M35" s="45">
        <v>0.01320601851851852</v>
      </c>
    </row>
    <row r="36" spans="1:13" ht="15" customHeight="1">
      <c r="A36" s="44">
        <v>27</v>
      </c>
      <c r="B36" s="44">
        <f>IF(A36="","",VLOOKUP(A36,Entrants!$B$4:$D$105,3))</f>
        <v>0</v>
      </c>
      <c r="C36" s="44">
        <v>32</v>
      </c>
      <c r="D36" s="127" t="str">
        <f>IF(A36="","",VLOOKUP(A36,Entrants!$B$4:$D$105,2))</f>
        <v>Dungworth, Alice</v>
      </c>
      <c r="E36" s="45">
        <v>0.018113425925925925</v>
      </c>
      <c r="F36" s="45">
        <f>IF(A36="","",VLOOKUP(A36,Entrants!$B$4:$I$105,8))</f>
        <v>0.003993055555555556</v>
      </c>
      <c r="G36" s="45">
        <f t="shared" si="0"/>
        <v>0.01412037037037037</v>
      </c>
      <c r="H36" s="7"/>
      <c r="I36" s="5">
        <v>32</v>
      </c>
      <c r="J36" s="43" t="s">
        <v>131</v>
      </c>
      <c r="K36" s="45">
        <v>0.017662037037037035</v>
      </c>
      <c r="L36" s="45">
        <v>0.004340277777777778</v>
      </c>
      <c r="M36" s="45">
        <v>0.013321759259259257</v>
      </c>
    </row>
    <row r="37" spans="1:13" ht="15" customHeight="1">
      <c r="A37" s="44">
        <v>50</v>
      </c>
      <c r="B37" s="44" t="str">
        <f>IF(A37="","",VLOOKUP(A37,Entrants!$B$4:$D$105,3))</f>
        <v>GG</v>
      </c>
      <c r="C37" s="44">
        <v>33</v>
      </c>
      <c r="D37" s="127" t="str">
        <f>IF(A37="","",VLOOKUP(A37,Entrants!$B$4:$D$105,2))</f>
        <v>Johnson, Angela</v>
      </c>
      <c r="E37" s="45">
        <v>0.018136574074074072</v>
      </c>
      <c r="F37" s="45">
        <f>IF(A37="","",VLOOKUP(A37,Entrants!$B$4:$I$105,8))</f>
        <v>0.0038194444444444443</v>
      </c>
      <c r="G37" s="45">
        <f t="shared" si="0"/>
        <v>0.014317129629629628</v>
      </c>
      <c r="H37" s="7"/>
      <c r="I37" s="5">
        <v>33</v>
      </c>
      <c r="J37" s="43" t="s">
        <v>143</v>
      </c>
      <c r="K37" s="45">
        <v>0.018148148148148146</v>
      </c>
      <c r="L37" s="45">
        <v>0.0046875</v>
      </c>
      <c r="M37" s="45">
        <v>0.013460648148148145</v>
      </c>
    </row>
    <row r="38" spans="1:13" ht="15" customHeight="1">
      <c r="A38" s="44">
        <v>3</v>
      </c>
      <c r="B38" s="44" t="str">
        <f>IF(A38="","",VLOOKUP(A38,Entrants!$B$4:$D$105,3))</f>
        <v>HT</v>
      </c>
      <c r="C38" s="44">
        <v>34</v>
      </c>
      <c r="D38" s="127" t="str">
        <f>IF(A38="","",VLOOKUP(A38,Entrants!$B$4:$D$105,2))</f>
        <v>Barrett, Lauren</v>
      </c>
      <c r="E38" s="45">
        <v>0.018148148148148146</v>
      </c>
      <c r="F38" s="45">
        <f>IF(A38="","",VLOOKUP(A38,Entrants!$B$4:$I$105,8))</f>
        <v>0.0046875</v>
      </c>
      <c r="G38" s="45">
        <f t="shared" si="0"/>
        <v>0.013460648148148145</v>
      </c>
      <c r="H38" s="7"/>
      <c r="I38" s="5">
        <v>34</v>
      </c>
      <c r="J38" s="43" t="s">
        <v>186</v>
      </c>
      <c r="K38" s="45">
        <v>0.01818287037037037</v>
      </c>
      <c r="L38" s="45">
        <v>0.0046875</v>
      </c>
      <c r="M38" s="45">
        <v>0.01349537037037037</v>
      </c>
    </row>
    <row r="39" spans="1:13" ht="15" customHeight="1">
      <c r="A39" s="44">
        <v>56</v>
      </c>
      <c r="B39" s="44" t="str">
        <f>IF(A39="","",VLOOKUP(A39,Entrants!$B$4:$D$105,3))</f>
        <v>RR</v>
      </c>
      <c r="C39" s="44">
        <v>35</v>
      </c>
      <c r="D39" s="127" t="str">
        <f>IF(A39="","",VLOOKUP(A39,Entrants!$B$4:$D$105,2))</f>
        <v>Lonsdale, Davina</v>
      </c>
      <c r="E39" s="45">
        <v>0.018171296296296297</v>
      </c>
      <c r="F39" s="45">
        <f>IF(A39="","",VLOOKUP(A39,Entrants!$B$4:$I$105,8))</f>
        <v>0.003993055555555556</v>
      </c>
      <c r="G39" s="45">
        <f t="shared" si="0"/>
        <v>0.014178240740740741</v>
      </c>
      <c r="H39" s="7"/>
      <c r="I39" s="5">
        <v>35</v>
      </c>
      <c r="J39" s="43" t="s">
        <v>70</v>
      </c>
      <c r="K39" s="45">
        <v>0.017893518518518517</v>
      </c>
      <c r="L39" s="45">
        <v>0.004340277777777778</v>
      </c>
      <c r="M39" s="45">
        <v>0.013553240740740739</v>
      </c>
    </row>
    <row r="40" spans="1:13" ht="15" customHeight="1">
      <c r="A40" s="44">
        <v>82</v>
      </c>
      <c r="B40" s="44" t="str">
        <f>IF(A40="","",VLOOKUP(A40,Entrants!$B$4:$D$105,3))</f>
        <v>HT</v>
      </c>
      <c r="C40" s="44">
        <v>36</v>
      </c>
      <c r="D40" s="127" t="str">
        <f>IF(A40="","",VLOOKUP(A40,Entrants!$B$4:$D$105,2))</f>
        <v>Shanks, Eleanor</v>
      </c>
      <c r="E40" s="45">
        <v>0.01818287037037037</v>
      </c>
      <c r="F40" s="45">
        <f>IF(A40="","",VLOOKUP(A40,Entrants!$B$4:$I$105,8))</f>
        <v>0.0046875</v>
      </c>
      <c r="G40" s="45">
        <f t="shared" si="0"/>
        <v>0.01349537037037037</v>
      </c>
      <c r="H40" s="7"/>
      <c r="I40" s="5">
        <v>36</v>
      </c>
      <c r="J40" s="47" t="s">
        <v>172</v>
      </c>
      <c r="K40" s="6">
        <v>0.01826388888888889</v>
      </c>
      <c r="L40" s="6">
        <v>0.004513888888888889</v>
      </c>
      <c r="M40" s="6">
        <v>0.013749999999999998</v>
      </c>
    </row>
    <row r="41" spans="1:13" ht="15" customHeight="1">
      <c r="A41" s="44">
        <v>76</v>
      </c>
      <c r="B41" s="44" t="str">
        <f>IF(A41="","",VLOOKUP(A41,Entrants!$B$4:$D$105,3))</f>
        <v>AA</v>
      </c>
      <c r="C41" s="44">
        <v>37</v>
      </c>
      <c r="D41" s="127" t="str">
        <f>IF(A41="","",VLOOKUP(A41,Entrants!$B$4:$D$105,2))</f>
        <v>Rochester, Sue</v>
      </c>
      <c r="E41" s="45">
        <v>0.018194444444444444</v>
      </c>
      <c r="F41" s="45">
        <f>IF(A41="","",VLOOKUP(A41,Entrants!$B$4:$I$105,8))</f>
        <v>0.00034722222222222224</v>
      </c>
      <c r="G41" s="45">
        <f t="shared" si="0"/>
        <v>0.017847222222222223</v>
      </c>
      <c r="H41" s="7"/>
      <c r="I41" s="5">
        <v>37</v>
      </c>
      <c r="J41" s="43" t="s">
        <v>107</v>
      </c>
      <c r="K41" s="45">
        <v>0.018831018518518518</v>
      </c>
      <c r="L41" s="45">
        <v>0.0050347222222222225</v>
      </c>
      <c r="M41" s="45">
        <v>0.013796296296296296</v>
      </c>
    </row>
    <row r="42" spans="1:13" ht="15" customHeight="1">
      <c r="A42" s="44">
        <v>62</v>
      </c>
      <c r="B42" s="44" t="str">
        <f>IF(A42="","",VLOOKUP(A42,Entrants!$B$4:$D$105,3))</f>
        <v>NK</v>
      </c>
      <c r="C42" s="44">
        <v>38</v>
      </c>
      <c r="D42" s="127" t="str">
        <f>IF(A42="","",VLOOKUP(A42,Entrants!$B$4:$D$105,2))</f>
        <v>Miller, Sonia</v>
      </c>
      <c r="E42" s="45">
        <v>0.018206018518518517</v>
      </c>
      <c r="F42" s="45">
        <f>IF(A42="","",VLOOKUP(A42,Entrants!$B$4:$I$105,8))</f>
        <v>0.003645833333333333</v>
      </c>
      <c r="G42" s="45">
        <f t="shared" si="0"/>
        <v>0.014560185185185185</v>
      </c>
      <c r="H42" s="7"/>
      <c r="I42" s="5">
        <v>38</v>
      </c>
      <c r="J42" s="47" t="s">
        <v>73</v>
      </c>
      <c r="K42" s="6">
        <v>0.01855324074074074</v>
      </c>
      <c r="L42" s="6">
        <v>0.004513888888888889</v>
      </c>
      <c r="M42" s="6">
        <v>0.014039351851851851</v>
      </c>
    </row>
    <row r="43" spans="1:13" ht="15" customHeight="1">
      <c r="A43" s="44">
        <v>63</v>
      </c>
      <c r="B43" s="44" t="str">
        <f>IF(A43="","",VLOOKUP(A43,Entrants!$B$4:$D$105,3))</f>
        <v>MM</v>
      </c>
      <c r="C43" s="44">
        <v>39</v>
      </c>
      <c r="D43" s="127" t="str">
        <f>IF(A43="","",VLOOKUP(A43,Entrants!$B$4:$D$105,2))</f>
        <v>Morris, Helen</v>
      </c>
      <c r="E43" s="45">
        <v>0.01824074074074074</v>
      </c>
      <c r="F43" s="45">
        <f>IF(A43="","",VLOOKUP(A43,Entrants!$B$4:$I$105,8))</f>
        <v>0.0050347222222222225</v>
      </c>
      <c r="G43" s="45">
        <f t="shared" si="0"/>
        <v>0.01320601851851852</v>
      </c>
      <c r="H43" s="7"/>
      <c r="I43" s="5">
        <v>39</v>
      </c>
      <c r="J43" s="47" t="s">
        <v>124</v>
      </c>
      <c r="K43" s="6">
        <v>0.018113425925925925</v>
      </c>
      <c r="L43" s="6">
        <v>0.003993055555555556</v>
      </c>
      <c r="M43" s="6">
        <v>0.01412037037037037</v>
      </c>
    </row>
    <row r="44" spans="1:13" ht="15" customHeight="1">
      <c r="A44" s="44">
        <v>65</v>
      </c>
      <c r="B44" s="44">
        <f>IF(A44="","",VLOOKUP(A44,Entrants!$B$4:$D$105,3))</f>
        <v>0</v>
      </c>
      <c r="C44" s="44">
        <v>40</v>
      </c>
      <c r="D44" s="127" t="str">
        <f>IF(A44="","",VLOOKUP(A44,Entrants!$B$4:$D$105,2))</f>
        <v>Nicholson, Mark</v>
      </c>
      <c r="E44" s="45">
        <v>0.01826388888888889</v>
      </c>
      <c r="F44" s="45">
        <f>IF(A44="","",VLOOKUP(A44,Entrants!$B$4:$I$105,8))</f>
        <v>0.0062499999999999995</v>
      </c>
      <c r="G44" s="45">
        <f t="shared" si="0"/>
        <v>0.01201388888888889</v>
      </c>
      <c r="H44" s="7"/>
      <c r="I44" s="5">
        <v>40</v>
      </c>
      <c r="J44" s="47" t="s">
        <v>71</v>
      </c>
      <c r="K44" s="6">
        <v>0.018171296296296297</v>
      </c>
      <c r="L44" s="6">
        <v>0.003993055555555556</v>
      </c>
      <c r="M44" s="6">
        <v>0.014178240740740741</v>
      </c>
    </row>
    <row r="45" spans="1:13" ht="15" customHeight="1">
      <c r="A45" s="44">
        <v>5</v>
      </c>
      <c r="B45" s="44" t="str">
        <f>IF(A45="","",VLOOKUP(A45,Entrants!$B$4:$D$105,3))</f>
        <v>AA</v>
      </c>
      <c r="C45" s="44">
        <v>41</v>
      </c>
      <c r="D45" s="127" t="str">
        <f>IF(A45="","",VLOOKUP(A45,Entrants!$B$4:$D$105,2))</f>
        <v>Beal, Suzanne</v>
      </c>
      <c r="E45" s="45">
        <v>0.01826388888888889</v>
      </c>
      <c r="F45" s="45">
        <f>IF(A45="","",VLOOKUP(A45,Entrants!$B$4:$I$105,8))</f>
        <v>0.004513888888888889</v>
      </c>
      <c r="G45" s="45">
        <f t="shared" si="0"/>
        <v>0.013749999999999998</v>
      </c>
      <c r="H45" s="7"/>
      <c r="I45" s="5">
        <v>41</v>
      </c>
      <c r="J45" s="43" t="s">
        <v>225</v>
      </c>
      <c r="K45" s="45">
        <v>0.018368055555555554</v>
      </c>
      <c r="L45" s="45">
        <v>0.004166666666666667</v>
      </c>
      <c r="M45" s="45">
        <v>0.014201388888888888</v>
      </c>
    </row>
    <row r="46" spans="1:13" ht="15" customHeight="1">
      <c r="A46" s="44">
        <v>45</v>
      </c>
      <c r="B46" s="44" t="str">
        <f>IF(A46="","",VLOOKUP(A46,Entrants!$B$4:$D$105,3))</f>
        <v>GG</v>
      </c>
      <c r="C46" s="44">
        <v>42</v>
      </c>
      <c r="D46" s="127" t="str">
        <f>IF(A46="","",VLOOKUP(A46,Entrants!$B$4:$D$105,2))</f>
        <v>Hope, Gareth</v>
      </c>
      <c r="E46" s="45">
        <v>0.018298611111111113</v>
      </c>
      <c r="F46" s="45">
        <f>IF(A46="","",VLOOKUP(A46,Entrants!$B$4:$I$105,8))</f>
        <v>0.005729166666666667</v>
      </c>
      <c r="G46" s="45">
        <f t="shared" si="0"/>
        <v>0.012569444444444446</v>
      </c>
      <c r="H46" s="7"/>
      <c r="I46" s="5">
        <v>42</v>
      </c>
      <c r="J46" s="43" t="s">
        <v>56</v>
      </c>
      <c r="K46" s="45">
        <v>0.018726851851851852</v>
      </c>
      <c r="L46" s="45">
        <v>0.004513888888888889</v>
      </c>
      <c r="M46" s="45">
        <v>0.014212962962962962</v>
      </c>
    </row>
    <row r="47" spans="1:13" ht="15" customHeight="1">
      <c r="A47" s="44">
        <v>57</v>
      </c>
      <c r="B47" s="44" t="str">
        <f>IF(A47="","",VLOOKUP(A47,Entrants!$B$4:$D$105,3))</f>
        <v>AA</v>
      </c>
      <c r="C47" s="44">
        <v>43</v>
      </c>
      <c r="D47" s="127" t="str">
        <f>IF(A47="","",VLOOKUP(A47,Entrants!$B$4:$D$105,2))</f>
        <v>Lowes, Alison</v>
      </c>
      <c r="E47" s="45">
        <v>0.01832175925925926</v>
      </c>
      <c r="F47" s="45">
        <f>IF(A47="","",VLOOKUP(A47,Entrants!$B$4:$I$105,8))</f>
        <v>0.001736111111111111</v>
      </c>
      <c r="G47" s="45">
        <f t="shared" si="0"/>
        <v>0.016585648148148148</v>
      </c>
      <c r="H47" s="7"/>
      <c r="I47" s="5">
        <v>43</v>
      </c>
      <c r="J47" s="43" t="s">
        <v>257</v>
      </c>
      <c r="K47" s="45">
        <v>0.018136574074074072</v>
      </c>
      <c r="L47" s="45">
        <v>0.0038194444444444443</v>
      </c>
      <c r="M47" s="45">
        <v>0.014317129629629628</v>
      </c>
    </row>
    <row r="48" spans="1:13" ht="15" customHeight="1">
      <c r="A48" s="44">
        <v>67</v>
      </c>
      <c r="B48" s="44" t="str">
        <f>IF(A48="","",VLOOKUP(A48,Entrants!$B$4:$D$105,3))</f>
        <v>AD</v>
      </c>
      <c r="C48" s="44">
        <v>44</v>
      </c>
      <c r="D48" s="127" t="str">
        <f>IF(A48="","",VLOOKUP(A48,Entrants!$B$4:$D$105,2))</f>
        <v>Nutt, Judith</v>
      </c>
      <c r="E48" s="45">
        <v>0.018368055555555554</v>
      </c>
      <c r="F48" s="45">
        <f>IF(A48="","",VLOOKUP(A48,Entrants!$B$4:$I$105,8))</f>
        <v>0.0067708333333333336</v>
      </c>
      <c r="G48" s="45">
        <f t="shared" si="0"/>
        <v>0.01159722222222222</v>
      </c>
      <c r="H48" s="7"/>
      <c r="I48" s="5">
        <v>44</v>
      </c>
      <c r="J48" s="47" t="s">
        <v>83</v>
      </c>
      <c r="K48" s="6">
        <v>0.018993055555555558</v>
      </c>
      <c r="L48" s="6">
        <v>0.004513888888888889</v>
      </c>
      <c r="M48" s="6">
        <v>0.014479166666666668</v>
      </c>
    </row>
    <row r="49" spans="1:13" ht="15" customHeight="1">
      <c r="A49" s="44">
        <v>71</v>
      </c>
      <c r="B49" s="44" t="str">
        <f>IF(A49="","",VLOOKUP(A49,Entrants!$B$4:$D$105,3))</f>
        <v>GAL</v>
      </c>
      <c r="C49" s="44">
        <v>45</v>
      </c>
      <c r="D49" s="127" t="str">
        <f>IF(A49="","",VLOOKUP(A49,Entrants!$B$4:$D$105,2))</f>
        <v>Raithby, Hayley</v>
      </c>
      <c r="E49" s="45">
        <v>0.018368055555555554</v>
      </c>
      <c r="F49" s="45">
        <f>IF(A49="","",VLOOKUP(A49,Entrants!$B$4:$I$105,8))</f>
        <v>0.004166666666666667</v>
      </c>
      <c r="G49" s="45">
        <f t="shared" si="0"/>
        <v>0.014201388888888888</v>
      </c>
      <c r="H49" s="7"/>
      <c r="I49" s="5">
        <v>45</v>
      </c>
      <c r="J49" s="47" t="s">
        <v>141</v>
      </c>
      <c r="K49" s="6">
        <v>0.018206018518518517</v>
      </c>
      <c r="L49" s="6">
        <v>0.003645833333333333</v>
      </c>
      <c r="M49" s="6">
        <v>0.014560185185185185</v>
      </c>
    </row>
    <row r="50" spans="1:13" ht="15" customHeight="1">
      <c r="A50" s="44">
        <v>92</v>
      </c>
      <c r="B50" s="44" t="str">
        <f>IF(A50="","",VLOOKUP(A50,Entrants!$B$4:$D$105,3))</f>
        <v>DoK</v>
      </c>
      <c r="C50" s="44">
        <v>46</v>
      </c>
      <c r="D50" s="127" t="str">
        <f>IF(A50="","",VLOOKUP(A50,Entrants!$B$4:$D$105,2))</f>
        <v>Storey, Calum</v>
      </c>
      <c r="E50" s="45">
        <v>0.01840277777777778</v>
      </c>
      <c r="F50" s="45">
        <f>IF(A50="","",VLOOKUP(A50,Entrants!$B$4:$I$105,8))</f>
        <v>0.007118055555555555</v>
      </c>
      <c r="G50" s="45">
        <f t="shared" si="0"/>
        <v>0.011284722222222224</v>
      </c>
      <c r="H50" s="7"/>
      <c r="I50" s="5">
        <v>46</v>
      </c>
      <c r="J50" s="43" t="s">
        <v>80</v>
      </c>
      <c r="K50" s="45">
        <v>0.018564814814814815</v>
      </c>
      <c r="L50" s="45">
        <v>0.003993055555555556</v>
      </c>
      <c r="M50" s="45">
        <v>0.01457175925925926</v>
      </c>
    </row>
    <row r="51" spans="1:13" ht="15" customHeight="1">
      <c r="A51" s="44">
        <v>91</v>
      </c>
      <c r="B51" s="44" t="str">
        <f>IF(A51="","",VLOOKUP(A51,Entrants!$B$4:$D$105,3))</f>
        <v>MP</v>
      </c>
      <c r="C51" s="44">
        <v>47</v>
      </c>
      <c r="D51" s="127" t="str">
        <f>IF(A51="","",VLOOKUP(A51,Entrants!$B$4:$D$105,2))</f>
        <v>Stewart, Graeme</v>
      </c>
      <c r="E51" s="45">
        <v>0.018460648148148146</v>
      </c>
      <c r="F51" s="45">
        <f>IF(A51="","",VLOOKUP(A51,Entrants!$B$4:$I$105,8))</f>
        <v>0.007291666666666666</v>
      </c>
      <c r="G51" s="45">
        <f t="shared" si="0"/>
        <v>0.011168981481481481</v>
      </c>
      <c r="H51" s="7"/>
      <c r="I51" s="5">
        <v>47</v>
      </c>
      <c r="J51" s="43" t="s">
        <v>91</v>
      </c>
      <c r="K51" s="45">
        <v>0.018020833333333333</v>
      </c>
      <c r="L51" s="45">
        <v>0.0031249999999999997</v>
      </c>
      <c r="M51" s="45">
        <v>0.014895833333333334</v>
      </c>
    </row>
    <row r="52" spans="1:13" ht="15" customHeight="1">
      <c r="A52" s="44">
        <v>48</v>
      </c>
      <c r="B52" s="44" t="str">
        <f>IF(A52="","",VLOOKUP(A52,Entrants!$B$4:$D$105,3))</f>
        <v>HT</v>
      </c>
      <c r="C52" s="44">
        <v>48</v>
      </c>
      <c r="D52" s="127" t="str">
        <f>IF(A52="","",VLOOKUP(A52,Entrants!$B$4:$D$105,2))</f>
        <v>James, Emma</v>
      </c>
      <c r="E52" s="45">
        <v>0.018541666666666668</v>
      </c>
      <c r="F52" s="45">
        <f>IF(A52="","",VLOOKUP(A52,Entrants!$B$4:$I$105,8))</f>
        <v>0.006076388888888889</v>
      </c>
      <c r="G52" s="45">
        <f t="shared" si="0"/>
        <v>0.01246527777777778</v>
      </c>
      <c r="I52" s="5">
        <v>48</v>
      </c>
      <c r="J52" s="47" t="s">
        <v>130</v>
      </c>
      <c r="K52" s="6">
        <v>0.017858796296296296</v>
      </c>
      <c r="L52" s="6">
        <v>0.002951388888888889</v>
      </c>
      <c r="M52" s="6">
        <v>0.014907407407407407</v>
      </c>
    </row>
    <row r="53" spans="1:13" ht="15" customHeight="1">
      <c r="A53" s="44">
        <v>60</v>
      </c>
      <c r="B53" s="44" t="str">
        <f>IF(A53="","",VLOOKUP(A53,Entrants!$B$4:$D$105,3))</f>
        <v>FS</v>
      </c>
      <c r="C53" s="44">
        <v>49</v>
      </c>
      <c r="D53" s="127" t="str">
        <f>IF(A53="","",VLOOKUP(A53,Entrants!$B$4:$D$105,2))</f>
        <v>Maylia, Peter</v>
      </c>
      <c r="E53" s="45">
        <v>0.01855324074074074</v>
      </c>
      <c r="F53" s="45">
        <f>IF(A53="","",VLOOKUP(A53,Entrants!$B$4:$I$105,8))</f>
        <v>0.004513888888888889</v>
      </c>
      <c r="G53" s="45">
        <f t="shared" si="0"/>
        <v>0.014039351851851851</v>
      </c>
      <c r="I53" s="5">
        <v>49</v>
      </c>
      <c r="J53" s="43" t="s">
        <v>140</v>
      </c>
      <c r="K53" s="45">
        <v>0.017719907407407406</v>
      </c>
      <c r="L53" s="45">
        <v>0.002777777777777778</v>
      </c>
      <c r="M53" s="45">
        <v>0.014942129629629628</v>
      </c>
    </row>
    <row r="54" spans="1:13" ht="15" customHeight="1">
      <c r="A54" s="44">
        <v>72</v>
      </c>
      <c r="B54" s="44" t="str">
        <f>IF(A54="","",VLOOKUP(A54,Entrants!$B$4:$D$105,3))</f>
        <v>MP</v>
      </c>
      <c r="C54" s="44">
        <v>50</v>
      </c>
      <c r="D54" s="127" t="str">
        <f>IF(A54="","",VLOOKUP(A54,Entrants!$B$4:$D$105,2))</f>
        <v>Rawlinson, Louise</v>
      </c>
      <c r="E54" s="45">
        <v>0.018564814814814815</v>
      </c>
      <c r="F54" s="45">
        <f>IF(A54="","",VLOOKUP(A54,Entrants!$B$4:$I$105,8))</f>
        <v>0.003993055555555556</v>
      </c>
      <c r="G54" s="45">
        <f t="shared" si="0"/>
        <v>0.01457175925925926</v>
      </c>
      <c r="I54" s="5">
        <v>50</v>
      </c>
      <c r="J54" s="43" t="s">
        <v>132</v>
      </c>
      <c r="K54" s="45">
        <v>0.01744212962962963</v>
      </c>
      <c r="L54" s="45">
        <v>0.0024305555555555556</v>
      </c>
      <c r="M54" s="45">
        <v>0.015011574074074075</v>
      </c>
    </row>
    <row r="55" spans="1:13" ht="15" customHeight="1">
      <c r="A55" s="44">
        <v>31</v>
      </c>
      <c r="B55" s="44" t="str">
        <f>IF(A55="","",VLOOKUP(A55,Entrants!$B$4:$D$105,3))</f>
        <v>MP</v>
      </c>
      <c r="C55" s="44">
        <v>51</v>
      </c>
      <c r="D55" s="127" t="str">
        <f>IF(A55="","",VLOOKUP(A55,Entrants!$B$4:$D$105,2))</f>
        <v>Freeman, Kevin</v>
      </c>
      <c r="E55" s="45">
        <v>0.018726851851851852</v>
      </c>
      <c r="F55" s="45">
        <f>IF(A55="","",VLOOKUP(A55,Entrants!$B$4:$I$105,8))</f>
        <v>0.004513888888888889</v>
      </c>
      <c r="G55" s="45">
        <f t="shared" si="0"/>
        <v>0.014212962962962962</v>
      </c>
      <c r="I55" s="5">
        <v>51</v>
      </c>
      <c r="J55" s="7" t="s">
        <v>66</v>
      </c>
      <c r="K55" s="6">
        <v>0.019293981481481485</v>
      </c>
      <c r="L55" s="6">
        <v>0.004166666666666667</v>
      </c>
      <c r="M55" s="6">
        <v>0.015127314814814819</v>
      </c>
    </row>
    <row r="56" spans="1:13" ht="15" customHeight="1">
      <c r="A56" s="44">
        <v>58</v>
      </c>
      <c r="B56" s="44" t="str">
        <f>IF(A56="","",VLOOKUP(A56,Entrants!$B$4:$D$105,3))</f>
        <v>RD</v>
      </c>
      <c r="C56" s="44">
        <v>52</v>
      </c>
      <c r="D56" s="127" t="str">
        <f>IF(A56="","",VLOOKUP(A56,Entrants!$B$4:$D$105,2))</f>
        <v>Mallon, John</v>
      </c>
      <c r="E56" s="45">
        <v>0.018831018518518518</v>
      </c>
      <c r="F56" s="45">
        <f>IF(A56="","",VLOOKUP(A56,Entrants!$B$4:$I$105,8))</f>
        <v>0.0050347222222222225</v>
      </c>
      <c r="G56" s="45">
        <f aca="true" t="shared" si="1" ref="G56:G68">IF(D56="","",E56-F56)</f>
        <v>0.013796296296296296</v>
      </c>
      <c r="I56" s="5">
        <v>52</v>
      </c>
      <c r="J56" s="7" t="s">
        <v>51</v>
      </c>
      <c r="K56" s="6">
        <v>0.01898148148148148</v>
      </c>
      <c r="L56" s="6">
        <v>0.0031249999999999997</v>
      </c>
      <c r="M56" s="6">
        <v>0.015856481481481482</v>
      </c>
    </row>
    <row r="57" spans="1:13" ht="15" customHeight="1">
      <c r="A57" s="44">
        <v>90</v>
      </c>
      <c r="B57" s="44" t="str">
        <f>IF(A57="","",VLOOKUP(A57,Entrants!$B$4:$D$105,3))</f>
        <v>MP</v>
      </c>
      <c r="C57" s="44">
        <v>53</v>
      </c>
      <c r="D57" s="127" t="str">
        <f>IF(A57="","",VLOOKUP(A57,Entrants!$B$4:$D$105,2))</f>
        <v>Stewart, Claire</v>
      </c>
      <c r="E57" s="45">
        <v>0.01888888888888889</v>
      </c>
      <c r="F57" s="45">
        <f>IF(A57="","",VLOOKUP(A57,Entrants!$B$4:$I$105,8))</f>
        <v>0.0020833333333333333</v>
      </c>
      <c r="G57" s="45">
        <f t="shared" si="1"/>
        <v>0.016805555555555556</v>
      </c>
      <c r="I57" s="5">
        <v>53</v>
      </c>
      <c r="J57" s="43" t="s">
        <v>68</v>
      </c>
      <c r="K57" s="45">
        <v>0.018032407407407407</v>
      </c>
      <c r="L57" s="45">
        <v>0.0020833333333333333</v>
      </c>
      <c r="M57" s="45">
        <v>0.015949074074074074</v>
      </c>
    </row>
    <row r="58" spans="1:13" ht="15" customHeight="1">
      <c r="A58" s="44">
        <v>37</v>
      </c>
      <c r="B58" s="44" t="str">
        <f>IF(A58="","",VLOOKUP(A58,Entrants!$B$4:$D$105,3))</f>
        <v>GG</v>
      </c>
      <c r="C58" s="44">
        <v>54</v>
      </c>
      <c r="D58" s="127" t="str">
        <f>IF(A58="","",VLOOKUP(A58,Entrants!$B$4:$D$105,2))</f>
        <v>Grieves, Andrew</v>
      </c>
      <c r="E58" s="45">
        <v>0.01892361111111111</v>
      </c>
      <c r="F58" s="45">
        <f>IF(A58="","",VLOOKUP(A58,Entrants!$B$4:$I$105,8))</f>
        <v>0.005902777777777778</v>
      </c>
      <c r="G58" s="45">
        <f t="shared" si="1"/>
        <v>0.013020833333333332</v>
      </c>
      <c r="I58" s="5">
        <v>54</v>
      </c>
      <c r="J58" s="43" t="s">
        <v>63</v>
      </c>
      <c r="K58" s="45">
        <v>0.018969907407407408</v>
      </c>
      <c r="L58" s="45">
        <v>0.002777777777777778</v>
      </c>
      <c r="M58" s="45">
        <v>0.01619212962962963</v>
      </c>
    </row>
    <row r="59" spans="1:13" ht="15" customHeight="1">
      <c r="A59" s="44">
        <v>40</v>
      </c>
      <c r="B59" s="44" t="str">
        <f>IF(A59="","",VLOOKUP(A59,Entrants!$B$4:$D$105,3))</f>
        <v>RD</v>
      </c>
      <c r="C59" s="44">
        <v>55</v>
      </c>
      <c r="D59" s="127" t="str">
        <f>IF(A59="","",VLOOKUP(A59,Entrants!$B$4:$D$105,2))</f>
        <v>Herron, Aynsley</v>
      </c>
      <c r="E59" s="45">
        <v>0.018969907407407408</v>
      </c>
      <c r="F59" s="45">
        <f>IF(A59="","",VLOOKUP(A59,Entrants!$B$4:$I$105,8))</f>
        <v>0.002777777777777778</v>
      </c>
      <c r="G59" s="45">
        <f t="shared" si="1"/>
        <v>0.01619212962962963</v>
      </c>
      <c r="I59" s="5">
        <v>55</v>
      </c>
      <c r="J59" s="43" t="s">
        <v>173</v>
      </c>
      <c r="K59" s="45">
        <v>0.016828703703703703</v>
      </c>
      <c r="L59" s="45">
        <v>0.0005208333333333333</v>
      </c>
      <c r="M59" s="45">
        <v>0.01630787037037037</v>
      </c>
    </row>
    <row r="60" spans="1:13" ht="15">
      <c r="A60" s="44">
        <v>20</v>
      </c>
      <c r="B60" s="44" t="str">
        <f>IF(A60="","",VLOOKUP(A60,Entrants!$B$4:$D$105,3))</f>
        <v>RD</v>
      </c>
      <c r="C60" s="44">
        <v>56</v>
      </c>
      <c r="D60" s="127" t="str">
        <f>IF(A60="","",VLOOKUP(A60,Entrants!$B$4:$D$105,2))</f>
        <v>Craddock, Ann</v>
      </c>
      <c r="E60" s="45">
        <v>0.01898148148148148</v>
      </c>
      <c r="F60" s="45">
        <f>IF(A60="","",VLOOKUP(A60,Entrants!$B$4:$I$105,8))</f>
        <v>0.0031249999999999997</v>
      </c>
      <c r="G60" s="45">
        <f t="shared" si="1"/>
        <v>0.015856481481481482</v>
      </c>
      <c r="I60" s="5">
        <v>56</v>
      </c>
      <c r="J60" s="43" t="s">
        <v>72</v>
      </c>
      <c r="K60" s="45">
        <v>0.01832175925925926</v>
      </c>
      <c r="L60" s="45">
        <v>0.001736111111111111</v>
      </c>
      <c r="M60" s="45">
        <v>0.016585648148148148</v>
      </c>
    </row>
    <row r="61" spans="1:13" ht="15">
      <c r="A61" s="44">
        <v>84</v>
      </c>
      <c r="B61" s="44" t="str">
        <f>IF(A61="","",VLOOKUP(A61,Entrants!$B$4:$D$105,3))</f>
        <v>RR</v>
      </c>
      <c r="C61" s="44">
        <v>57</v>
      </c>
      <c r="D61" s="127" t="str">
        <f>IF(A61="","",VLOOKUP(A61,Entrants!$B$4:$D$105,2))</f>
        <v>Shillinglaw, Richard</v>
      </c>
      <c r="E61" s="45">
        <v>0.018993055555555558</v>
      </c>
      <c r="F61" s="45">
        <f>IF(A61="","",VLOOKUP(A61,Entrants!$B$4:$I$105,8))</f>
        <v>0.004513888888888889</v>
      </c>
      <c r="G61" s="45">
        <f t="shared" si="1"/>
        <v>0.014479166666666668</v>
      </c>
      <c r="I61" s="5">
        <v>57</v>
      </c>
      <c r="J61" s="43" t="s">
        <v>128</v>
      </c>
      <c r="K61" s="45">
        <v>0.01888888888888889</v>
      </c>
      <c r="L61" s="45">
        <v>0.0020833333333333333</v>
      </c>
      <c r="M61" s="45">
        <v>0.016805555555555556</v>
      </c>
    </row>
    <row r="62" spans="1:13" ht="15">
      <c r="A62" s="44">
        <v>47</v>
      </c>
      <c r="B62" s="44" t="str">
        <f>IF(A62="","",VLOOKUP(A62,Entrants!$B$4:$D$105,3))</f>
        <v>RR</v>
      </c>
      <c r="C62" s="44">
        <v>58</v>
      </c>
      <c r="D62" s="127" t="str">
        <f>IF(A62="","",VLOOKUP(A62,Entrants!$B$4:$D$105,2))</f>
        <v>Ingram, Ron</v>
      </c>
      <c r="E62" s="45">
        <v>0.019293981481481485</v>
      </c>
      <c r="F62" s="45">
        <f>IF(A62="","",VLOOKUP(A62,Entrants!$B$4:$I$105,8))</f>
        <v>0.004166666666666667</v>
      </c>
      <c r="G62" s="45">
        <f t="shared" si="1"/>
        <v>0.015127314814814819</v>
      </c>
      <c r="I62" s="5">
        <v>58</v>
      </c>
      <c r="J62" s="43" t="s">
        <v>181</v>
      </c>
      <c r="K62" s="45">
        <v>0.01940972222222222</v>
      </c>
      <c r="L62" s="45">
        <v>0.001736111111111111</v>
      </c>
      <c r="M62" s="45">
        <v>0.01767361111111111</v>
      </c>
    </row>
    <row r="63" spans="1:13" ht="15">
      <c r="A63" s="44">
        <v>64</v>
      </c>
      <c r="B63" s="44" t="str">
        <f>IF(A63="","",VLOOKUP(A63,Entrants!$B$4:$D$105,3))</f>
        <v>AA</v>
      </c>
      <c r="C63" s="44">
        <v>59</v>
      </c>
      <c r="D63" s="127" t="str">
        <f>IF(A63="","",VLOOKUP(A63,Entrants!$B$4:$D$105,2))</f>
        <v>Munro, Lynn</v>
      </c>
      <c r="E63" s="45">
        <v>0.01940972222222222</v>
      </c>
      <c r="F63" s="45">
        <f>IF(A63="","",VLOOKUP(A63,Entrants!$B$4:$I$105,8))</f>
        <v>0.001736111111111111</v>
      </c>
      <c r="G63" s="45">
        <f t="shared" si="1"/>
        <v>0.01767361111111111</v>
      </c>
      <c r="I63" s="5">
        <v>59</v>
      </c>
      <c r="J63" s="43" t="s">
        <v>125</v>
      </c>
      <c r="K63" s="45">
        <v>0.018194444444444444</v>
      </c>
      <c r="L63" s="45">
        <v>0.00034722222222222224</v>
      </c>
      <c r="M63" s="45">
        <v>0.017847222222222223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IF(A64="","",VLOOKUP(A64,Entrants!$B$4:$I$105,8))</f>
      </c>
      <c r="G64" s="45">
        <f t="shared" si="1"/>
      </c>
      <c r="I64" s="5">
        <v>60</v>
      </c>
      <c r="J64" s="43" t="s">
        <v>15</v>
      </c>
      <c r="K64" s="45"/>
      <c r="L64" s="45" t="s">
        <v>15</v>
      </c>
      <c r="M64" s="45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IF(A65="","",VLOOKUP(A65,Entrants!$B$4:$I$105,8))</f>
      </c>
      <c r="G65" s="45">
        <f t="shared" si="1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IF(A66="","",VLOOKUP(A66,Entrants!$B$4:$I$105,8))</f>
      </c>
      <c r="G66" s="45">
        <f t="shared" si="1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127">
        <f>IF(A67="","",VLOOKUP(A67,Entrants!$B$4:$D$105,2))</f>
      </c>
      <c r="E67" s="45"/>
      <c r="F67" s="45">
        <f>IF(A67="","",VLOOKUP(A67,Entrants!$B$4:$I$105,8))</f>
      </c>
      <c r="G67" s="45">
        <f t="shared" si="1"/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127">
        <f>IF(A68="","",VLOOKUP(A68,Entrants!$B$4:$D$105,2))</f>
      </c>
      <c r="E68" s="46"/>
      <c r="F68" s="46"/>
      <c r="G68" s="45">
        <f t="shared" si="1"/>
      </c>
      <c r="I68" s="5">
        <v>64</v>
      </c>
      <c r="J68" s="7" t="s">
        <v>15</v>
      </c>
      <c r="K68" s="6"/>
      <c r="L68" s="6"/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127">
        <f>IF(A69="","",VLOOKUP(A69,Entrants!$B$4:$D$105,2))</f>
      </c>
      <c r="E69" s="46"/>
      <c r="F69" s="46"/>
      <c r="G69" s="45">
        <f aca="true" t="shared" si="2" ref="G69:G79">IF(D69="","",E69-F69)</f>
      </c>
      <c r="I69" s="5">
        <v>65</v>
      </c>
      <c r="J69" s="7" t="s">
        <v>15</v>
      </c>
      <c r="K69" s="6"/>
      <c r="L69" s="6"/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127">
        <f>IF(A70="","",VLOOKUP(A70,Entrants!$B$4:$D$105,2))</f>
      </c>
      <c r="E70" s="46"/>
      <c r="F70" s="46"/>
      <c r="G70" s="45">
        <f t="shared" si="2"/>
      </c>
      <c r="I70" s="5">
        <v>66</v>
      </c>
      <c r="J70" s="7" t="s">
        <v>15</v>
      </c>
      <c r="K70" s="6"/>
      <c r="L70" s="6"/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127">
        <f>IF(A71="","",VLOOKUP(A71,Entrants!$B$4:$D$105,2))</f>
      </c>
      <c r="E71" s="46"/>
      <c r="F71" s="46"/>
      <c r="G71" s="45">
        <f t="shared" si="2"/>
      </c>
      <c r="I71" s="5">
        <v>67</v>
      </c>
      <c r="J71" s="7" t="s">
        <v>15</v>
      </c>
      <c r="K71" s="6"/>
      <c r="L71" s="6"/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127">
        <f>IF(A72="","",VLOOKUP(A72,Entrants!$B$4:$D$105,2))</f>
      </c>
      <c r="E72" s="46"/>
      <c r="F72" s="46"/>
      <c r="G72" s="45">
        <f t="shared" si="2"/>
      </c>
      <c r="I72" s="5">
        <v>68</v>
      </c>
      <c r="J72" s="47" t="s">
        <v>15</v>
      </c>
      <c r="K72" s="6"/>
      <c r="L72" s="6"/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127">
        <f>IF(A73="","",VLOOKUP(A73,Entrants!$B$4:$D$105,2))</f>
      </c>
      <c r="E73" s="46"/>
      <c r="F73" s="46"/>
      <c r="G73" s="45">
        <f t="shared" si="2"/>
      </c>
      <c r="I73" s="5">
        <v>69</v>
      </c>
      <c r="J73" s="7" t="s">
        <v>15</v>
      </c>
      <c r="K73" s="6"/>
      <c r="L73" s="6"/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127">
        <f>IF(A74="","",VLOOKUP(A74,Entrants!$B$4:$D$105,2))</f>
      </c>
      <c r="E74" s="46"/>
      <c r="F74" s="46"/>
      <c r="G74" s="45">
        <f t="shared" si="2"/>
      </c>
      <c r="I74" s="5">
        <v>70</v>
      </c>
      <c r="J74" s="7" t="s">
        <v>15</v>
      </c>
      <c r="K74" s="6"/>
      <c r="L74" s="6"/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127">
        <f>IF(A75="","",VLOOKUP(A75,Entrants!$B$4:$D$105,2))</f>
      </c>
      <c r="E75" s="46"/>
      <c r="F75" s="46"/>
      <c r="G75" s="45">
        <f t="shared" si="2"/>
      </c>
      <c r="I75" s="5">
        <v>71</v>
      </c>
      <c r="J75" s="47" t="s">
        <v>15</v>
      </c>
      <c r="K75" s="6"/>
      <c r="L75" s="6"/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127">
        <f>IF(A76="","",VLOOKUP(A76,Entrants!$B$4:$D$105,2))</f>
      </c>
      <c r="E76" s="46"/>
      <c r="F76" s="46"/>
      <c r="G76" s="45">
        <f t="shared" si="2"/>
      </c>
      <c r="I76" s="5">
        <v>72</v>
      </c>
      <c r="J76" s="7" t="s">
        <v>15</v>
      </c>
      <c r="K76" s="6"/>
      <c r="L76" s="6"/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127">
        <f>IF(A77="","",VLOOKUP(A77,Entrants!$B$4:$D$105,2))</f>
      </c>
      <c r="E77" s="46"/>
      <c r="F77" s="46"/>
      <c r="G77" s="45">
        <f t="shared" si="2"/>
      </c>
      <c r="I77" s="5">
        <v>73</v>
      </c>
      <c r="J77" s="47" t="s">
        <v>15</v>
      </c>
      <c r="K77" s="6"/>
      <c r="L77" s="6"/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127">
        <f>IF(A78="","",VLOOKUP(A78,Entrants!$B$4:$D$105,2))</f>
      </c>
      <c r="E78" s="46"/>
      <c r="F78" s="46"/>
      <c r="G78" s="45">
        <f t="shared" si="2"/>
      </c>
      <c r="I78" s="5">
        <v>74</v>
      </c>
      <c r="J78" s="47" t="s">
        <v>15</v>
      </c>
      <c r="K78" s="6"/>
      <c r="L78" s="6"/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127">
        <f>IF(A79="","",VLOOKUP(A79,Entrants!$B$4:$D$105,2))</f>
      </c>
      <c r="E79" s="46"/>
      <c r="F79" s="46"/>
      <c r="G79" s="45">
        <f t="shared" si="2"/>
      </c>
      <c r="I79" s="5">
        <v>75</v>
      </c>
      <c r="J79" s="7" t="s">
        <v>15</v>
      </c>
      <c r="K79" s="6"/>
      <c r="L79" s="6"/>
      <c r="M79" s="6" t="s">
        <v>15</v>
      </c>
    </row>
    <row r="80" spans="2:10" ht="15">
      <c r="B80" s="44">
        <f>IF(A80="","",VLOOKUP(A80,Entrants!$B$4:$D$105,3))</f>
      </c>
      <c r="C80" s="44">
        <v>76</v>
      </c>
      <c r="D80" s="127">
        <f>IF(A80="","",VLOOKUP(A80,Entrants!$B$4:$D$105,2))</f>
      </c>
      <c r="I80" s="5">
        <v>76</v>
      </c>
    </row>
    <row r="81" spans="2:10" ht="15">
      <c r="B81" s="44">
        <f>IF(A81="","",VLOOKUP(A81,Entrants!$B$4:$D$105,3))</f>
      </c>
      <c r="C81" s="44">
        <v>77</v>
      </c>
      <c r="D81" s="127">
        <f>IF(A81="","",VLOOKUP(A81,Entrants!$B$4:$D$105,2))</f>
      </c>
      <c r="I81" s="5">
        <v>77</v>
      </c>
    </row>
    <row r="82" spans="2:10" ht="15">
      <c r="B82" s="44">
        <f>IF(A82="","",VLOOKUP(A82,Entrants!$B$4:$D$105,3))</f>
      </c>
      <c r="C82" s="44">
        <v>78</v>
      </c>
      <c r="D82" s="127">
        <f>IF(A82="","",VLOOKUP(A82,Entrants!$B$4:$D$105,2))</f>
      </c>
      <c r="I82" s="5">
        <v>78</v>
      </c>
    </row>
    <row r="83" spans="2:10" ht="15">
      <c r="B83" s="44">
        <f>IF(A83="","",VLOOKUP(A83,Entrants!$B$4:$D$105,3))</f>
      </c>
      <c r="C83" s="44">
        <v>79</v>
      </c>
      <c r="D83" s="127">
        <f>IF(A83="","",VLOOKUP(A83,Entrants!$B$4:$D$105,2))</f>
      </c>
      <c r="I83" s="5">
        <v>79</v>
      </c>
    </row>
    <row r="84" spans="2:10" ht="15">
      <c r="B84" s="44">
        <f>IF(A84="","",VLOOKUP(A84,Entrants!$B$4:$D$105,3))</f>
      </c>
      <c r="C84" s="44">
        <v>80</v>
      </c>
      <c r="D84" s="127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121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5</v>
      </c>
      <c r="B5" s="44" t="str">
        <f>IF(A5="","",VLOOKUP(A5,Entrants!$B$4:$D$105,3))</f>
        <v>AA</v>
      </c>
      <c r="C5" s="44">
        <v>1</v>
      </c>
      <c r="D5" s="127" t="str">
        <f>IF(A5="","",VLOOKUP(A5,Entrants!$B$4:$D$105,2))</f>
        <v>Beal, Suzanne</v>
      </c>
      <c r="E5" s="45">
        <v>0.016747685185185185</v>
      </c>
      <c r="F5" s="45">
        <f>IF(A5="","",VLOOKUP(A5,Entrants!$B$4:$O$105,9))</f>
        <v>0.003993055555555556</v>
      </c>
      <c r="G5" s="45">
        <f aca="true" t="shared" si="0" ref="G5:G66">IF(D5="","",E5-F5)</f>
        <v>0.01275462962962963</v>
      </c>
      <c r="H5" s="7"/>
      <c r="I5" s="5">
        <v>1</v>
      </c>
      <c r="J5" s="43" t="s">
        <v>111</v>
      </c>
      <c r="K5" s="45">
        <v>0.017291666666666667</v>
      </c>
      <c r="L5" s="45">
        <v>0.007465277777777778</v>
      </c>
      <c r="M5" s="45">
        <v>0.009826388888888888</v>
      </c>
    </row>
    <row r="6" spans="1:13" ht="15" customHeight="1">
      <c r="A6" s="44">
        <v>31</v>
      </c>
      <c r="B6" s="44" t="str">
        <f>IF(A6="","",VLOOKUP(A6,Entrants!$B$4:$D$105,3))</f>
        <v>MP</v>
      </c>
      <c r="C6" s="44">
        <v>2</v>
      </c>
      <c r="D6" s="127" t="str">
        <f>IF(A6="","",VLOOKUP(A6,Entrants!$B$4:$D$105,2))</f>
        <v>Freeman, Kevin</v>
      </c>
      <c r="E6" s="45">
        <v>0.016863425925925928</v>
      </c>
      <c r="F6" s="45">
        <f>IF(A6="","",VLOOKUP(A6,Entrants!$B$4:$O$105,9))</f>
        <v>0.0038194444444444443</v>
      </c>
      <c r="G6" s="45">
        <f t="shared" si="0"/>
        <v>0.013043981481481483</v>
      </c>
      <c r="H6" s="7"/>
      <c r="I6" s="5">
        <v>2</v>
      </c>
      <c r="J6" s="43" t="s">
        <v>94</v>
      </c>
      <c r="K6" s="45">
        <v>0.01744212962962963</v>
      </c>
      <c r="L6" s="45">
        <v>0.007465277777777778</v>
      </c>
      <c r="M6" s="45">
        <v>0.009976851851851851</v>
      </c>
    </row>
    <row r="7" spans="1:13" ht="15" customHeight="1">
      <c r="A7" s="44">
        <v>45</v>
      </c>
      <c r="B7" s="44" t="str">
        <f>IF(A7="","",VLOOKUP(A7,Entrants!$B$4:$D$105,3))</f>
        <v>GG</v>
      </c>
      <c r="C7" s="44">
        <v>3</v>
      </c>
      <c r="D7" s="127" t="str">
        <f>IF(A7="","",VLOOKUP(A7,Entrants!$B$4:$D$105,2))</f>
        <v>Hope, Gareth</v>
      </c>
      <c r="E7" s="45">
        <v>0.016898148148148148</v>
      </c>
      <c r="F7" s="45">
        <f>IF(A7="","",VLOOKUP(A7,Entrants!$B$4:$O$105,9))</f>
        <v>0.005208333333333333</v>
      </c>
      <c r="G7" s="45">
        <f t="shared" si="0"/>
        <v>0.011689814814814816</v>
      </c>
      <c r="H7" s="7"/>
      <c r="I7" s="5">
        <v>3</v>
      </c>
      <c r="J7" s="43" t="s">
        <v>264</v>
      </c>
      <c r="K7" s="45">
        <v>0.017175925925925924</v>
      </c>
      <c r="L7" s="45">
        <v>0.007118055555555555</v>
      </c>
      <c r="M7" s="45">
        <v>0.01005787037037037</v>
      </c>
    </row>
    <row r="8" spans="1:13" ht="15" customHeight="1">
      <c r="A8" s="44">
        <v>92</v>
      </c>
      <c r="B8" s="44" t="str">
        <f>IF(A8="","",VLOOKUP(A8,Entrants!$B$4:$D$105,3))</f>
        <v>DoK</v>
      </c>
      <c r="C8" s="44">
        <v>4</v>
      </c>
      <c r="D8" s="127" t="str">
        <f>IF(A8="","",VLOOKUP(A8,Entrants!$B$4:$D$105,2))</f>
        <v>Storey, Calum</v>
      </c>
      <c r="E8" s="45">
        <v>0.016909722222222225</v>
      </c>
      <c r="F8" s="45">
        <f>IF(A8="","",VLOOKUP(A8,Entrants!$B$4:$O$105,9))</f>
        <v>0.006597222222222222</v>
      </c>
      <c r="G8" s="45">
        <f t="shared" si="0"/>
        <v>0.010312500000000002</v>
      </c>
      <c r="H8" s="7"/>
      <c r="I8" s="5">
        <v>4</v>
      </c>
      <c r="J8" s="43" t="s">
        <v>55</v>
      </c>
      <c r="K8" s="45">
        <v>0.01724537037037037</v>
      </c>
      <c r="L8" s="45">
        <v>0.007118055555555555</v>
      </c>
      <c r="M8" s="45">
        <v>0.010127314814814815</v>
      </c>
    </row>
    <row r="9" spans="1:13" ht="15" customHeight="1">
      <c r="A9" s="44">
        <v>42</v>
      </c>
      <c r="B9" s="44" t="str">
        <f>IF(A9="","",VLOOKUP(A9,Entrants!$B$4:$D$105,3))</f>
        <v>NK</v>
      </c>
      <c r="C9" s="44">
        <v>5</v>
      </c>
      <c r="D9" s="127" t="str">
        <f>IF(A9="","",VLOOKUP(A9,Entrants!$B$4:$D$105,2))</f>
        <v>Hill, Samantha</v>
      </c>
      <c r="E9" s="45">
        <v>0.01699074074074074</v>
      </c>
      <c r="F9" s="45">
        <f>IF(A9="","",VLOOKUP(A9,Entrants!$B$4:$O$105,9))</f>
        <v>0.002777777777777778</v>
      </c>
      <c r="G9" s="45">
        <f t="shared" si="0"/>
        <v>0.014212962962962962</v>
      </c>
      <c r="H9" s="7"/>
      <c r="I9" s="5">
        <v>5</v>
      </c>
      <c r="J9" s="43" t="s">
        <v>57</v>
      </c>
      <c r="K9" s="45">
        <v>0.01769675925925926</v>
      </c>
      <c r="L9" s="45">
        <v>0.007465277777777778</v>
      </c>
      <c r="M9" s="45">
        <v>0.01023148148148148</v>
      </c>
    </row>
    <row r="10" spans="1:13" ht="15" customHeight="1">
      <c r="A10" s="44">
        <v>3</v>
      </c>
      <c r="B10" s="44" t="str">
        <f>IF(A10="","",VLOOKUP(A10,Entrants!$B$4:$D$105,3))</f>
        <v>HT</v>
      </c>
      <c r="C10" s="44">
        <v>6</v>
      </c>
      <c r="D10" s="127" t="str">
        <f>IF(A10="","",VLOOKUP(A10,Entrants!$B$4:$D$105,2))</f>
        <v>Barrett, Lauren</v>
      </c>
      <c r="E10" s="45">
        <v>0.01709490740740741</v>
      </c>
      <c r="F10" s="45">
        <f>IF(A10="","",VLOOKUP(A10,Entrants!$B$4:$O$105,9))</f>
        <v>0.004340277777777778</v>
      </c>
      <c r="G10" s="45">
        <f t="shared" si="0"/>
        <v>0.012754629629629631</v>
      </c>
      <c r="H10" s="7"/>
      <c r="I10" s="5">
        <v>6</v>
      </c>
      <c r="J10" s="43" t="s">
        <v>87</v>
      </c>
      <c r="K10" s="45">
        <v>0.016909722222222225</v>
      </c>
      <c r="L10" s="45">
        <v>0.006597222222222222</v>
      </c>
      <c r="M10" s="45">
        <v>0.010312500000000002</v>
      </c>
    </row>
    <row r="11" spans="1:13" ht="15" customHeight="1">
      <c r="A11" s="44">
        <v>40</v>
      </c>
      <c r="B11" s="44" t="str">
        <f>IF(A11="","",VLOOKUP(A11,Entrants!$B$4:$D$105,3))</f>
        <v>RD</v>
      </c>
      <c r="C11" s="44">
        <v>7</v>
      </c>
      <c r="D11" s="127" t="str">
        <f>IF(A11="","",VLOOKUP(A11,Entrants!$B$4:$D$105,2))</f>
        <v>Herron, Aynsley</v>
      </c>
      <c r="E11" s="45">
        <v>0.017118055555555556</v>
      </c>
      <c r="F11" s="45">
        <f>IF(A11="","",VLOOKUP(A11,Entrants!$B$4:$O$105,9))</f>
        <v>0.0019097222222222222</v>
      </c>
      <c r="G11" s="45">
        <f t="shared" si="0"/>
        <v>0.015208333333333334</v>
      </c>
      <c r="H11" s="7"/>
      <c r="I11" s="5">
        <v>7</v>
      </c>
      <c r="J11" s="43" t="s">
        <v>98</v>
      </c>
      <c r="K11" s="45">
        <v>0.017847222222222223</v>
      </c>
      <c r="L11" s="45">
        <v>0.007465277777777778</v>
      </c>
      <c r="M11" s="45">
        <v>0.010381944444444444</v>
      </c>
    </row>
    <row r="12" spans="1:13" ht="15" customHeight="1">
      <c r="A12" s="44">
        <v>48</v>
      </c>
      <c r="B12" s="44" t="str">
        <f>IF(A12="","",VLOOKUP(A12,Entrants!$B$4:$D$105,3))</f>
        <v>HT</v>
      </c>
      <c r="C12" s="44">
        <v>8</v>
      </c>
      <c r="D12" s="127" t="str">
        <f>IF(A12="","",VLOOKUP(A12,Entrants!$B$4:$D$105,2))</f>
        <v>James, Emma</v>
      </c>
      <c r="E12" s="45">
        <v>0.017152777777777777</v>
      </c>
      <c r="F12" s="45">
        <f>IF(A12="","",VLOOKUP(A12,Entrants!$B$4:$O$105,9))</f>
        <v>0.005555555555555556</v>
      </c>
      <c r="G12" s="45">
        <f t="shared" si="0"/>
        <v>0.01159722222222222</v>
      </c>
      <c r="H12" s="7"/>
      <c r="I12" s="5">
        <v>8</v>
      </c>
      <c r="J12" s="47" t="s">
        <v>45</v>
      </c>
      <c r="K12" s="6">
        <v>0.017592592592592594</v>
      </c>
      <c r="L12" s="6">
        <v>0.007118055555555555</v>
      </c>
      <c r="M12" s="6">
        <v>0.01047453703703704</v>
      </c>
    </row>
    <row r="13" spans="1:13" ht="15" customHeight="1">
      <c r="A13" s="44">
        <v>299</v>
      </c>
      <c r="B13" s="44">
        <f>IF(A13="","",VLOOKUP(A13,Entrants!$B$4:$D$105,3))</f>
        <v>0</v>
      </c>
      <c r="C13" s="44">
        <v>9</v>
      </c>
      <c r="D13" s="127" t="str">
        <f>IF(A13="","",VLOOKUP(A13,Entrants!$B$4:$D$105,2))</f>
        <v>Povey, Scott</v>
      </c>
      <c r="E13" s="45">
        <v>0.017175925925925924</v>
      </c>
      <c r="F13" s="45">
        <f>IF(A13="","",VLOOKUP(A13,Entrants!$B$4:$O$105,9))</f>
        <v>0.007118055555555555</v>
      </c>
      <c r="G13" s="45">
        <f t="shared" si="0"/>
        <v>0.01005787037037037</v>
      </c>
      <c r="H13" s="7"/>
      <c r="I13" s="5">
        <v>9</v>
      </c>
      <c r="J13" s="47" t="s">
        <v>92</v>
      </c>
      <c r="K13" s="6">
        <v>0.01778935185185185</v>
      </c>
      <c r="L13" s="6">
        <v>0.007291666666666666</v>
      </c>
      <c r="M13" s="6">
        <v>0.010497685185185186</v>
      </c>
    </row>
    <row r="14" spans="1:13" ht="15" customHeight="1">
      <c r="A14" s="44">
        <v>65</v>
      </c>
      <c r="B14" s="44">
        <f>IF(A14="","",VLOOKUP(A14,Entrants!$B$4:$D$105,3))</f>
        <v>0</v>
      </c>
      <c r="C14" s="44">
        <v>10</v>
      </c>
      <c r="D14" s="127" t="str">
        <f>IF(A14="","",VLOOKUP(A14,Entrants!$B$4:$D$105,2))</f>
        <v>Nicholson, Mark</v>
      </c>
      <c r="E14" s="45">
        <v>0.01721064814814815</v>
      </c>
      <c r="F14" s="45">
        <f>IF(A14="","",VLOOKUP(A14,Entrants!$B$4:$O$105,9))</f>
        <v>0.005729166666666667</v>
      </c>
      <c r="G14" s="45">
        <f t="shared" si="0"/>
        <v>0.011481481481481481</v>
      </c>
      <c r="H14" s="7"/>
      <c r="I14" s="5">
        <v>10</v>
      </c>
      <c r="J14" s="43" t="s">
        <v>85</v>
      </c>
      <c r="K14" s="45">
        <v>0.018229166666666668</v>
      </c>
      <c r="L14" s="45">
        <v>0.007291666666666666</v>
      </c>
      <c r="M14" s="45">
        <v>0.010937500000000003</v>
      </c>
    </row>
    <row r="15" spans="1:13" ht="15" customHeight="1">
      <c r="A15" s="44">
        <v>20</v>
      </c>
      <c r="B15" s="44" t="str">
        <f>IF(A15="","",VLOOKUP(A15,Entrants!$B$4:$D$105,3))</f>
        <v>RD</v>
      </c>
      <c r="C15" s="44">
        <v>11</v>
      </c>
      <c r="D15" s="127" t="str">
        <f>IF(A15="","",VLOOKUP(A15,Entrants!$B$4:$D$105,2))</f>
        <v>Craddock, Ann</v>
      </c>
      <c r="E15" s="45">
        <v>0.017222222222222222</v>
      </c>
      <c r="F15" s="45">
        <f>IF(A15="","",VLOOKUP(A15,Entrants!$B$4:$O$105,9))</f>
        <v>0.0022569444444444447</v>
      </c>
      <c r="G15" s="45">
        <f t="shared" si="0"/>
        <v>0.014965277777777777</v>
      </c>
      <c r="H15" s="7"/>
      <c r="I15" s="5">
        <v>11</v>
      </c>
      <c r="J15" s="43" t="s">
        <v>97</v>
      </c>
      <c r="K15" s="45">
        <v>0.017777777777777778</v>
      </c>
      <c r="L15" s="45">
        <v>0.0067708333333333336</v>
      </c>
      <c r="M15" s="45">
        <v>0.011006944444444444</v>
      </c>
    </row>
    <row r="16" spans="1:13" ht="15" customHeight="1">
      <c r="A16" s="44">
        <v>28</v>
      </c>
      <c r="B16" s="44" t="str">
        <f>IF(A16="","",VLOOKUP(A16,Entrants!$B$4:$D$105,3))</f>
        <v>DoK</v>
      </c>
      <c r="C16" s="44">
        <v>12</v>
      </c>
      <c r="D16" s="127" t="str">
        <f>IF(A16="","",VLOOKUP(A16,Entrants!$B$4:$D$105,2))</f>
        <v>Dungworth, Joseph</v>
      </c>
      <c r="E16" s="45">
        <v>0.01724537037037037</v>
      </c>
      <c r="F16" s="45">
        <f>IF(A16="","",VLOOKUP(A16,Entrants!$B$4:$O$105,9))</f>
        <v>0.007118055555555555</v>
      </c>
      <c r="G16" s="45">
        <f t="shared" si="0"/>
        <v>0.010127314814814815</v>
      </c>
      <c r="H16" s="7"/>
      <c r="I16" s="5">
        <v>12</v>
      </c>
      <c r="J16" s="43" t="s">
        <v>100</v>
      </c>
      <c r="K16" s="45">
        <v>0.017870370370370373</v>
      </c>
      <c r="L16" s="45">
        <v>0.0067708333333333336</v>
      </c>
      <c r="M16" s="45">
        <v>0.01109953703703704</v>
      </c>
    </row>
    <row r="17" spans="1:13" ht="15" customHeight="1">
      <c r="A17" s="44">
        <v>58</v>
      </c>
      <c r="B17" s="44" t="str">
        <f>IF(A17="","",VLOOKUP(A17,Entrants!$B$4:$D$105,3))</f>
        <v>RD</v>
      </c>
      <c r="C17" s="44">
        <v>13</v>
      </c>
      <c r="D17" s="127" t="str">
        <f>IF(A17="","",VLOOKUP(A17,Entrants!$B$4:$D$105,2))</f>
        <v>Mallon, John</v>
      </c>
      <c r="E17" s="45">
        <v>0.017256944444444446</v>
      </c>
      <c r="F17" s="45">
        <f>IF(A17="","",VLOOKUP(A17,Entrants!$B$4:$O$105,9))</f>
        <v>0.004340277777777778</v>
      </c>
      <c r="G17" s="45">
        <f t="shared" si="0"/>
        <v>0.012916666666666668</v>
      </c>
      <c r="H17" s="7"/>
      <c r="I17" s="5">
        <v>13</v>
      </c>
      <c r="J17" s="47" t="s">
        <v>185</v>
      </c>
      <c r="K17" s="6">
        <v>0.017719907407407406</v>
      </c>
      <c r="L17" s="6">
        <v>0.0062499999999999995</v>
      </c>
      <c r="M17" s="6">
        <v>0.011469907407407408</v>
      </c>
    </row>
    <row r="18" spans="1:13" ht="15" customHeight="1">
      <c r="A18" s="44">
        <v>55</v>
      </c>
      <c r="B18" s="44" t="str">
        <f>IF(A18="","",VLOOKUP(A18,Entrants!$B$4:$D$105,3))</f>
        <v>GAL</v>
      </c>
      <c r="C18" s="44">
        <v>14</v>
      </c>
      <c r="D18" s="127" t="str">
        <f>IF(A18="","",VLOOKUP(A18,Entrants!$B$4:$D$105,2))</f>
        <v>Lemin, Julie</v>
      </c>
      <c r="E18" s="45">
        <v>0.01726851851851852</v>
      </c>
      <c r="F18" s="45">
        <f>IF(A18="","",VLOOKUP(A18,Entrants!$B$4:$O$105,9))</f>
        <v>0.004166666666666667</v>
      </c>
      <c r="G18" s="45">
        <f t="shared" si="0"/>
        <v>0.013101851851851854</v>
      </c>
      <c r="H18" s="7"/>
      <c r="I18" s="5">
        <v>14</v>
      </c>
      <c r="J18" s="47" t="s">
        <v>76</v>
      </c>
      <c r="K18" s="6">
        <v>0.01721064814814815</v>
      </c>
      <c r="L18" s="6">
        <v>0.005729166666666667</v>
      </c>
      <c r="M18" s="6">
        <v>0.011481481481481481</v>
      </c>
    </row>
    <row r="19" spans="1:13" ht="15" customHeight="1">
      <c r="A19" s="44">
        <v>19</v>
      </c>
      <c r="B19" s="44">
        <f>IF(A19="","",VLOOKUP(A19,Entrants!$B$4:$D$105,3))</f>
        <v>0</v>
      </c>
      <c r="C19" s="44">
        <v>15</v>
      </c>
      <c r="D19" s="127" t="str">
        <f>IF(A19="","",VLOOKUP(A19,Entrants!$B$4:$D$105,2))</f>
        <v>Cuthbertson, Lee</v>
      </c>
      <c r="E19" s="45">
        <v>0.017291666666666667</v>
      </c>
      <c r="F19" s="45">
        <f>IF(A19="","",VLOOKUP(A19,Entrants!$B$4:$O$105,9))</f>
        <v>0.007465277777777778</v>
      </c>
      <c r="G19" s="45">
        <f t="shared" si="0"/>
        <v>0.009826388888888888</v>
      </c>
      <c r="H19" s="7"/>
      <c r="I19" s="5">
        <v>15</v>
      </c>
      <c r="J19" s="47" t="s">
        <v>110</v>
      </c>
      <c r="K19" s="6">
        <v>0.01783564814814815</v>
      </c>
      <c r="L19" s="6">
        <v>0.0062499999999999995</v>
      </c>
      <c r="M19" s="6">
        <v>0.01158564814814815</v>
      </c>
    </row>
    <row r="20" spans="1:13" ht="15" customHeight="1">
      <c r="A20" s="44">
        <v>6</v>
      </c>
      <c r="B20" s="44" t="str">
        <f>IF(A20="","",VLOOKUP(A20,Entrants!$B$4:$D$105,3))</f>
        <v>AD</v>
      </c>
      <c r="C20" s="44">
        <v>16</v>
      </c>
      <c r="D20" s="127" t="str">
        <f>IF(A20="","",VLOOKUP(A20,Entrants!$B$4:$D$105,2))</f>
        <v>Bradley, Dave</v>
      </c>
      <c r="E20" s="45">
        <v>0.01733796296296296</v>
      </c>
      <c r="F20" s="45">
        <f>IF(A20="","",VLOOKUP(A20,Entrants!$B$4:$O$105,9))</f>
        <v>0.005381944444444445</v>
      </c>
      <c r="G20" s="45">
        <f t="shared" si="0"/>
        <v>0.011956018518518515</v>
      </c>
      <c r="H20" s="7"/>
      <c r="I20" s="5">
        <v>16</v>
      </c>
      <c r="J20" s="43" t="s">
        <v>133</v>
      </c>
      <c r="K20" s="45">
        <v>0.017152777777777777</v>
      </c>
      <c r="L20" s="45">
        <v>0.005555555555555556</v>
      </c>
      <c r="M20" s="45">
        <v>0.01159722222222222</v>
      </c>
    </row>
    <row r="21" spans="1:13" ht="15" customHeight="1">
      <c r="A21" s="44">
        <v>29</v>
      </c>
      <c r="B21" s="44" t="str">
        <f>IF(A21="","",VLOOKUP(A21,Entrants!$B$4:$D$105,3))</f>
        <v>AA</v>
      </c>
      <c r="C21" s="44">
        <v>17</v>
      </c>
      <c r="D21" s="127" t="str">
        <f>IF(A21="","",VLOOKUP(A21,Entrants!$B$4:$D$105,2))</f>
        <v>Edwards, Phillipa</v>
      </c>
      <c r="E21" s="45">
        <v>0.017372685185185185</v>
      </c>
      <c r="F21" s="45">
        <f>IF(A21="","",VLOOKUP(A21,Entrants!$B$4:$O$105,9))</f>
        <v>0.0015624999999999999</v>
      </c>
      <c r="G21" s="45">
        <f t="shared" si="0"/>
        <v>0.015810185185185184</v>
      </c>
      <c r="H21" s="7"/>
      <c r="I21" s="5">
        <v>17</v>
      </c>
      <c r="J21" s="7" t="s">
        <v>149</v>
      </c>
      <c r="K21" s="6">
        <v>0.016898148148148148</v>
      </c>
      <c r="L21" s="6">
        <v>0.005208333333333333</v>
      </c>
      <c r="M21" s="6">
        <v>0.011689814814814816</v>
      </c>
    </row>
    <row r="22" spans="1:13" ht="15" customHeight="1">
      <c r="A22" s="44">
        <v>62</v>
      </c>
      <c r="B22" s="44" t="str">
        <f>IF(A22="","",VLOOKUP(A22,Entrants!$B$4:$D$105,3))</f>
        <v>NK</v>
      </c>
      <c r="C22" s="44">
        <v>18</v>
      </c>
      <c r="D22" s="127" t="str">
        <f>IF(A22="","",VLOOKUP(A22,Entrants!$B$4:$D$105,2))</f>
        <v>Miller, Sonia</v>
      </c>
      <c r="E22" s="45">
        <v>0.017407407407407406</v>
      </c>
      <c r="F22" s="45">
        <f>IF(A22="","",VLOOKUP(A22,Entrants!$B$4:$O$105,9))</f>
        <v>0.003298611111111111</v>
      </c>
      <c r="G22" s="45">
        <f t="shared" si="0"/>
        <v>0.014108796296296295</v>
      </c>
      <c r="H22" s="7"/>
      <c r="I22" s="5">
        <v>18</v>
      </c>
      <c r="J22" s="43" t="s">
        <v>184</v>
      </c>
      <c r="K22" s="45">
        <v>0.017951388888888888</v>
      </c>
      <c r="L22" s="45">
        <v>0.0062499999999999995</v>
      </c>
      <c r="M22" s="45">
        <v>0.01170138888888889</v>
      </c>
    </row>
    <row r="23" spans="1:13" ht="15" customHeight="1">
      <c r="A23" s="44">
        <v>101</v>
      </c>
      <c r="B23" s="44" t="str">
        <f>IF(A23="","",VLOOKUP(A23,Entrants!$B$4:$D$105,3))</f>
        <v>HT</v>
      </c>
      <c r="C23" s="44">
        <v>19</v>
      </c>
      <c r="D23" s="127" t="str">
        <f>IF(A23="","",VLOOKUP(A23,Entrants!$B$4:$D$105,2))</f>
        <v>Young, James</v>
      </c>
      <c r="E23" s="45">
        <v>0.01744212962962963</v>
      </c>
      <c r="F23" s="45">
        <f>IF(A23="","",VLOOKUP(A23,Entrants!$B$4:$O$105,9))</f>
        <v>0.007465277777777778</v>
      </c>
      <c r="G23" s="45">
        <f t="shared" si="0"/>
        <v>0.009976851851851851</v>
      </c>
      <c r="H23" s="7"/>
      <c r="I23" s="5">
        <v>19</v>
      </c>
      <c r="J23" s="43" t="s">
        <v>88</v>
      </c>
      <c r="K23" s="45">
        <v>0.017974537037037035</v>
      </c>
      <c r="L23" s="45">
        <v>0.006076388888888889</v>
      </c>
      <c r="M23" s="45">
        <v>0.011898148148148147</v>
      </c>
    </row>
    <row r="24" spans="1:16" ht="15" customHeight="1">
      <c r="A24" s="44">
        <v>22</v>
      </c>
      <c r="B24" s="44" t="str">
        <f>IF(A24="","",VLOOKUP(A24,Entrants!$B$4:$D$105,3))</f>
        <v>HT</v>
      </c>
      <c r="C24" s="44">
        <v>20</v>
      </c>
      <c r="D24" s="127" t="str">
        <f>IF(A24="","",VLOOKUP(A24,Entrants!$B$4:$D$105,2))</f>
        <v>Dickinson, Ralph</v>
      </c>
      <c r="E24" s="45">
        <v>0.017453703703703704</v>
      </c>
      <c r="F24" s="45">
        <f>IF(A24="","",VLOOKUP(A24,Entrants!$B$4:$O$105,9))</f>
        <v>0.0046875</v>
      </c>
      <c r="G24" s="45">
        <f t="shared" si="0"/>
        <v>0.012766203703703703</v>
      </c>
      <c r="H24" s="7"/>
      <c r="I24" s="5">
        <v>20</v>
      </c>
      <c r="J24" s="43" t="s">
        <v>61</v>
      </c>
      <c r="K24" s="45">
        <v>0.017627314814814814</v>
      </c>
      <c r="L24" s="45">
        <v>0.005729166666666667</v>
      </c>
      <c r="M24" s="45">
        <v>0.011898148148148147</v>
      </c>
      <c r="O24" s="143"/>
      <c r="P24" s="142"/>
    </row>
    <row r="25" spans="1:13" ht="15" customHeight="1">
      <c r="A25" s="44">
        <v>37</v>
      </c>
      <c r="B25" s="44" t="str">
        <f>IF(A25="","",VLOOKUP(A25,Entrants!$B$4:$D$105,3))</f>
        <v>GG</v>
      </c>
      <c r="C25" s="44">
        <v>21</v>
      </c>
      <c r="D25" s="127" t="str">
        <f>IF(A25="","",VLOOKUP(A25,Entrants!$B$4:$D$105,2))</f>
        <v>Grieves, Andrew</v>
      </c>
      <c r="E25" s="45">
        <v>0.01747685185185185</v>
      </c>
      <c r="F25" s="45">
        <f>IF(A25="","",VLOOKUP(A25,Entrants!$B$4:$O$105,9))</f>
        <v>0.0050347222222222225</v>
      </c>
      <c r="G25" s="45">
        <f t="shared" si="0"/>
        <v>0.01244212962962963</v>
      </c>
      <c r="H25" s="7"/>
      <c r="I25" s="5">
        <v>21</v>
      </c>
      <c r="J25" s="43" t="s">
        <v>50</v>
      </c>
      <c r="K25" s="45">
        <v>0.017638888888888888</v>
      </c>
      <c r="L25" s="45">
        <v>0.005729166666666667</v>
      </c>
      <c r="M25" s="45">
        <v>0.01190972222222222</v>
      </c>
    </row>
    <row r="26" spans="1:13" ht="15" customHeight="1">
      <c r="A26" s="44">
        <v>8</v>
      </c>
      <c r="B26" s="44" t="str">
        <f>IF(A26="","",VLOOKUP(A26,Entrants!$B$4:$D$105,3))</f>
        <v>AA</v>
      </c>
      <c r="C26" s="44">
        <v>22</v>
      </c>
      <c r="D26" s="127" t="str">
        <f>IF(A26="","",VLOOKUP(A26,Entrants!$B$4:$D$105,2))</f>
        <v>Browning, Sue</v>
      </c>
      <c r="E26" s="45">
        <v>0.017534722222222222</v>
      </c>
      <c r="F26" s="45">
        <f>IF(A26="","",VLOOKUP(A26,Entrants!$B$4:$O$105,9))</f>
        <v>0.004340277777777778</v>
      </c>
      <c r="G26" s="45">
        <f t="shared" si="0"/>
        <v>0.013194444444444444</v>
      </c>
      <c r="H26" s="7"/>
      <c r="I26" s="5">
        <v>22</v>
      </c>
      <c r="J26" s="43" t="s">
        <v>47</v>
      </c>
      <c r="K26" s="45">
        <v>0.01733796296296296</v>
      </c>
      <c r="L26" s="45">
        <v>0.005381944444444445</v>
      </c>
      <c r="M26" s="45">
        <v>0.011956018518518515</v>
      </c>
    </row>
    <row r="27" spans="1:13" ht="15" customHeight="1">
      <c r="A27" s="44">
        <v>84</v>
      </c>
      <c r="B27" s="44" t="str">
        <f>IF(A27="","",VLOOKUP(A27,Entrants!$B$4:$D$105,3))</f>
        <v>RR</v>
      </c>
      <c r="C27" s="44">
        <v>23</v>
      </c>
      <c r="D27" s="127" t="str">
        <f>IF(A27="","",VLOOKUP(A27,Entrants!$B$4:$D$105,2))</f>
        <v>Shillinglaw, Richard</v>
      </c>
      <c r="E27" s="45">
        <v>0.017546296296296296</v>
      </c>
      <c r="F27" s="45">
        <f>IF(A27="","",VLOOKUP(A27,Entrants!$B$4:$O$105,9))</f>
        <v>0.003645833333333333</v>
      </c>
      <c r="G27" s="45">
        <f t="shared" si="0"/>
        <v>0.013900462962962963</v>
      </c>
      <c r="H27" s="7"/>
      <c r="I27" s="5">
        <v>23</v>
      </c>
      <c r="J27" s="43" t="s">
        <v>78</v>
      </c>
      <c r="K27" s="45">
        <v>0.017858796296296296</v>
      </c>
      <c r="L27" s="45">
        <v>0.005729166666666667</v>
      </c>
      <c r="M27" s="45">
        <v>0.012129629629629629</v>
      </c>
    </row>
    <row r="28" spans="1:13" ht="15" customHeight="1">
      <c r="A28" s="44">
        <v>47</v>
      </c>
      <c r="B28" s="44" t="str">
        <f>IF(A28="","",VLOOKUP(A28,Entrants!$B$4:$D$105,3))</f>
        <v>RR</v>
      </c>
      <c r="C28" s="44">
        <v>24</v>
      </c>
      <c r="D28" s="127" t="str">
        <f>IF(A28="","",VLOOKUP(A28,Entrants!$B$4:$D$105,2))</f>
        <v>Ingram, Ron</v>
      </c>
      <c r="E28" s="45">
        <v>0.01758101851851852</v>
      </c>
      <c r="F28" s="45">
        <f>IF(A28="","",VLOOKUP(A28,Entrants!$B$4:$O$105,9))</f>
        <v>0.0031249999999999997</v>
      </c>
      <c r="G28" s="45">
        <f t="shared" si="0"/>
        <v>0.01445601851851852</v>
      </c>
      <c r="H28" s="7"/>
      <c r="I28" s="5">
        <v>24</v>
      </c>
      <c r="J28" s="43" t="s">
        <v>95</v>
      </c>
      <c r="K28" s="45">
        <v>0.018043981481481484</v>
      </c>
      <c r="L28" s="45">
        <v>0.005902777777777778</v>
      </c>
      <c r="M28" s="45">
        <v>0.012141203703703706</v>
      </c>
    </row>
    <row r="29" spans="1:13" ht="15" customHeight="1">
      <c r="A29" s="44">
        <v>1</v>
      </c>
      <c r="B29" s="44" t="str">
        <f>IF(A29="","",VLOOKUP(A29,Entrants!$B$4:$D$105,3))</f>
        <v>MP</v>
      </c>
      <c r="C29" s="44">
        <v>25</v>
      </c>
      <c r="D29" s="127" t="str">
        <f>IF(A29="","",VLOOKUP(A29,Entrants!$B$4:$D$105,2))</f>
        <v>Barkley, Robby</v>
      </c>
      <c r="E29" s="45">
        <v>0.017592592592592594</v>
      </c>
      <c r="F29" s="45">
        <f>IF(A29="","",VLOOKUP(A29,Entrants!$B$4:$O$105,9))</f>
        <v>0.007118055555555555</v>
      </c>
      <c r="G29" s="45">
        <f t="shared" si="0"/>
        <v>0.01047453703703704</v>
      </c>
      <c r="H29" s="7"/>
      <c r="I29" s="5">
        <v>25</v>
      </c>
      <c r="J29" s="43" t="s">
        <v>223</v>
      </c>
      <c r="K29" s="45">
        <v>0.017824074074074076</v>
      </c>
      <c r="L29" s="45">
        <v>0.005555555555555556</v>
      </c>
      <c r="M29" s="45">
        <v>0.012268518518518519</v>
      </c>
    </row>
    <row r="30" spans="1:13" ht="15" customHeight="1">
      <c r="A30" s="44">
        <v>97</v>
      </c>
      <c r="B30" s="44" t="str">
        <f>IF(A30="","",VLOOKUP(A30,Entrants!$B$4:$D$105,3))</f>
        <v>GT</v>
      </c>
      <c r="C30" s="44">
        <v>26</v>
      </c>
      <c r="D30" s="127" t="str">
        <f>IF(A30="","",VLOOKUP(A30,Entrants!$B$4:$D$105,2))</f>
        <v>Willshire, Keith</v>
      </c>
      <c r="E30" s="45">
        <v>0.01761574074074074</v>
      </c>
      <c r="F30" s="45">
        <f>IF(A30="","",VLOOKUP(A30,Entrants!$B$4:$O$105,9))</f>
        <v>0.002777777777777778</v>
      </c>
      <c r="G30" s="45">
        <f t="shared" si="0"/>
        <v>0.014837962962962963</v>
      </c>
      <c r="H30" s="7"/>
      <c r="I30" s="5">
        <v>26</v>
      </c>
      <c r="J30" s="47" t="s">
        <v>62</v>
      </c>
      <c r="K30" s="6">
        <v>0.01747685185185185</v>
      </c>
      <c r="L30" s="6">
        <v>0.0050347222222222225</v>
      </c>
      <c r="M30" s="6">
        <v>0.01244212962962963</v>
      </c>
    </row>
    <row r="31" spans="1:13" ht="15" customHeight="1">
      <c r="A31" s="44">
        <v>36</v>
      </c>
      <c r="B31" s="44" t="str">
        <f>IF(A31="","",VLOOKUP(A31,Entrants!$B$4:$D$105,3))</f>
        <v>RR</v>
      </c>
      <c r="C31" s="44">
        <v>27</v>
      </c>
      <c r="D31" s="127" t="str">
        <f>IF(A31="","",VLOOKUP(A31,Entrants!$B$4:$D$105,2))</f>
        <v>Gillespie, Steve</v>
      </c>
      <c r="E31" s="45">
        <v>0.017627314814814814</v>
      </c>
      <c r="F31" s="45">
        <f>IF(A31="","",VLOOKUP(A31,Entrants!$B$4:$O$105,9))</f>
        <v>0.005729166666666667</v>
      </c>
      <c r="G31" s="45">
        <f t="shared" si="0"/>
        <v>0.011898148148148147</v>
      </c>
      <c r="H31" s="7"/>
      <c r="I31" s="5">
        <v>27</v>
      </c>
      <c r="J31" s="43" t="s">
        <v>81</v>
      </c>
      <c r="K31" s="45">
        <v>0.017743055555555557</v>
      </c>
      <c r="L31" s="45">
        <v>0.005208333333333333</v>
      </c>
      <c r="M31" s="45">
        <v>0.012534722222222225</v>
      </c>
    </row>
    <row r="32" spans="1:13" ht="15" customHeight="1">
      <c r="A32" s="44">
        <v>13</v>
      </c>
      <c r="B32" s="44" t="str">
        <f>IF(A32="","",VLOOKUP(A32,Entrants!$B$4:$D$105,3))</f>
        <v>RR</v>
      </c>
      <c r="C32" s="44">
        <v>28</v>
      </c>
      <c r="D32" s="127" t="str">
        <f>IF(A32="","",VLOOKUP(A32,Entrants!$B$4:$D$105,2))</f>
        <v>Christopher, Heather</v>
      </c>
      <c r="E32" s="45">
        <v>0.017638888888888888</v>
      </c>
      <c r="F32" s="45">
        <f>IF(A32="","",VLOOKUP(A32,Entrants!$B$4:$O$105,9))</f>
        <v>0.005729166666666667</v>
      </c>
      <c r="G32" s="45">
        <f t="shared" si="0"/>
        <v>0.01190972222222222</v>
      </c>
      <c r="H32" s="7"/>
      <c r="I32" s="5">
        <v>28</v>
      </c>
      <c r="J32" s="43" t="s">
        <v>258</v>
      </c>
      <c r="K32" s="45">
        <v>0.01815972222222222</v>
      </c>
      <c r="L32" s="45">
        <v>0.005555555555555556</v>
      </c>
      <c r="M32" s="45">
        <v>0.012604166666666663</v>
      </c>
    </row>
    <row r="33" spans="1:13" ht="15" customHeight="1">
      <c r="A33" s="44">
        <v>100</v>
      </c>
      <c r="B33" s="44" t="str">
        <f>IF(A33="","",VLOOKUP(A33,Entrants!$B$4:$D$105,3))</f>
        <v>HT</v>
      </c>
      <c r="C33" s="44">
        <v>29</v>
      </c>
      <c r="D33" s="127" t="str">
        <f>IF(A33="","",VLOOKUP(A33,Entrants!$B$4:$D$105,2))</f>
        <v>Young, Cath</v>
      </c>
      <c r="E33" s="45">
        <v>0.017662037037037035</v>
      </c>
      <c r="F33" s="45">
        <f>IF(A33="","",VLOOKUP(A33,Entrants!$B$4:$O$105,9))</f>
        <v>0.0046875</v>
      </c>
      <c r="G33" s="45">
        <f t="shared" si="0"/>
        <v>0.012974537037037034</v>
      </c>
      <c r="H33" s="7"/>
      <c r="I33" s="5">
        <v>29</v>
      </c>
      <c r="J33" s="43" t="s">
        <v>74</v>
      </c>
      <c r="K33" s="45">
        <v>0.0184375</v>
      </c>
      <c r="L33" s="45">
        <v>0.005729166666666667</v>
      </c>
      <c r="M33" s="45">
        <v>0.012708333333333332</v>
      </c>
    </row>
    <row r="34" spans="1:13" ht="15" customHeight="1">
      <c r="A34" s="44">
        <v>32</v>
      </c>
      <c r="B34" s="44" t="str">
        <f>IF(A34="","",VLOOKUP(A34,Entrants!$B$4:$D$105,3))</f>
        <v>FS</v>
      </c>
      <c r="C34" s="44">
        <v>30</v>
      </c>
      <c r="D34" s="127" t="str">
        <f>IF(A34="","",VLOOKUP(A34,Entrants!$B$4:$D$105,2))</f>
        <v>French, Jon</v>
      </c>
      <c r="E34" s="45">
        <v>0.01769675925925926</v>
      </c>
      <c r="F34" s="45">
        <f>IF(A34="","",VLOOKUP(A34,Entrants!$B$4:$O$105,9))</f>
        <v>0.007465277777777778</v>
      </c>
      <c r="G34" s="45">
        <f t="shared" si="0"/>
        <v>0.01023148148148148</v>
      </c>
      <c r="H34" s="7"/>
      <c r="I34" s="5">
        <v>30</v>
      </c>
      <c r="J34" s="47" t="s">
        <v>172</v>
      </c>
      <c r="K34" s="6">
        <v>0.016747685185185185</v>
      </c>
      <c r="L34" s="6">
        <v>0.003993055555555556</v>
      </c>
      <c r="M34" s="6">
        <v>0.01275462962962963</v>
      </c>
    </row>
    <row r="35" spans="1:13" ht="15" customHeight="1">
      <c r="A35" s="44">
        <v>16</v>
      </c>
      <c r="B35" s="44" t="str">
        <f>IF(A35="","",VLOOKUP(A35,Entrants!$B$4:$D$105,3))</f>
        <v>GAL</v>
      </c>
      <c r="C35" s="44">
        <v>31</v>
      </c>
      <c r="D35" s="127" t="str">
        <f>IF(A35="","",VLOOKUP(A35,Entrants!$B$4:$D$105,2))</f>
        <v>Coultate, Louise</v>
      </c>
      <c r="E35" s="45">
        <v>0.01769675925925926</v>
      </c>
      <c r="F35" s="45">
        <f>IF(A35="","",VLOOKUP(A35,Entrants!$B$4:$O$105,9))</f>
        <v>0.003645833333333333</v>
      </c>
      <c r="G35" s="45">
        <f t="shared" si="0"/>
        <v>0.014050925925925927</v>
      </c>
      <c r="H35" s="7"/>
      <c r="I35" s="5">
        <v>31</v>
      </c>
      <c r="J35" s="43" t="s">
        <v>143</v>
      </c>
      <c r="K35" s="45">
        <v>0.01709490740740741</v>
      </c>
      <c r="L35" s="45">
        <v>0.004340277777777778</v>
      </c>
      <c r="M35" s="45">
        <v>0.012754629629629631</v>
      </c>
    </row>
    <row r="36" spans="1:13" ht="15" customHeight="1">
      <c r="A36" s="44">
        <v>88</v>
      </c>
      <c r="B36" s="44" t="str">
        <f>IF(A36="","",VLOOKUP(A36,Entrants!$B$4:$D$105,3))</f>
        <v>TB</v>
      </c>
      <c r="C36" s="44">
        <v>32</v>
      </c>
      <c r="D36" s="127" t="str">
        <f>IF(A36="","",VLOOKUP(A36,Entrants!$B$4:$D$105,2))</f>
        <v>Slater, Jordan</v>
      </c>
      <c r="E36" s="45">
        <v>0.017719907407407406</v>
      </c>
      <c r="F36" s="45">
        <f>IF(A36="","",VLOOKUP(A36,Entrants!$B$4:$O$105,9))</f>
        <v>0.0062499999999999995</v>
      </c>
      <c r="G36" s="45">
        <f t="shared" si="0"/>
        <v>0.011469907407407408</v>
      </c>
      <c r="H36" s="7"/>
      <c r="I36" s="5">
        <v>32</v>
      </c>
      <c r="J36" s="43" t="s">
        <v>52</v>
      </c>
      <c r="K36" s="45">
        <v>0.017453703703703704</v>
      </c>
      <c r="L36" s="45">
        <v>0.0046875</v>
      </c>
      <c r="M36" s="45">
        <v>0.012766203703703703</v>
      </c>
    </row>
    <row r="37" spans="1:13" ht="15" customHeight="1">
      <c r="A37" s="44">
        <v>74</v>
      </c>
      <c r="B37" s="44" t="str">
        <f>IF(A37="","",VLOOKUP(A37,Entrants!$B$4:$D$105,3))</f>
        <v>AD</v>
      </c>
      <c r="C37" s="44">
        <v>33</v>
      </c>
      <c r="D37" s="127" t="str">
        <f>IF(A37="","",VLOOKUP(A37,Entrants!$B$4:$D$105,2))</f>
        <v>Roberts, Dave</v>
      </c>
      <c r="E37" s="45">
        <v>0.017743055555555557</v>
      </c>
      <c r="F37" s="45">
        <f>IF(A37="","",VLOOKUP(A37,Entrants!$B$4:$O$105,9))</f>
        <v>0.005208333333333333</v>
      </c>
      <c r="G37" s="45">
        <f t="shared" si="0"/>
        <v>0.012534722222222225</v>
      </c>
      <c r="H37" s="7"/>
      <c r="I37" s="5">
        <v>33</v>
      </c>
      <c r="J37" s="47" t="s">
        <v>107</v>
      </c>
      <c r="K37" s="6">
        <v>0.017256944444444446</v>
      </c>
      <c r="L37" s="6">
        <v>0.004340277777777778</v>
      </c>
      <c r="M37" s="6">
        <v>0.012916666666666668</v>
      </c>
    </row>
    <row r="38" spans="1:13" ht="15" customHeight="1">
      <c r="A38" s="44">
        <v>56</v>
      </c>
      <c r="B38" s="44" t="str">
        <f>IF(A38="","",VLOOKUP(A38,Entrants!$B$4:$D$105,3))</f>
        <v>RR</v>
      </c>
      <c r="C38" s="44">
        <v>34</v>
      </c>
      <c r="D38" s="127" t="str">
        <f>IF(A38="","",VLOOKUP(A38,Entrants!$B$4:$D$105,2))</f>
        <v>Lonsdale, Davina</v>
      </c>
      <c r="E38" s="45">
        <v>0.01775462962962963</v>
      </c>
      <c r="F38" s="45">
        <f>IF(A38="","",VLOOKUP(A38,Entrants!$B$4:$O$105,9))</f>
        <v>0.003645833333333333</v>
      </c>
      <c r="G38" s="45">
        <f t="shared" si="0"/>
        <v>0.014108796296296298</v>
      </c>
      <c r="H38" s="7"/>
      <c r="I38" s="5">
        <v>34</v>
      </c>
      <c r="J38" s="43" t="s">
        <v>93</v>
      </c>
      <c r="K38" s="45">
        <v>0.017662037037037035</v>
      </c>
      <c r="L38" s="45">
        <v>0.0046875</v>
      </c>
      <c r="M38" s="45">
        <v>0.012974537037037034</v>
      </c>
    </row>
    <row r="39" spans="1:13" ht="15" customHeight="1">
      <c r="A39" s="44">
        <v>57</v>
      </c>
      <c r="B39" s="44" t="str">
        <f>IF(A39="","",VLOOKUP(A39,Entrants!$B$4:$D$105,3))</f>
        <v>AA</v>
      </c>
      <c r="C39" s="44">
        <v>35</v>
      </c>
      <c r="D39" s="127" t="str">
        <f>IF(A39="","",VLOOKUP(A39,Entrants!$B$4:$D$105,2))</f>
        <v>Lowes, Alison</v>
      </c>
      <c r="E39" s="45">
        <v>0.017766203703703704</v>
      </c>
      <c r="F39" s="45">
        <f>IF(A39="","",VLOOKUP(A39,Entrants!$B$4:$O$105,9))</f>
        <v>0.0012152777777777778</v>
      </c>
      <c r="G39" s="45">
        <f t="shared" si="0"/>
        <v>0.016550925925925927</v>
      </c>
      <c r="H39" s="7"/>
      <c r="I39" s="5">
        <v>35</v>
      </c>
      <c r="J39" s="47" t="s">
        <v>56</v>
      </c>
      <c r="K39" s="6">
        <v>0.016863425925925928</v>
      </c>
      <c r="L39" s="6">
        <v>0.0038194444444444443</v>
      </c>
      <c r="M39" s="6">
        <v>0.013043981481481483</v>
      </c>
    </row>
    <row r="40" spans="1:13" ht="15" customHeight="1">
      <c r="A40" s="44">
        <v>99</v>
      </c>
      <c r="B40" s="44" t="str">
        <f>IF(A40="","",VLOOKUP(A40,Entrants!$B$4:$D$105,3))</f>
        <v>MM</v>
      </c>
      <c r="C40" s="44">
        <v>36</v>
      </c>
      <c r="D40" s="127" t="str">
        <f>IF(A40="","",VLOOKUP(A40,Entrants!$B$4:$D$105,2))</f>
        <v>Wright, Deborah</v>
      </c>
      <c r="E40" s="45">
        <v>0.017766203703703704</v>
      </c>
      <c r="F40" s="45">
        <f>IF(A40="","",VLOOKUP(A40,Entrants!$B$4:$O$105,9))</f>
        <v>0.002777777777777778</v>
      </c>
      <c r="G40" s="45">
        <f t="shared" si="0"/>
        <v>0.014988425925925926</v>
      </c>
      <c r="H40" s="7"/>
      <c r="I40" s="5">
        <v>36</v>
      </c>
      <c r="J40" s="43" t="s">
        <v>70</v>
      </c>
      <c r="K40" s="45">
        <v>0.01726851851851852</v>
      </c>
      <c r="L40" s="45">
        <v>0.004166666666666667</v>
      </c>
      <c r="M40" s="45">
        <v>0.013101851851851854</v>
      </c>
    </row>
    <row r="41" spans="1:13" ht="15" customHeight="1">
      <c r="A41" s="44">
        <v>75</v>
      </c>
      <c r="B41" s="44" t="str">
        <f>IF(A41="","",VLOOKUP(A41,Entrants!$B$4:$D$105,3))</f>
        <v>AD</v>
      </c>
      <c r="C41" s="44">
        <v>37</v>
      </c>
      <c r="D41" s="127" t="str">
        <f>IF(A41="","",VLOOKUP(A41,Entrants!$B$4:$D$105,2))</f>
        <v>Robinson, Adam</v>
      </c>
      <c r="E41" s="45">
        <v>0.017777777777777778</v>
      </c>
      <c r="F41" s="45">
        <f>IF(A41="","",VLOOKUP(A41,Entrants!$B$4:$O$105,9))</f>
        <v>0.0067708333333333336</v>
      </c>
      <c r="G41" s="45">
        <f t="shared" si="0"/>
        <v>0.011006944444444444</v>
      </c>
      <c r="H41" s="7"/>
      <c r="I41" s="5">
        <v>37</v>
      </c>
      <c r="J41" s="43" t="s">
        <v>131</v>
      </c>
      <c r="K41" s="45">
        <v>0.017534722222222222</v>
      </c>
      <c r="L41" s="45">
        <v>0.004340277777777778</v>
      </c>
      <c r="M41" s="45">
        <v>0.013194444444444444</v>
      </c>
    </row>
    <row r="42" spans="1:13" ht="15" customHeight="1">
      <c r="A42" s="44">
        <v>98</v>
      </c>
      <c r="B42" s="44" t="str">
        <f>IF(A42="","",VLOOKUP(A42,Entrants!$B$4:$D$105,3))</f>
        <v>DoK</v>
      </c>
      <c r="C42" s="44">
        <v>38</v>
      </c>
      <c r="D42" s="127" t="str">
        <f>IF(A42="","",VLOOKUP(A42,Entrants!$B$4:$D$105,2))</f>
        <v>Woods, Joseph</v>
      </c>
      <c r="E42" s="45">
        <v>0.01778935185185185</v>
      </c>
      <c r="F42" s="45">
        <f>IF(A42="","",VLOOKUP(A42,Entrants!$B$4:$O$105,9))</f>
        <v>0.007291666666666666</v>
      </c>
      <c r="G42" s="45">
        <f t="shared" si="0"/>
        <v>0.010497685185185186</v>
      </c>
      <c r="H42" s="7"/>
      <c r="I42" s="5">
        <v>38</v>
      </c>
      <c r="J42" s="43" t="s">
        <v>75</v>
      </c>
      <c r="K42" s="45">
        <v>0.018090277777777778</v>
      </c>
      <c r="L42" s="45">
        <v>0.0046875</v>
      </c>
      <c r="M42" s="45">
        <v>0.013402777777777777</v>
      </c>
    </row>
    <row r="43" spans="1:13" ht="15" customHeight="1">
      <c r="A43" s="44">
        <v>59</v>
      </c>
      <c r="B43" s="44" t="str">
        <f>IF(A43="","",VLOOKUP(A43,Entrants!$B$4:$D$105,3))</f>
        <v>NK</v>
      </c>
      <c r="C43" s="44">
        <v>39</v>
      </c>
      <c r="D43" s="127" t="str">
        <f>IF(A43="","",VLOOKUP(A43,Entrants!$B$4:$D$105,2))</f>
        <v>Mason, Claire</v>
      </c>
      <c r="E43" s="45">
        <v>0.017800925925925925</v>
      </c>
      <c r="F43" s="45">
        <f>IF(A43="","",VLOOKUP(A43,Entrants!$B$4:$O$105,9))</f>
        <v>0.003472222222222222</v>
      </c>
      <c r="G43" s="45">
        <f t="shared" si="0"/>
        <v>0.014328703703703703</v>
      </c>
      <c r="H43" s="7"/>
      <c r="I43" s="5">
        <v>39</v>
      </c>
      <c r="J43" s="43" t="s">
        <v>122</v>
      </c>
      <c r="K43" s="45">
        <v>0.01800925925925926</v>
      </c>
      <c r="L43" s="45">
        <v>0.004513888888888889</v>
      </c>
      <c r="M43" s="45">
        <v>0.01349537037037037</v>
      </c>
    </row>
    <row r="44" spans="1:13" ht="15" customHeight="1">
      <c r="A44" s="44">
        <v>52</v>
      </c>
      <c r="B44" s="44" t="str">
        <f>IF(A44="","",VLOOKUP(A44,Entrants!$B$4:$D$105,3))</f>
        <v>NK</v>
      </c>
      <c r="C44" s="44">
        <v>40</v>
      </c>
      <c r="D44" s="127" t="str">
        <f>IF(A44="","",VLOOKUP(A44,Entrants!$B$4:$D$105,2))</f>
        <v>Knight, Paul</v>
      </c>
      <c r="E44" s="45">
        <v>0.017824074074074076</v>
      </c>
      <c r="F44" s="45">
        <f>IF(A44="","",VLOOKUP(A44,Entrants!$B$4:$O$105,9))</f>
        <v>0.005555555555555556</v>
      </c>
      <c r="G44" s="45">
        <f t="shared" si="0"/>
        <v>0.012268518518518519</v>
      </c>
      <c r="H44" s="7"/>
      <c r="I44" s="5">
        <v>40</v>
      </c>
      <c r="J44" s="47" t="s">
        <v>83</v>
      </c>
      <c r="K44" s="6">
        <v>0.017546296296296296</v>
      </c>
      <c r="L44" s="6">
        <v>0.003645833333333333</v>
      </c>
      <c r="M44" s="6">
        <v>0.013900462962962963</v>
      </c>
    </row>
    <row r="45" spans="1:13" ht="15" customHeight="1">
      <c r="A45" s="44">
        <v>67</v>
      </c>
      <c r="B45" s="44" t="str">
        <f>IF(A45="","",VLOOKUP(A45,Entrants!$B$4:$D$105,3))</f>
        <v>AD</v>
      </c>
      <c r="C45" s="44">
        <v>41</v>
      </c>
      <c r="D45" s="127" t="str">
        <f>IF(A45="","",VLOOKUP(A45,Entrants!$B$4:$D$105,2))</f>
        <v>Nutt, Judith</v>
      </c>
      <c r="E45" s="45">
        <v>0.01783564814814815</v>
      </c>
      <c r="F45" s="45">
        <f>IF(A45="","",VLOOKUP(A45,Entrants!$B$4:$O$105,9))</f>
        <v>0.0062499999999999995</v>
      </c>
      <c r="G45" s="45">
        <f t="shared" si="0"/>
        <v>0.01158564814814815</v>
      </c>
      <c r="H45" s="7"/>
      <c r="I45" s="5">
        <v>41</v>
      </c>
      <c r="J45" s="43" t="s">
        <v>48</v>
      </c>
      <c r="K45" s="45">
        <v>0.01769675925925926</v>
      </c>
      <c r="L45" s="45">
        <v>0.003645833333333333</v>
      </c>
      <c r="M45" s="45">
        <v>0.014050925925925927</v>
      </c>
    </row>
    <row r="46" spans="1:13" ht="15" customHeight="1">
      <c r="A46" s="44">
        <v>83</v>
      </c>
      <c r="B46" s="44" t="str">
        <f>IF(A46="","",VLOOKUP(A46,Entrants!$B$4:$D$105,3))</f>
        <v>DoK</v>
      </c>
      <c r="C46" s="44">
        <v>42</v>
      </c>
      <c r="D46" s="127" t="str">
        <f>IF(A46="","",VLOOKUP(A46,Entrants!$B$4:$D$105,2))</f>
        <v>Sheffer, Chris</v>
      </c>
      <c r="E46" s="45">
        <v>0.017847222222222223</v>
      </c>
      <c r="F46" s="45">
        <f>IF(A46="","",VLOOKUP(A46,Entrants!$B$4:$O$105,9))</f>
        <v>0.007465277777777778</v>
      </c>
      <c r="G46" s="45">
        <f t="shared" si="0"/>
        <v>0.010381944444444444</v>
      </c>
      <c r="H46" s="7"/>
      <c r="I46" s="5">
        <v>42</v>
      </c>
      <c r="J46" s="43" t="s">
        <v>141</v>
      </c>
      <c r="K46" s="45">
        <v>0.017407407407407406</v>
      </c>
      <c r="L46" s="45">
        <v>0.003298611111111111</v>
      </c>
      <c r="M46" s="45">
        <v>0.014108796296296295</v>
      </c>
    </row>
    <row r="47" spans="1:13" ht="15" customHeight="1">
      <c r="A47" s="44">
        <v>69</v>
      </c>
      <c r="B47" s="44" t="str">
        <f>IF(A47="","",VLOOKUP(A47,Entrants!$B$4:$D$105,3))</f>
        <v>TB</v>
      </c>
      <c r="C47" s="44">
        <v>43</v>
      </c>
      <c r="D47" s="127" t="str">
        <f>IF(A47="","",VLOOKUP(A47,Entrants!$B$4:$D$105,2))</f>
        <v>Ponton, Mark</v>
      </c>
      <c r="E47" s="45">
        <v>0.017858796296296296</v>
      </c>
      <c r="F47" s="45">
        <f>IF(A47="","",VLOOKUP(A47,Entrants!$B$4:$O$105,9))</f>
        <v>0.005729166666666667</v>
      </c>
      <c r="G47" s="45">
        <f t="shared" si="0"/>
        <v>0.012129629629629629</v>
      </c>
      <c r="H47" s="7"/>
      <c r="I47" s="5">
        <v>43</v>
      </c>
      <c r="J47" s="43" t="s">
        <v>71</v>
      </c>
      <c r="K47" s="45">
        <v>0.01775462962962963</v>
      </c>
      <c r="L47" s="45">
        <v>0.003645833333333333</v>
      </c>
      <c r="M47" s="45">
        <v>0.014108796296296298</v>
      </c>
    </row>
    <row r="48" spans="1:13" ht="15" customHeight="1">
      <c r="A48" s="44">
        <v>41</v>
      </c>
      <c r="B48" s="44" t="str">
        <f>IF(A48="","",VLOOKUP(A48,Entrants!$B$4:$D$105,3))</f>
        <v>MM</v>
      </c>
      <c r="C48" s="44">
        <v>44</v>
      </c>
      <c r="D48" s="127" t="str">
        <f>IF(A48="","",VLOOKUP(A48,Entrants!$B$4:$D$105,2))</f>
        <v>Herron, Leanne</v>
      </c>
      <c r="E48" s="45">
        <v>0.017870370370370373</v>
      </c>
      <c r="F48" s="45">
        <f>IF(A48="","",VLOOKUP(A48,Entrants!$B$4:$O$105,9))</f>
        <v>0.0067708333333333336</v>
      </c>
      <c r="G48" s="45">
        <f t="shared" si="0"/>
        <v>0.01109953703703704</v>
      </c>
      <c r="H48" s="7"/>
      <c r="I48" s="5">
        <v>44</v>
      </c>
      <c r="J48" s="43" t="s">
        <v>140</v>
      </c>
      <c r="K48" s="45">
        <v>0.01699074074074074</v>
      </c>
      <c r="L48" s="45">
        <v>0.002777777777777778</v>
      </c>
      <c r="M48" s="45">
        <v>0.014212962962962962</v>
      </c>
    </row>
    <row r="49" spans="1:13" ht="15" customHeight="1">
      <c r="A49" s="44">
        <v>25</v>
      </c>
      <c r="B49" s="44">
        <f>IF(A49="","",VLOOKUP(A49,Entrants!$B$4:$D$105,3))</f>
        <v>0</v>
      </c>
      <c r="C49" s="44">
        <v>45</v>
      </c>
      <c r="D49" s="127" t="str">
        <f>IF(A49="","",VLOOKUP(A49,Entrants!$B$4:$D$105,2))</f>
        <v>Dodd, Shaun</v>
      </c>
      <c r="E49" s="45">
        <v>0.017951388888888888</v>
      </c>
      <c r="F49" s="45">
        <f>IF(A49="","",VLOOKUP(A49,Entrants!$B$4:$O$105,9))</f>
        <v>0.0062499999999999995</v>
      </c>
      <c r="G49" s="45">
        <f t="shared" si="0"/>
        <v>0.01170138888888889</v>
      </c>
      <c r="H49" s="7"/>
      <c r="I49" s="5">
        <v>45</v>
      </c>
      <c r="J49" s="43" t="s">
        <v>228</v>
      </c>
      <c r="K49" s="45">
        <v>0.017800925925925925</v>
      </c>
      <c r="L49" s="45">
        <v>0.003472222222222222</v>
      </c>
      <c r="M49" s="45">
        <v>0.014328703703703703</v>
      </c>
    </row>
    <row r="50" spans="1:13" ht="15" customHeight="1">
      <c r="A50" s="44">
        <v>93</v>
      </c>
      <c r="B50" s="44" t="str">
        <f>IF(A50="","",VLOOKUP(A50,Entrants!$B$4:$D$105,3))</f>
        <v>GT</v>
      </c>
      <c r="C50" s="44">
        <v>46</v>
      </c>
      <c r="D50" s="127" t="str">
        <f>IF(A50="","",VLOOKUP(A50,Entrants!$B$4:$D$105,2))</f>
        <v>Turnbull, Paul</v>
      </c>
      <c r="E50" s="45">
        <v>0.017974537037037035</v>
      </c>
      <c r="F50" s="45">
        <f>IF(A50="","",VLOOKUP(A50,Entrants!$B$4:$O$105,9))</f>
        <v>0.006076388888888889</v>
      </c>
      <c r="G50" s="45">
        <f t="shared" si="0"/>
        <v>0.011898148148148147</v>
      </c>
      <c r="H50" s="7"/>
      <c r="I50" s="5">
        <v>46</v>
      </c>
      <c r="J50" s="43" t="s">
        <v>66</v>
      </c>
      <c r="K50" s="45">
        <v>0.01758101851851852</v>
      </c>
      <c r="L50" s="45">
        <v>0.0031249999999999997</v>
      </c>
      <c r="M50" s="45">
        <v>0.01445601851851852</v>
      </c>
    </row>
    <row r="51" spans="1:13" ht="15" customHeight="1">
      <c r="A51" s="44">
        <v>64</v>
      </c>
      <c r="B51" s="44" t="str">
        <f>IF(A51="","",VLOOKUP(A51,Entrants!$B$4:$D$105,3))</f>
        <v>AA</v>
      </c>
      <c r="C51" s="44">
        <v>47</v>
      </c>
      <c r="D51" s="127" t="str">
        <f>IF(A51="","",VLOOKUP(A51,Entrants!$B$4:$D$105,2))</f>
        <v>Munro, Lynn</v>
      </c>
      <c r="E51" s="45">
        <v>0.017997685185185186</v>
      </c>
      <c r="F51" s="45">
        <f>IF(A51="","",VLOOKUP(A51,Entrants!$B$4:$O$105,9))</f>
        <v>0.0005208333333333333</v>
      </c>
      <c r="G51" s="45">
        <f t="shared" si="0"/>
        <v>0.01747685185185185</v>
      </c>
      <c r="H51" s="7"/>
      <c r="I51" s="5">
        <v>47</v>
      </c>
      <c r="J51" s="43" t="s">
        <v>91</v>
      </c>
      <c r="K51" s="45">
        <v>0.01761574074074074</v>
      </c>
      <c r="L51" s="45">
        <v>0.002777777777777778</v>
      </c>
      <c r="M51" s="45">
        <v>0.014837962962962963</v>
      </c>
    </row>
    <row r="52" spans="1:13" ht="15" customHeight="1">
      <c r="A52" s="44">
        <v>11</v>
      </c>
      <c r="B52" s="44" t="str">
        <f>IF(A52="","",VLOOKUP(A52,Entrants!$B$4:$D$105,3))</f>
        <v>AD</v>
      </c>
      <c r="C52" s="44">
        <v>48</v>
      </c>
      <c r="D52" s="127" t="str">
        <f>IF(A52="","",VLOOKUP(A52,Entrants!$B$4:$D$105,2))</f>
        <v>Calverley, Claire</v>
      </c>
      <c r="E52" s="45">
        <v>0.01800925925925926</v>
      </c>
      <c r="F52" s="45">
        <f>IF(A52="","",VLOOKUP(A52,Entrants!$B$4:$O$105,9))</f>
        <v>0.004513888888888889</v>
      </c>
      <c r="G52" s="45">
        <f t="shared" si="0"/>
        <v>0.01349537037037037</v>
      </c>
      <c r="I52" s="5">
        <v>48</v>
      </c>
      <c r="J52" s="43" t="s">
        <v>51</v>
      </c>
      <c r="K52" s="45">
        <v>0.017222222222222222</v>
      </c>
      <c r="L52" s="45">
        <v>0.0022569444444444447</v>
      </c>
      <c r="M52" s="45">
        <v>0.014965277777777777</v>
      </c>
    </row>
    <row r="53" spans="1:13" ht="15" customHeight="1">
      <c r="A53" s="44">
        <v>90</v>
      </c>
      <c r="B53" s="44" t="str">
        <f>IF(A53="","",VLOOKUP(A53,Entrants!$B$4:$D$105,3))</f>
        <v>MP</v>
      </c>
      <c r="C53" s="44">
        <v>49</v>
      </c>
      <c r="D53" s="127" t="str">
        <f>IF(A53="","",VLOOKUP(A53,Entrants!$B$4:$D$105,2))</f>
        <v>Stewart, Claire</v>
      </c>
      <c r="E53" s="45">
        <v>0.018020833333333333</v>
      </c>
      <c r="F53" s="45">
        <f>IF(A53="","",VLOOKUP(A53,Entrants!$B$4:$O$105,9))</f>
        <v>0.0012152777777777778</v>
      </c>
      <c r="G53" s="45">
        <f t="shared" si="0"/>
        <v>0.016805555555555556</v>
      </c>
      <c r="I53" s="5">
        <v>49</v>
      </c>
      <c r="J53" s="43" t="s">
        <v>130</v>
      </c>
      <c r="K53" s="45">
        <v>0.017766203703703704</v>
      </c>
      <c r="L53" s="45">
        <v>0.002777777777777778</v>
      </c>
      <c r="M53" s="45">
        <v>0.014988425925925926</v>
      </c>
    </row>
    <row r="54" spans="1:13" ht="15" customHeight="1">
      <c r="A54" s="44">
        <v>80</v>
      </c>
      <c r="B54" s="44">
        <f>IF(A54="","",VLOOKUP(A54,Entrants!$B$4:$D$105,3))</f>
        <v>0</v>
      </c>
      <c r="C54" s="44">
        <v>50</v>
      </c>
      <c r="D54" s="127" t="str">
        <f>IF(A54="","",VLOOKUP(A54,Entrants!$B$4:$D$105,2))</f>
        <v>Sellars, Simon</v>
      </c>
      <c r="E54" s="45">
        <v>0.018020833333333333</v>
      </c>
      <c r="F54" s="45">
        <f>IF(A54="","",VLOOKUP(A54,Entrants!$B$4:$O$105,9))</f>
        <v>0.002777777777777778</v>
      </c>
      <c r="G54" s="45">
        <f t="shared" si="0"/>
        <v>0.015243055555555555</v>
      </c>
      <c r="I54" s="5">
        <v>50</v>
      </c>
      <c r="J54" s="7" t="s">
        <v>63</v>
      </c>
      <c r="K54" s="6">
        <v>0.017118055555555556</v>
      </c>
      <c r="L54" s="6">
        <v>0.0019097222222222222</v>
      </c>
      <c r="M54" s="6">
        <v>0.015208333333333334</v>
      </c>
    </row>
    <row r="55" spans="1:13" ht="15" customHeight="1">
      <c r="A55" s="44">
        <v>86</v>
      </c>
      <c r="B55" s="44" t="str">
        <f>IF(A55="","",VLOOKUP(A55,Entrants!$B$4:$D$105,3))</f>
        <v>TB</v>
      </c>
      <c r="C55" s="44">
        <v>51</v>
      </c>
      <c r="D55" s="127" t="str">
        <f>IF(A55="","",VLOOKUP(A55,Entrants!$B$4:$D$105,2))</f>
        <v>Singleton, Brian</v>
      </c>
      <c r="E55" s="45">
        <v>0.018043981481481484</v>
      </c>
      <c r="F55" s="45">
        <f>IF(A55="","",VLOOKUP(A55,Entrants!$B$4:$O$105,9))</f>
        <v>0.005902777777777778</v>
      </c>
      <c r="G55" s="45">
        <f t="shared" si="0"/>
        <v>0.012141203703703706</v>
      </c>
      <c r="I55" s="5">
        <v>51</v>
      </c>
      <c r="J55" s="43" t="s">
        <v>132</v>
      </c>
      <c r="K55" s="45">
        <v>0.018020833333333333</v>
      </c>
      <c r="L55" s="45">
        <v>0.002777777777777778</v>
      </c>
      <c r="M55" s="45">
        <v>0.015243055555555555</v>
      </c>
    </row>
    <row r="56" spans="1:13" ht="15" customHeight="1">
      <c r="A56" s="44">
        <v>63</v>
      </c>
      <c r="B56" s="44" t="str">
        <f>IF(A56="","",VLOOKUP(A56,Entrants!$B$4:$D$105,3))</f>
        <v>MM</v>
      </c>
      <c r="C56" s="44">
        <v>52</v>
      </c>
      <c r="D56" s="127" t="str">
        <f>IF(A56="","",VLOOKUP(A56,Entrants!$B$4:$D$105,2))</f>
        <v>Morris, Helen</v>
      </c>
      <c r="E56" s="45">
        <v>0.018090277777777778</v>
      </c>
      <c r="F56" s="45">
        <f>IF(A56="","",VLOOKUP(A56,Entrants!$B$4:$O$105,9))</f>
        <v>0.0046875</v>
      </c>
      <c r="G56" s="45">
        <f t="shared" si="0"/>
        <v>0.013402777777777777</v>
      </c>
      <c r="I56" s="5">
        <v>52</v>
      </c>
      <c r="J56" s="47" t="s">
        <v>173</v>
      </c>
      <c r="K56" s="6">
        <v>0.017372685185185185</v>
      </c>
      <c r="L56" s="6">
        <v>0.0015624999999999999</v>
      </c>
      <c r="M56" s="6">
        <v>0.015810185185185184</v>
      </c>
    </row>
    <row r="57" spans="1:13" ht="15" customHeight="1">
      <c r="A57" s="44">
        <v>54</v>
      </c>
      <c r="B57" s="44">
        <f>IF(A57="","",VLOOKUP(A57,Entrants!$B$4:$D$105,3))</f>
        <v>0</v>
      </c>
      <c r="C57" s="44">
        <v>53</v>
      </c>
      <c r="D57" s="127" t="str">
        <f>IF(A57="","",VLOOKUP(A57,Entrants!$B$4:$D$105,2))</f>
        <v>Legge, Scott</v>
      </c>
      <c r="E57" s="45">
        <v>0.01815972222222222</v>
      </c>
      <c r="F57" s="45">
        <f>IF(A57="","",VLOOKUP(A57,Entrants!$B$4:$O$105,9))</f>
        <v>0.005555555555555556</v>
      </c>
      <c r="G57" s="45">
        <f t="shared" si="0"/>
        <v>0.012604166666666663</v>
      </c>
      <c r="I57" s="5">
        <v>53</v>
      </c>
      <c r="J57" s="43" t="s">
        <v>72</v>
      </c>
      <c r="K57" s="45">
        <v>0.017766203703703704</v>
      </c>
      <c r="L57" s="45">
        <v>0.0012152777777777778</v>
      </c>
      <c r="M57" s="45">
        <v>0.016550925925925927</v>
      </c>
    </row>
    <row r="58" spans="1:13" ht="15" customHeight="1">
      <c r="A58" s="44">
        <v>89</v>
      </c>
      <c r="B58" s="44" t="str">
        <f>IF(A58="","",VLOOKUP(A58,Entrants!$B$4:$D$105,3))</f>
        <v>AD</v>
      </c>
      <c r="C58" s="44">
        <v>54</v>
      </c>
      <c r="D58" s="127" t="str">
        <f>IF(A58="","",VLOOKUP(A58,Entrants!$B$4:$D$105,2))</f>
        <v>Smith, Dale</v>
      </c>
      <c r="E58" s="45">
        <v>0.018229166666666668</v>
      </c>
      <c r="F58" s="45">
        <f>IF(A58="","",VLOOKUP(A58,Entrants!$B$4:$O$105,9))</f>
        <v>0.007291666666666666</v>
      </c>
      <c r="G58" s="45">
        <f t="shared" si="0"/>
        <v>0.010937500000000003</v>
      </c>
      <c r="I58" s="5">
        <v>54</v>
      </c>
      <c r="J58" s="43" t="s">
        <v>128</v>
      </c>
      <c r="K58" s="45">
        <v>0.018020833333333333</v>
      </c>
      <c r="L58" s="45">
        <v>0.0012152777777777778</v>
      </c>
      <c r="M58" s="45">
        <v>0.016805555555555556</v>
      </c>
    </row>
    <row r="59" spans="1:13" ht="15" customHeight="1">
      <c r="A59" s="44">
        <v>61</v>
      </c>
      <c r="B59" s="44" t="str">
        <f>IF(A59="","",VLOOKUP(A59,Entrants!$B$4:$D$105,3))</f>
        <v>MM</v>
      </c>
      <c r="C59" s="44">
        <v>55</v>
      </c>
      <c r="D59" s="127" t="str">
        <f>IF(A59="","",VLOOKUP(A59,Entrants!$B$4:$D$105,2))</f>
        <v>McCabe, Terry</v>
      </c>
      <c r="E59" s="45">
        <v>0.0184375</v>
      </c>
      <c r="F59" s="45">
        <f>IF(A59="","",VLOOKUP(A59,Entrants!$B$4:$O$105,9))</f>
        <v>0.005729166666666667</v>
      </c>
      <c r="G59" s="45">
        <f t="shared" si="0"/>
        <v>0.012708333333333332</v>
      </c>
      <c r="I59" s="5">
        <v>55</v>
      </c>
      <c r="J59" s="43" t="s">
        <v>190</v>
      </c>
      <c r="K59" s="45">
        <v>0.018506944444444444</v>
      </c>
      <c r="L59" s="45">
        <v>0.0010416666666666667</v>
      </c>
      <c r="M59" s="45">
        <v>0.017465277777777777</v>
      </c>
    </row>
    <row r="60" spans="1:13" ht="15">
      <c r="A60" s="44">
        <v>77</v>
      </c>
      <c r="B60" s="44" t="str">
        <f>IF(A60="","",VLOOKUP(A60,Entrants!$B$4:$D$105,3))</f>
        <v>GG</v>
      </c>
      <c r="C60" s="44">
        <v>56</v>
      </c>
      <c r="D60" s="127" t="str">
        <f>IF(A60="","",VLOOKUP(A60,Entrants!$B$4:$D$105,2))</f>
        <v>Scott, Andrea</v>
      </c>
      <c r="E60" s="45">
        <v>0.018506944444444444</v>
      </c>
      <c r="F60" s="45">
        <f>IF(A60="","",VLOOKUP(A60,Entrants!$B$4:$O$105,9))</f>
        <v>0.0010416666666666667</v>
      </c>
      <c r="G60" s="45">
        <f t="shared" si="0"/>
        <v>0.017465277777777777</v>
      </c>
      <c r="I60" s="5">
        <v>56</v>
      </c>
      <c r="J60" s="43" t="s">
        <v>181</v>
      </c>
      <c r="K60" s="45">
        <v>0.017997685185185186</v>
      </c>
      <c r="L60" s="45">
        <v>0.0005208333333333333</v>
      </c>
      <c r="M60" s="45">
        <v>0.01747685185185185</v>
      </c>
    </row>
    <row r="61" spans="1:13" ht="15">
      <c r="A61" s="44"/>
      <c r="B61" s="44">
        <f>IF(A61="","",VLOOKUP(A61,Entrants!$B$4:$D$105,3))</f>
      </c>
      <c r="C61" s="44">
        <v>57</v>
      </c>
      <c r="D61" s="127">
        <f>IF(A61="","",VLOOKUP(A61,Entrants!$B$4:$D$105,2))</f>
      </c>
      <c r="E61" s="45"/>
      <c r="F61" s="45">
        <f>IF(A61="","",VLOOKUP(A61,Entrants!$B$4:$O$105,9))</f>
      </c>
      <c r="G61" s="45">
        <f t="shared" si="0"/>
      </c>
      <c r="I61" s="5">
        <v>57</v>
      </c>
      <c r="J61" s="47" t="s">
        <v>15</v>
      </c>
      <c r="K61" s="6"/>
      <c r="L61" s="6" t="s">
        <v>15</v>
      </c>
      <c r="M61" s="6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127">
        <f>IF(A62="","",VLOOKUP(A62,Entrants!$B$4:$D$105,2))</f>
      </c>
      <c r="E62" s="45"/>
      <c r="F62" s="45">
        <f>IF(A62="","",VLOOKUP(A62,Entrants!$B$4:$O$105,9))</f>
      </c>
      <c r="G62" s="45">
        <f t="shared" si="0"/>
      </c>
      <c r="I62" s="5">
        <v>58</v>
      </c>
      <c r="J62" s="47" t="s">
        <v>15</v>
      </c>
      <c r="K62" s="6"/>
      <c r="L62" s="6" t="s">
        <v>15</v>
      </c>
      <c r="M62" s="6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127">
        <f>IF(A63="","",VLOOKUP(A63,Entrants!$B$4:$D$105,2))</f>
      </c>
      <c r="E63" s="45"/>
      <c r="F63" s="45">
        <f>IF(A63="","",VLOOKUP(A63,Entrants!$B$4:$O$105,9))</f>
      </c>
      <c r="G63" s="45">
        <f t="shared" si="0"/>
      </c>
      <c r="I63" s="5">
        <v>59</v>
      </c>
      <c r="J63" s="47" t="s">
        <v>15</v>
      </c>
      <c r="K63" s="6"/>
      <c r="L63" s="6" t="s">
        <v>15</v>
      </c>
      <c r="M63" s="6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IF(A64="","",VLOOKUP(A64,Entrants!$B$4:$O$105,9))</f>
      </c>
      <c r="G64" s="45">
        <f t="shared" si="0"/>
      </c>
      <c r="I64" s="5">
        <v>60</v>
      </c>
      <c r="J64" s="47" t="s">
        <v>15</v>
      </c>
      <c r="K64" s="6"/>
      <c r="L64" s="6" t="s">
        <v>15</v>
      </c>
      <c r="M64" s="6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IF(A65="","",VLOOKUP(A65,Entrants!$B$4:$O$105,9))</f>
      </c>
      <c r="G65" s="45">
        <f t="shared" si="0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IF(A66="","",VLOOKUP(A66,Entrants!$B$4:$O$105,9))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IF(A67="","",VLOOKUP(A67,Entrants!$B$4:$O$105,9))</f>
      </c>
      <c r="G67" s="45">
        <f aca="true" t="shared" si="1" ref="G67:G79">IF(D67="","",E67-F67)</f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6"/>
      <c r="G68" s="45">
        <f t="shared" si="1"/>
      </c>
      <c r="I68" s="5">
        <v>64</v>
      </c>
      <c r="J68" s="7" t="s">
        <v>15</v>
      </c>
      <c r="K68" s="6"/>
      <c r="L68" s="6"/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6"/>
      <c r="G69" s="45">
        <f t="shared" si="1"/>
      </c>
      <c r="I69" s="5">
        <v>65</v>
      </c>
      <c r="J69" s="7" t="s">
        <v>15</v>
      </c>
      <c r="K69" s="6"/>
      <c r="L69" s="6"/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6"/>
      <c r="G70" s="45">
        <f t="shared" si="1"/>
      </c>
      <c r="I70" s="5">
        <v>66</v>
      </c>
      <c r="J70" s="7" t="s">
        <v>15</v>
      </c>
      <c r="K70" s="6"/>
      <c r="L70" s="6"/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6"/>
      <c r="G71" s="45">
        <f t="shared" si="1"/>
      </c>
      <c r="I71" s="5">
        <v>67</v>
      </c>
      <c r="J71" s="7" t="s">
        <v>15</v>
      </c>
      <c r="K71" s="6"/>
      <c r="L71" s="6"/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6"/>
      <c r="G72" s="45">
        <f t="shared" si="1"/>
      </c>
      <c r="I72" s="5">
        <v>68</v>
      </c>
      <c r="J72" s="47" t="s">
        <v>15</v>
      </c>
      <c r="K72" s="6"/>
      <c r="L72" s="6"/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6"/>
      <c r="G73" s="45">
        <f t="shared" si="1"/>
      </c>
      <c r="I73" s="5">
        <v>69</v>
      </c>
      <c r="J73" s="7" t="s">
        <v>15</v>
      </c>
      <c r="K73" s="6"/>
      <c r="L73" s="6"/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6"/>
      <c r="G74" s="45">
        <f t="shared" si="1"/>
      </c>
      <c r="I74" s="5">
        <v>70</v>
      </c>
      <c r="J74" s="7" t="s">
        <v>15</v>
      </c>
      <c r="K74" s="6"/>
      <c r="L74" s="6"/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6"/>
      <c r="G75" s="45">
        <f t="shared" si="1"/>
      </c>
      <c r="I75" s="5">
        <v>71</v>
      </c>
      <c r="J75" s="47" t="s">
        <v>15</v>
      </c>
      <c r="K75" s="6"/>
      <c r="L75" s="6"/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6"/>
      <c r="G76" s="45">
        <f t="shared" si="1"/>
      </c>
      <c r="I76" s="5">
        <v>72</v>
      </c>
      <c r="J76" s="7" t="s">
        <v>15</v>
      </c>
      <c r="K76" s="6"/>
      <c r="L76" s="6"/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6"/>
      <c r="G77" s="45">
        <f t="shared" si="1"/>
      </c>
      <c r="I77" s="5">
        <v>73</v>
      </c>
      <c r="J77" s="47" t="s">
        <v>15</v>
      </c>
      <c r="K77" s="6"/>
      <c r="L77" s="6"/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6"/>
      <c r="G78" s="45">
        <f t="shared" si="1"/>
      </c>
      <c r="I78" s="5">
        <v>74</v>
      </c>
      <c r="J78" s="47" t="s">
        <v>15</v>
      </c>
      <c r="K78" s="6"/>
      <c r="L78" s="6"/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6"/>
      <c r="G79" s="45">
        <f t="shared" si="1"/>
      </c>
      <c r="I79" s="5">
        <v>75</v>
      </c>
      <c r="J79" s="7" t="s">
        <v>15</v>
      </c>
      <c r="K79" s="6"/>
      <c r="L79" s="6"/>
      <c r="M79" s="6" t="s">
        <v>15</v>
      </c>
    </row>
    <row r="80" spans="2:10" ht="15">
      <c r="B80" s="44">
        <f>IF(A80="","",VLOOKUP(A80,Entrants!$B$4:$D$105,3))</f>
      </c>
      <c r="C80" s="44">
        <v>76</v>
      </c>
      <c r="D80" s="43">
        <f>IF(A80="","",VLOOKUP(A80,Entrants!$B$4:$D$105,2))</f>
      </c>
      <c r="I80" s="5">
        <v>76</v>
      </c>
    </row>
    <row r="81" spans="2:10" ht="15">
      <c r="B81" s="44">
        <f>IF(A81="","",VLOOKUP(A81,Entrants!$B$4:$D$105,3))</f>
      </c>
      <c r="C81" s="44">
        <v>77</v>
      </c>
      <c r="D81" s="43">
        <f>IF(A81="","",VLOOKUP(A81,Entrants!$B$4:$D$105,2))</f>
      </c>
      <c r="I81" s="5">
        <v>77</v>
      </c>
    </row>
    <row r="82" spans="2:10" ht="15">
      <c r="B82" s="44">
        <f>IF(A82="","",VLOOKUP(A82,Entrants!$B$4:$D$105,3))</f>
      </c>
      <c r="C82" s="44">
        <v>78</v>
      </c>
      <c r="D82" s="43">
        <f>IF(A82="","",VLOOKUP(A82,Entrants!$B$4:$D$105,2))</f>
      </c>
      <c r="I82" s="5">
        <v>78</v>
      </c>
    </row>
    <row r="83" spans="2:10" ht="15">
      <c r="B83" s="44">
        <f>IF(A83="","",VLOOKUP(A83,Entrants!$B$4:$D$105,3))</f>
      </c>
      <c r="C83" s="44">
        <v>79</v>
      </c>
      <c r="D83" s="43">
        <f>IF(A83="","",VLOOKUP(A83,Entrants!$B$4:$D$105,2))</f>
      </c>
      <c r="I83" s="5">
        <v>79</v>
      </c>
    </row>
    <row r="84" spans="2:10" ht="15">
      <c r="B84" s="44">
        <f>IF(A84="","",VLOOKUP(A84,Entrants!$B$4:$D$105,3))</f>
      </c>
      <c r="C84" s="44">
        <v>80</v>
      </c>
      <c r="D84" s="43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29">
      <selection activeCell="A5" sqref="A5:C6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120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57</v>
      </c>
      <c r="B5" s="44" t="str">
        <f>IF(A5="","",VLOOKUP(A5,Entrants!$B$4:$D$105,3))</f>
        <v>AA</v>
      </c>
      <c r="C5" s="44">
        <v>1</v>
      </c>
      <c r="D5" s="127" t="str">
        <f>IF(A5="","",VLOOKUP(A5,Entrants!$B$4:$D$105,2))</f>
        <v>Lowes, Alison</v>
      </c>
      <c r="E5" s="45">
        <v>0.016342592592592593</v>
      </c>
      <c r="F5" s="45">
        <f>IF(A5="","",VLOOKUP(A5,Entrants!$B$4:$O$105,10))</f>
        <v>0.0008680555555555555</v>
      </c>
      <c r="G5" s="45">
        <f aca="true" t="shared" si="0" ref="G5:G66">IF(D5="","",E5-F5)</f>
        <v>0.015474537037037037</v>
      </c>
      <c r="H5" s="7"/>
      <c r="I5" s="5">
        <v>1</v>
      </c>
      <c r="J5" s="43" t="s">
        <v>182</v>
      </c>
      <c r="K5" s="45">
        <v>0.017233796296296296</v>
      </c>
      <c r="L5" s="45">
        <v>0.0078125</v>
      </c>
      <c r="M5" s="45">
        <v>0.009421296296296296</v>
      </c>
    </row>
    <row r="6" spans="1:13" ht="15" customHeight="1">
      <c r="A6" s="44">
        <v>84</v>
      </c>
      <c r="B6" s="44" t="str">
        <f>IF(A6="","",VLOOKUP(A6,Entrants!$B$4:$D$105,3))</f>
        <v>RR</v>
      </c>
      <c r="C6" s="44">
        <v>2</v>
      </c>
      <c r="D6" s="127" t="str">
        <f>IF(A6="","",VLOOKUP(A6,Entrants!$B$4:$D$105,2))</f>
        <v>Shillinglaw, Richard</v>
      </c>
      <c r="E6" s="45">
        <v>0.016412037037037037</v>
      </c>
      <c r="F6" s="45">
        <f>IF(A6="","",VLOOKUP(A6,Entrants!$B$4:$O$105,10))</f>
        <v>0.003472222222222222</v>
      </c>
      <c r="G6" s="45">
        <f t="shared" si="0"/>
        <v>0.012939814814814815</v>
      </c>
      <c r="H6" s="7"/>
      <c r="I6" s="5">
        <v>2</v>
      </c>
      <c r="J6" s="43" t="s">
        <v>57</v>
      </c>
      <c r="K6" s="45">
        <v>0.016828703703703703</v>
      </c>
      <c r="L6" s="45">
        <v>0.007118055555555555</v>
      </c>
      <c r="M6" s="45">
        <v>0.009710648148148149</v>
      </c>
    </row>
    <row r="7" spans="1:13" ht="15" customHeight="1">
      <c r="A7" s="44">
        <v>77</v>
      </c>
      <c r="B7" s="44" t="str">
        <f>IF(A7="","",VLOOKUP(A7,Entrants!$B$4:$D$105,3))</f>
        <v>GG</v>
      </c>
      <c r="C7" s="44">
        <v>3</v>
      </c>
      <c r="D7" s="127" t="str">
        <f>IF(A7="","",VLOOKUP(A7,Entrants!$B$4:$D$105,2))</f>
        <v>Scott, Andrea</v>
      </c>
      <c r="E7" s="45">
        <v>0.01650462962962963</v>
      </c>
      <c r="F7" s="146" t="s">
        <v>276</v>
      </c>
      <c r="G7" s="45">
        <v>0.01667824074074074</v>
      </c>
      <c r="H7" s="7"/>
      <c r="I7" s="5">
        <v>3</v>
      </c>
      <c r="J7" s="47" t="s">
        <v>94</v>
      </c>
      <c r="K7" s="6">
        <v>0.01726851851851852</v>
      </c>
      <c r="L7" s="6">
        <v>0.007465277777777778</v>
      </c>
      <c r="M7" s="6">
        <v>0.00980324074074074</v>
      </c>
    </row>
    <row r="8" spans="1:13" ht="15" customHeight="1">
      <c r="A8" s="44">
        <v>11</v>
      </c>
      <c r="B8" s="44" t="str">
        <f>IF(A8="","",VLOOKUP(A8,Entrants!$B$4:$D$105,3))</f>
        <v>AD</v>
      </c>
      <c r="C8" s="44">
        <v>4</v>
      </c>
      <c r="D8" s="127" t="str">
        <f>IF(A8="","",VLOOKUP(A8,Entrants!$B$4:$D$105,2))</f>
        <v>Calverley, Claire</v>
      </c>
      <c r="E8" s="45">
        <v>0.016574074074074074</v>
      </c>
      <c r="F8" s="45">
        <f>IF(A8="","",VLOOKUP(A8,Entrants!$B$4:$O$105,10))</f>
        <v>0.003993055555555556</v>
      </c>
      <c r="G8" s="45">
        <f t="shared" si="0"/>
        <v>0.01258101851851852</v>
      </c>
      <c r="H8" s="7"/>
      <c r="I8" s="5">
        <v>4</v>
      </c>
      <c r="J8" s="43" t="s">
        <v>55</v>
      </c>
      <c r="K8" s="45">
        <v>0.017118055555555556</v>
      </c>
      <c r="L8" s="45">
        <v>0.007291666666666666</v>
      </c>
      <c r="M8" s="45">
        <v>0.009826388888888891</v>
      </c>
    </row>
    <row r="9" spans="1:13" ht="15" customHeight="1">
      <c r="A9" s="44">
        <v>32</v>
      </c>
      <c r="B9" s="44" t="str">
        <f>IF(A9="","",VLOOKUP(A9,Entrants!$B$4:$D$105,3))</f>
        <v>FS</v>
      </c>
      <c r="C9" s="44">
        <v>5</v>
      </c>
      <c r="D9" s="127" t="str">
        <f>IF(A9="","",VLOOKUP(A9,Entrants!$B$4:$D$105,2))</f>
        <v>French, Jon</v>
      </c>
      <c r="E9" s="45">
        <v>0.016828703703703703</v>
      </c>
      <c r="F9" s="45">
        <f>IF(A9="","",VLOOKUP(A9,Entrants!$B$4:$O$105,10))</f>
        <v>0.007118055555555555</v>
      </c>
      <c r="G9" s="45">
        <f t="shared" si="0"/>
        <v>0.009710648148148149</v>
      </c>
      <c r="H9" s="7"/>
      <c r="I9" s="5">
        <v>5</v>
      </c>
      <c r="J9" s="43" t="s">
        <v>87</v>
      </c>
      <c r="K9" s="45">
        <v>0.017141203703703704</v>
      </c>
      <c r="L9" s="45">
        <v>0.007118055555555555</v>
      </c>
      <c r="M9" s="45">
        <v>0.010023148148148149</v>
      </c>
    </row>
    <row r="10" spans="1:13" ht="15" customHeight="1">
      <c r="A10" s="44">
        <v>59</v>
      </c>
      <c r="B10" s="44" t="str">
        <f>IF(A10="","",VLOOKUP(A10,Entrants!$B$4:$D$105,3))</f>
        <v>NK</v>
      </c>
      <c r="C10" s="44">
        <v>6</v>
      </c>
      <c r="D10" s="127" t="str">
        <f>IF(A10="","",VLOOKUP(A10,Entrants!$B$4:$D$105,2))</f>
        <v>Mason, Claire</v>
      </c>
      <c r="E10" s="45">
        <v>0.01685185185185185</v>
      </c>
      <c r="F10" s="45">
        <f>IF(A10="","",VLOOKUP(A10,Entrants!$B$4:$O$105,10))</f>
        <v>0.0031249999999999997</v>
      </c>
      <c r="G10" s="45">
        <f t="shared" si="0"/>
        <v>0.013726851851851851</v>
      </c>
      <c r="H10" s="7"/>
      <c r="I10" s="5">
        <v>6</v>
      </c>
      <c r="J10" s="47" t="s">
        <v>45</v>
      </c>
      <c r="K10" s="6">
        <v>0.017083333333333336</v>
      </c>
      <c r="L10" s="6">
        <v>0.006944444444444444</v>
      </c>
      <c r="M10" s="6">
        <v>0.010138888888888892</v>
      </c>
    </row>
    <row r="11" spans="1:13" ht="15" customHeight="1">
      <c r="A11" s="44">
        <v>80</v>
      </c>
      <c r="B11" s="44">
        <f>IF(A11="","",VLOOKUP(A11,Entrants!$B$4:$D$105,3))</f>
        <v>0</v>
      </c>
      <c r="C11" s="44">
        <v>7</v>
      </c>
      <c r="D11" s="127" t="str">
        <f>IF(A11="","",VLOOKUP(A11,Entrants!$B$4:$D$105,2))</f>
        <v>Sellars, Simon</v>
      </c>
      <c r="E11" s="45">
        <v>0.016886574074074075</v>
      </c>
      <c r="F11" s="45">
        <f>IF(A11="","",VLOOKUP(A11,Entrants!$B$4:$O$105,10))</f>
        <v>0.002777777777777778</v>
      </c>
      <c r="G11" s="45">
        <f t="shared" si="0"/>
        <v>0.014108796296296296</v>
      </c>
      <c r="H11" s="7"/>
      <c r="I11" s="5">
        <v>7</v>
      </c>
      <c r="J11" s="43" t="s">
        <v>92</v>
      </c>
      <c r="K11" s="45">
        <v>0.017627314814814814</v>
      </c>
      <c r="L11" s="45">
        <v>0.007291666666666666</v>
      </c>
      <c r="M11" s="45">
        <v>0.01033564814814815</v>
      </c>
    </row>
    <row r="12" spans="1:13" ht="15" customHeight="1">
      <c r="A12" s="44">
        <v>74</v>
      </c>
      <c r="B12" s="44" t="str">
        <f>IF(A12="","",VLOOKUP(A12,Entrants!$B$4:$D$105,3))</f>
        <v>AD</v>
      </c>
      <c r="C12" s="44">
        <v>8</v>
      </c>
      <c r="D12" s="127" t="str">
        <f>IF(A12="","",VLOOKUP(A12,Entrants!$B$4:$D$105,2))</f>
        <v>Roberts, Dave</v>
      </c>
      <c r="E12" s="45">
        <v>0.01693287037037037</v>
      </c>
      <c r="F12" s="45">
        <f>IF(A12="","",VLOOKUP(A12,Entrants!$B$4:$O$105,10))</f>
        <v>0.005208333333333333</v>
      </c>
      <c r="G12" s="45">
        <f t="shared" si="0"/>
        <v>0.011724537037037037</v>
      </c>
      <c r="H12" s="7"/>
      <c r="I12" s="5">
        <v>8</v>
      </c>
      <c r="J12" s="47" t="s">
        <v>97</v>
      </c>
      <c r="K12" s="6">
        <v>0.01734953703703704</v>
      </c>
      <c r="L12" s="6">
        <v>0.0067708333333333336</v>
      </c>
      <c r="M12" s="6">
        <v>0.010578703703703705</v>
      </c>
    </row>
    <row r="13" spans="1:13" ht="15" customHeight="1">
      <c r="A13" s="44">
        <v>29</v>
      </c>
      <c r="B13" s="44" t="str">
        <f>IF(A13="","",VLOOKUP(A13,Entrants!$B$4:$D$105,3))</f>
        <v>AA</v>
      </c>
      <c r="C13" s="44">
        <v>9</v>
      </c>
      <c r="D13" s="127" t="str">
        <f>IF(A13="","",VLOOKUP(A13,Entrants!$B$4:$D$105,2))</f>
        <v>Edwards, Phillipa</v>
      </c>
      <c r="E13" s="45">
        <v>0.016967592592592593</v>
      </c>
      <c r="F13" s="45">
        <f>IF(A13="","",VLOOKUP(A13,Entrants!$B$4:$O$105,10))</f>
        <v>0.0015624999999999999</v>
      </c>
      <c r="G13" s="45">
        <f t="shared" si="0"/>
        <v>0.015405092592592593</v>
      </c>
      <c r="H13" s="7"/>
      <c r="I13" s="5">
        <v>9</v>
      </c>
      <c r="J13" s="7" t="s">
        <v>65</v>
      </c>
      <c r="K13" s="6">
        <v>0.01775462962962963</v>
      </c>
      <c r="L13" s="6">
        <v>0.007118055555555555</v>
      </c>
      <c r="M13" s="6">
        <v>0.010636574074074076</v>
      </c>
    </row>
    <row r="14" spans="1:13" ht="15" customHeight="1">
      <c r="A14" s="44">
        <v>22</v>
      </c>
      <c r="B14" s="44" t="str">
        <f>IF(A14="","",VLOOKUP(A14,Entrants!$B$4:$D$105,3))</f>
        <v>HT</v>
      </c>
      <c r="C14" s="44">
        <v>10</v>
      </c>
      <c r="D14" s="127" t="str">
        <f>IF(A14="","",VLOOKUP(A14,Entrants!$B$4:$D$105,2))</f>
        <v>Dickinson, Ralph</v>
      </c>
      <c r="E14" s="45">
        <v>0.017013888888888887</v>
      </c>
      <c r="F14" s="45">
        <f>IF(A14="","",VLOOKUP(A14,Entrants!$B$4:$O$105,10))</f>
        <v>0.004513888888888889</v>
      </c>
      <c r="G14" s="45">
        <f t="shared" si="0"/>
        <v>0.012499999999999997</v>
      </c>
      <c r="H14" s="7"/>
      <c r="I14" s="5">
        <v>10</v>
      </c>
      <c r="J14" s="43" t="s">
        <v>46</v>
      </c>
      <c r="K14" s="45">
        <v>0.017152777777777777</v>
      </c>
      <c r="L14" s="45">
        <v>0.006423611111111112</v>
      </c>
      <c r="M14" s="45">
        <v>0.010729166666666665</v>
      </c>
    </row>
    <row r="15" spans="1:13" ht="15" customHeight="1">
      <c r="A15" s="44">
        <v>47</v>
      </c>
      <c r="B15" s="44" t="str">
        <f>IF(A15="","",VLOOKUP(A15,Entrants!$B$4:$D$105,3))</f>
        <v>RR</v>
      </c>
      <c r="C15" s="44">
        <v>11</v>
      </c>
      <c r="D15" s="127" t="str">
        <f>IF(A15="","",VLOOKUP(A15,Entrants!$B$4:$D$105,2))</f>
        <v>Ingram, Ron</v>
      </c>
      <c r="E15" s="45">
        <v>0.017037037037037038</v>
      </c>
      <c r="F15" s="45">
        <f>IF(A15="","",VLOOKUP(A15,Entrants!$B$4:$O$105,10))</f>
        <v>0.002951388888888889</v>
      </c>
      <c r="G15" s="45">
        <f t="shared" si="0"/>
        <v>0.01408564814814815</v>
      </c>
      <c r="H15" s="7"/>
      <c r="I15" s="5">
        <v>11</v>
      </c>
      <c r="J15" s="43" t="s">
        <v>98</v>
      </c>
      <c r="K15" s="45">
        <v>0.018229166666666668</v>
      </c>
      <c r="L15" s="45">
        <v>0.007465277777777778</v>
      </c>
      <c r="M15" s="45">
        <v>0.010763888888888889</v>
      </c>
    </row>
    <row r="16" spans="1:13" ht="15" customHeight="1">
      <c r="A16" s="44">
        <v>36</v>
      </c>
      <c r="B16" s="44" t="str">
        <f>IF(A16="","",VLOOKUP(A16,Entrants!$B$4:$D$105,3))</f>
        <v>RR</v>
      </c>
      <c r="C16" s="44">
        <v>12</v>
      </c>
      <c r="D16" s="127" t="str">
        <f>IF(A16="","",VLOOKUP(A16,Entrants!$B$4:$D$105,2))</f>
        <v>Gillespie, Steve</v>
      </c>
      <c r="E16" s="45">
        <v>0.01704861111111111</v>
      </c>
      <c r="F16" s="45">
        <f>IF(A16="","",VLOOKUP(A16,Entrants!$B$4:$O$105,10))</f>
        <v>0.005381944444444445</v>
      </c>
      <c r="G16" s="45">
        <f t="shared" si="0"/>
        <v>0.011666666666666665</v>
      </c>
      <c r="H16" s="7"/>
      <c r="I16" s="5">
        <v>12</v>
      </c>
      <c r="J16" s="43" t="s">
        <v>86</v>
      </c>
      <c r="K16" s="45">
        <v>0.017592592592592594</v>
      </c>
      <c r="L16" s="45">
        <v>0.0067708333333333336</v>
      </c>
      <c r="M16" s="45">
        <v>0.01082175925925926</v>
      </c>
    </row>
    <row r="17" spans="1:13" ht="15" customHeight="1">
      <c r="A17" s="44">
        <v>6</v>
      </c>
      <c r="B17" s="44" t="str">
        <f>IF(A17="","",VLOOKUP(A17,Entrants!$B$4:$D$105,3))</f>
        <v>AD</v>
      </c>
      <c r="C17" s="44">
        <v>13</v>
      </c>
      <c r="D17" s="127" t="str">
        <f>IF(A17="","",VLOOKUP(A17,Entrants!$B$4:$D$105,2))</f>
        <v>Bradley, Dave</v>
      </c>
      <c r="E17" s="45">
        <v>0.01707175925925926</v>
      </c>
      <c r="F17" s="45">
        <f>IF(A17="","",VLOOKUP(A17,Entrants!$B$4:$O$105,10))</f>
        <v>0.005381944444444445</v>
      </c>
      <c r="G17" s="45">
        <f t="shared" si="0"/>
        <v>0.011689814814814813</v>
      </c>
      <c r="H17" s="7"/>
      <c r="I17" s="5">
        <v>13</v>
      </c>
      <c r="J17" s="47" t="s">
        <v>100</v>
      </c>
      <c r="K17" s="6">
        <v>0.017662037037037035</v>
      </c>
      <c r="L17" s="6">
        <v>0.0067708333333333336</v>
      </c>
      <c r="M17" s="6">
        <v>0.010891203703703702</v>
      </c>
    </row>
    <row r="18" spans="1:13" ht="15" customHeight="1">
      <c r="A18" s="44">
        <v>97</v>
      </c>
      <c r="B18" s="44" t="str">
        <f>IF(A18="","",VLOOKUP(A18,Entrants!$B$4:$D$105,3))</f>
        <v>GT</v>
      </c>
      <c r="C18" s="44">
        <v>14</v>
      </c>
      <c r="D18" s="127" t="str">
        <f>IF(A18="","",VLOOKUP(A18,Entrants!$B$4:$D$105,2))</f>
        <v>Willshire, Keith</v>
      </c>
      <c r="E18" s="45">
        <v>0.017083333333333336</v>
      </c>
      <c r="F18" s="45">
        <f>IF(A18="","",VLOOKUP(A18,Entrants!$B$4:$O$105,10))</f>
        <v>0.0022569444444444447</v>
      </c>
      <c r="G18" s="45">
        <f t="shared" si="0"/>
        <v>0.01482638888888889</v>
      </c>
      <c r="H18" s="7"/>
      <c r="I18" s="5">
        <v>14</v>
      </c>
      <c r="J18" s="43" t="s">
        <v>58</v>
      </c>
      <c r="K18" s="45">
        <v>0.01792824074074074</v>
      </c>
      <c r="L18" s="45">
        <v>0.006944444444444444</v>
      </c>
      <c r="M18" s="45">
        <v>0.010983796296296297</v>
      </c>
    </row>
    <row r="19" spans="1:13" ht="15" customHeight="1">
      <c r="A19" s="44">
        <v>1</v>
      </c>
      <c r="B19" s="44" t="str">
        <f>IF(A19="","",VLOOKUP(A19,Entrants!$B$4:$D$105,3))</f>
        <v>MP</v>
      </c>
      <c r="C19" s="44">
        <v>15</v>
      </c>
      <c r="D19" s="127" t="str">
        <f>IF(A19="","",VLOOKUP(A19,Entrants!$B$4:$D$105,2))</f>
        <v>Barkley, Robby</v>
      </c>
      <c r="E19" s="45">
        <v>0.017083333333333336</v>
      </c>
      <c r="F19" s="45">
        <f>IF(A19="","",VLOOKUP(A19,Entrants!$B$4:$O$105,10))</f>
        <v>0.006944444444444444</v>
      </c>
      <c r="G19" s="45">
        <f t="shared" si="0"/>
        <v>0.010138888888888892</v>
      </c>
      <c r="H19" s="7"/>
      <c r="I19" s="5">
        <v>15</v>
      </c>
      <c r="J19" s="43" t="s">
        <v>59</v>
      </c>
      <c r="K19" s="45">
        <v>0.017430555555555557</v>
      </c>
      <c r="L19" s="45">
        <v>0.006423611111111112</v>
      </c>
      <c r="M19" s="45">
        <v>0.011006944444444444</v>
      </c>
    </row>
    <row r="20" spans="1:13" ht="15" customHeight="1">
      <c r="A20" s="44">
        <v>51</v>
      </c>
      <c r="B20" s="44" t="str">
        <f>IF(A20="","",VLOOKUP(A20,Entrants!$B$4:$D$105,3))</f>
        <v>TB</v>
      </c>
      <c r="C20" s="44">
        <v>16</v>
      </c>
      <c r="D20" s="127" t="str">
        <f>IF(A20="","",VLOOKUP(A20,Entrants!$B$4:$D$105,2))</f>
        <v>Johnson, Ewa</v>
      </c>
      <c r="E20" s="45">
        <v>0.01709490740740741</v>
      </c>
      <c r="F20" s="45">
        <f>IF(A20="","",VLOOKUP(A20,Entrants!$B$4:$O$105,10))</f>
        <v>0.001736111111111111</v>
      </c>
      <c r="G20" s="45">
        <f t="shared" si="0"/>
        <v>0.015358796296296297</v>
      </c>
      <c r="H20" s="7"/>
      <c r="I20" s="5">
        <v>16</v>
      </c>
      <c r="J20" s="47" t="s">
        <v>99</v>
      </c>
      <c r="K20" s="6">
        <v>0.018078703703703704</v>
      </c>
      <c r="L20" s="6">
        <v>0.0067708333333333336</v>
      </c>
      <c r="M20" s="6">
        <v>0.011307870370370371</v>
      </c>
    </row>
    <row r="21" spans="1:13" ht="15" customHeight="1">
      <c r="A21" s="44">
        <v>3</v>
      </c>
      <c r="B21" s="44" t="str">
        <f>IF(A21="","",VLOOKUP(A21,Entrants!$B$4:$D$105,3))</f>
        <v>HT</v>
      </c>
      <c r="C21" s="44">
        <v>17</v>
      </c>
      <c r="D21" s="127" t="str">
        <f>IF(A21="","",VLOOKUP(A21,Entrants!$B$4:$D$105,2))</f>
        <v>Barrett, Lauren</v>
      </c>
      <c r="E21" s="45">
        <v>0.01709490740740741</v>
      </c>
      <c r="F21" s="45">
        <f>IF(A21="","",VLOOKUP(A21,Entrants!$B$4:$O$105,10))</f>
        <v>0.0046875</v>
      </c>
      <c r="G21" s="45">
        <f t="shared" si="0"/>
        <v>0.012407407407407409</v>
      </c>
      <c r="H21" s="7"/>
      <c r="I21" s="5">
        <v>17</v>
      </c>
      <c r="J21" s="43" t="s">
        <v>82</v>
      </c>
      <c r="K21" s="45">
        <v>0.017395833333333336</v>
      </c>
      <c r="L21" s="45">
        <v>0.006076388888888889</v>
      </c>
      <c r="M21" s="45">
        <v>0.011319444444444448</v>
      </c>
    </row>
    <row r="22" spans="1:13" ht="15" customHeight="1">
      <c r="A22" s="44">
        <v>18</v>
      </c>
      <c r="B22" s="44">
        <f>IF(A22="","",VLOOKUP(A22,Entrants!$B$4:$D$105,3))</f>
        <v>0</v>
      </c>
      <c r="C22" s="44">
        <v>18</v>
      </c>
      <c r="D22" s="127" t="str">
        <f>IF(A22="","",VLOOKUP(A22,Entrants!$B$4:$D$105,2))</f>
        <v>Cox, Simon</v>
      </c>
      <c r="E22" s="45">
        <v>0.017106481481481483</v>
      </c>
      <c r="F22" s="45">
        <f>IF(A22="","",VLOOKUP(A22,Entrants!$B$4:$O$105,10))</f>
        <v>0.004861111111111111</v>
      </c>
      <c r="G22" s="45">
        <f t="shared" si="0"/>
        <v>0.012245370370370372</v>
      </c>
      <c r="H22" s="7"/>
      <c r="I22" s="5">
        <v>18</v>
      </c>
      <c r="J22" s="43" t="s">
        <v>76</v>
      </c>
      <c r="K22" s="45">
        <v>0.017280092592592593</v>
      </c>
      <c r="L22" s="45">
        <v>0.005902777777777778</v>
      </c>
      <c r="M22" s="45">
        <v>0.011377314814814816</v>
      </c>
    </row>
    <row r="23" spans="1:13" ht="15" customHeight="1">
      <c r="A23" s="44">
        <v>28</v>
      </c>
      <c r="B23" s="44" t="str">
        <f>IF(A23="","",VLOOKUP(A23,Entrants!$B$4:$D$105,3))</f>
        <v>DoK</v>
      </c>
      <c r="C23" s="44">
        <v>19</v>
      </c>
      <c r="D23" s="127" t="str">
        <f>IF(A23="","",VLOOKUP(A23,Entrants!$B$4:$D$105,2))</f>
        <v>Dungworth, Joseph</v>
      </c>
      <c r="E23" s="45">
        <v>0.017118055555555556</v>
      </c>
      <c r="F23" s="45">
        <f>IF(A23="","",VLOOKUP(A23,Entrants!$B$4:$O$105,10))</f>
        <v>0.007291666666666666</v>
      </c>
      <c r="G23" s="45">
        <f t="shared" si="0"/>
        <v>0.009826388888888891</v>
      </c>
      <c r="H23" s="7"/>
      <c r="I23" s="5">
        <v>19</v>
      </c>
      <c r="J23" s="43" t="s">
        <v>61</v>
      </c>
      <c r="K23" s="45">
        <v>0.01704861111111111</v>
      </c>
      <c r="L23" s="45">
        <v>0.005381944444444445</v>
      </c>
      <c r="M23" s="45">
        <v>0.011666666666666665</v>
      </c>
    </row>
    <row r="24" spans="1:13" ht="15" customHeight="1">
      <c r="A24" s="44">
        <v>5</v>
      </c>
      <c r="B24" s="44" t="str">
        <f>IF(A24="","",VLOOKUP(A24,Entrants!$B$4:$D$105,3))</f>
        <v>AA</v>
      </c>
      <c r="C24" s="44">
        <v>20</v>
      </c>
      <c r="D24" s="127" t="str">
        <f>IF(A24="","",VLOOKUP(A24,Entrants!$B$4:$D$105,2))</f>
        <v>Beal, Suzanne</v>
      </c>
      <c r="E24" s="45">
        <v>0.01712962962962963</v>
      </c>
      <c r="F24" s="45">
        <f>IF(A24="","",VLOOKUP(A24,Entrants!$B$4:$O$105,10))</f>
        <v>0.0046875</v>
      </c>
      <c r="G24" s="45">
        <f t="shared" si="0"/>
        <v>0.01244212962962963</v>
      </c>
      <c r="H24" s="7"/>
      <c r="I24" s="5">
        <v>20</v>
      </c>
      <c r="J24" s="47" t="s">
        <v>47</v>
      </c>
      <c r="K24" s="6">
        <v>0.01707175925925926</v>
      </c>
      <c r="L24" s="6">
        <v>0.005381944444444445</v>
      </c>
      <c r="M24" s="6">
        <v>0.011689814814814813</v>
      </c>
    </row>
    <row r="25" spans="1:13" ht="15" customHeight="1">
      <c r="A25" s="44">
        <v>92</v>
      </c>
      <c r="B25" s="44" t="str">
        <f>IF(A25="","",VLOOKUP(A25,Entrants!$B$4:$D$105,3))</f>
        <v>DoK</v>
      </c>
      <c r="C25" s="44">
        <v>21</v>
      </c>
      <c r="D25" s="127" t="str">
        <f>IF(A25="","",VLOOKUP(A25,Entrants!$B$4:$D$105,2))</f>
        <v>Storey, Calum</v>
      </c>
      <c r="E25" s="45">
        <v>0.017141203703703704</v>
      </c>
      <c r="F25" s="45">
        <f>IF(A25="","",VLOOKUP(A25,Entrants!$B$4:$O$105,10))</f>
        <v>0.007118055555555555</v>
      </c>
      <c r="G25" s="45">
        <f t="shared" si="0"/>
        <v>0.010023148148148149</v>
      </c>
      <c r="H25" s="7"/>
      <c r="I25" s="5">
        <v>21</v>
      </c>
      <c r="J25" s="43" t="s">
        <v>81</v>
      </c>
      <c r="K25" s="45">
        <v>0.01693287037037037</v>
      </c>
      <c r="L25" s="45">
        <v>0.005208333333333333</v>
      </c>
      <c r="M25" s="45">
        <v>0.011724537037037037</v>
      </c>
    </row>
    <row r="26" spans="1:13" ht="15" customHeight="1">
      <c r="A26" s="44">
        <v>62</v>
      </c>
      <c r="B26" s="44" t="str">
        <f>IF(A26="","",VLOOKUP(A26,Entrants!$B$4:$D$105,3))</f>
        <v>NK</v>
      </c>
      <c r="C26" s="44">
        <v>22</v>
      </c>
      <c r="D26" s="127" t="str">
        <f>IF(A26="","",VLOOKUP(A26,Entrants!$B$4:$D$105,2))</f>
        <v>Miller, Sonia</v>
      </c>
      <c r="E26" s="45">
        <v>0.017141203703703704</v>
      </c>
      <c r="F26" s="45">
        <f>IF(A26="","",VLOOKUP(A26,Entrants!$B$4:$O$105,10))</f>
        <v>0.003298611111111111</v>
      </c>
      <c r="G26" s="45">
        <f t="shared" si="0"/>
        <v>0.013842592592592592</v>
      </c>
      <c r="H26" s="7"/>
      <c r="I26" s="5">
        <v>22</v>
      </c>
      <c r="J26" s="43" t="s">
        <v>133</v>
      </c>
      <c r="K26" s="45">
        <v>0.017499999999999998</v>
      </c>
      <c r="L26" s="45">
        <v>0.005729166666666667</v>
      </c>
      <c r="M26" s="45">
        <v>0.011770833333333331</v>
      </c>
    </row>
    <row r="27" spans="1:13" ht="15" customHeight="1">
      <c r="A27" s="44">
        <v>4</v>
      </c>
      <c r="B27" s="44" t="str">
        <f>IF(A27="","",VLOOKUP(A27,Entrants!$B$4:$D$105,3))</f>
        <v>RR</v>
      </c>
      <c r="C27" s="44">
        <v>23</v>
      </c>
      <c r="D27" s="127" t="str">
        <f>IF(A27="","",VLOOKUP(A27,Entrants!$B$4:$D$105,2))</f>
        <v>Baxter, Ian</v>
      </c>
      <c r="E27" s="45">
        <v>0.017152777777777777</v>
      </c>
      <c r="F27" s="45">
        <f>IF(A27="","",VLOOKUP(A27,Entrants!$B$4:$O$105,10))</f>
        <v>0.006423611111111112</v>
      </c>
      <c r="G27" s="45">
        <f t="shared" si="0"/>
        <v>0.010729166666666665</v>
      </c>
      <c r="H27" s="7"/>
      <c r="I27" s="5">
        <v>23</v>
      </c>
      <c r="J27" s="43" t="s">
        <v>95</v>
      </c>
      <c r="K27" s="45">
        <v>0.017187499999999998</v>
      </c>
      <c r="L27" s="45">
        <v>0.005381944444444445</v>
      </c>
      <c r="M27" s="45">
        <v>0.011805555555555552</v>
      </c>
    </row>
    <row r="28" spans="1:13" ht="15" customHeight="1">
      <c r="A28" s="44">
        <v>96</v>
      </c>
      <c r="B28" s="44" t="str">
        <f>IF(A28="","",VLOOKUP(A28,Entrants!$B$4:$D$105,3))</f>
        <v>NK</v>
      </c>
      <c r="C28" s="44">
        <v>24</v>
      </c>
      <c r="D28" s="127" t="str">
        <f>IF(A28="","",VLOOKUP(A28,Entrants!$B$4:$D$105,2))</f>
        <v>Welch, Malcolm</v>
      </c>
      <c r="E28" s="45">
        <v>0.01716435185185185</v>
      </c>
      <c r="F28" s="45">
        <f>IF(A28="","",VLOOKUP(A28,Entrants!$B$4:$O$105,10))</f>
        <v>0.005208333333333333</v>
      </c>
      <c r="G28" s="45">
        <f t="shared" si="0"/>
        <v>0.011956018518518519</v>
      </c>
      <c r="H28" s="7"/>
      <c r="I28" s="5">
        <v>24</v>
      </c>
      <c r="J28" s="43" t="s">
        <v>275</v>
      </c>
      <c r="K28" s="45">
        <v>0.01894675925925926</v>
      </c>
      <c r="L28" s="45">
        <v>0.007118055555555555</v>
      </c>
      <c r="M28" s="45">
        <v>0.011828703703703706</v>
      </c>
    </row>
    <row r="29" spans="1:13" ht="15" customHeight="1">
      <c r="A29" s="44">
        <v>86</v>
      </c>
      <c r="B29" s="44" t="str">
        <f>IF(A29="","",VLOOKUP(A29,Entrants!$B$4:$D$105,3))</f>
        <v>TB</v>
      </c>
      <c r="C29" s="44">
        <v>25</v>
      </c>
      <c r="D29" s="127" t="str">
        <f>IF(A29="","",VLOOKUP(A29,Entrants!$B$4:$D$105,2))</f>
        <v>Singleton, Brian</v>
      </c>
      <c r="E29" s="45">
        <v>0.017187499999999998</v>
      </c>
      <c r="F29" s="45">
        <f>IF(A29="","",VLOOKUP(A29,Entrants!$B$4:$O$105,10))</f>
        <v>0.005381944444444445</v>
      </c>
      <c r="G29" s="45">
        <f t="shared" si="0"/>
        <v>0.011805555555555552</v>
      </c>
      <c r="H29" s="7"/>
      <c r="I29" s="5">
        <v>25</v>
      </c>
      <c r="J29" s="43" t="s">
        <v>50</v>
      </c>
      <c r="K29" s="45">
        <v>0.017233796296296296</v>
      </c>
      <c r="L29" s="45">
        <v>0.005381944444444445</v>
      </c>
      <c r="M29" s="45">
        <v>0.01185185185185185</v>
      </c>
    </row>
    <row r="30" spans="1:13" ht="15" customHeight="1">
      <c r="A30" s="44">
        <v>82</v>
      </c>
      <c r="B30" s="44" t="str">
        <f>IF(A30="","",VLOOKUP(A30,Entrants!$B$4:$D$105,3))</f>
        <v>HT</v>
      </c>
      <c r="C30" s="44">
        <v>26</v>
      </c>
      <c r="D30" s="127" t="str">
        <f>IF(A30="","",VLOOKUP(A30,Entrants!$B$4:$D$105,2))</f>
        <v>Shanks, Eleanor</v>
      </c>
      <c r="E30" s="45">
        <v>0.017222222222222222</v>
      </c>
      <c r="F30" s="45">
        <f>IF(A30="","",VLOOKUP(A30,Entrants!$B$4:$O$105,10))</f>
        <v>0.004340277777777778</v>
      </c>
      <c r="G30" s="45">
        <f t="shared" si="0"/>
        <v>0.012881944444444444</v>
      </c>
      <c r="H30" s="7"/>
      <c r="I30" s="5">
        <v>26</v>
      </c>
      <c r="J30" s="47" t="s">
        <v>258</v>
      </c>
      <c r="K30" s="6">
        <v>0.01741898148148148</v>
      </c>
      <c r="L30" s="6">
        <v>0.005555555555555556</v>
      </c>
      <c r="M30" s="6">
        <v>0.011863425925925923</v>
      </c>
    </row>
    <row r="31" spans="1:13" ht="15" customHeight="1">
      <c r="A31" s="44">
        <v>14</v>
      </c>
      <c r="B31" s="44" t="str">
        <f>IF(A31="","",VLOOKUP(A31,Entrants!$B$4:$D$105,3))</f>
        <v>GT</v>
      </c>
      <c r="C31" s="44">
        <v>27</v>
      </c>
      <c r="D31" s="127" t="str">
        <f>IF(A31="","",VLOOKUP(A31,Entrants!$B$4:$D$105,2))</f>
        <v>Clough, Bradley</v>
      </c>
      <c r="E31" s="45">
        <v>0.017233796296296296</v>
      </c>
      <c r="F31" s="45">
        <f>IF(A31="","",VLOOKUP(A31,Entrants!$B$4:$O$105,10))</f>
        <v>0.0078125</v>
      </c>
      <c r="G31" s="45">
        <f t="shared" si="0"/>
        <v>0.009421296296296296</v>
      </c>
      <c r="H31" s="7"/>
      <c r="I31" s="5">
        <v>27</v>
      </c>
      <c r="J31" s="43" t="s">
        <v>227</v>
      </c>
      <c r="K31" s="45">
        <v>0.01716435185185185</v>
      </c>
      <c r="L31" s="45">
        <v>0.005208333333333333</v>
      </c>
      <c r="M31" s="45">
        <v>0.011956018518518519</v>
      </c>
    </row>
    <row r="32" spans="1:13" ht="15" customHeight="1">
      <c r="A32" s="44">
        <v>13</v>
      </c>
      <c r="B32" s="44" t="str">
        <f>IF(A32="","",VLOOKUP(A32,Entrants!$B$4:$D$105,3))</f>
        <v>RR</v>
      </c>
      <c r="C32" s="44">
        <v>28</v>
      </c>
      <c r="D32" s="127" t="str">
        <f>IF(A32="","",VLOOKUP(A32,Entrants!$B$4:$D$105,2))</f>
        <v>Christopher, Heather</v>
      </c>
      <c r="E32" s="45">
        <v>0.017233796296296296</v>
      </c>
      <c r="F32" s="45">
        <f>IF(A32="","",VLOOKUP(A32,Entrants!$B$4:$O$105,10))</f>
        <v>0.005381944444444445</v>
      </c>
      <c r="G32" s="45">
        <f t="shared" si="0"/>
        <v>0.01185185185185185</v>
      </c>
      <c r="H32" s="7"/>
      <c r="I32" s="5">
        <v>28</v>
      </c>
      <c r="J32" s="43" t="s">
        <v>149</v>
      </c>
      <c r="K32" s="45">
        <v>0.017708333333333333</v>
      </c>
      <c r="L32" s="45">
        <v>0.005729166666666667</v>
      </c>
      <c r="M32" s="45">
        <v>0.011979166666666666</v>
      </c>
    </row>
    <row r="33" spans="1:13" ht="15" customHeight="1">
      <c r="A33" s="44">
        <v>76</v>
      </c>
      <c r="B33" s="44" t="str">
        <f>IF(A33="","",VLOOKUP(A33,Entrants!$B$4:$D$105,3))</f>
        <v>AA</v>
      </c>
      <c r="C33" s="44">
        <v>29</v>
      </c>
      <c r="D33" s="127" t="str">
        <f>IF(A33="","",VLOOKUP(A33,Entrants!$B$4:$D$105,2))</f>
        <v>Rochester, Sue</v>
      </c>
      <c r="E33" s="45">
        <v>0.017233796296296296</v>
      </c>
      <c r="F33" s="45">
        <f>IF(A33="","",VLOOKUP(A33,Entrants!$B$4:$O$105,10))</f>
        <v>0</v>
      </c>
      <c r="G33" s="45">
        <f t="shared" si="0"/>
        <v>0.017233796296296296</v>
      </c>
      <c r="H33" s="7"/>
      <c r="I33" s="5">
        <v>29</v>
      </c>
      <c r="J33" s="43" t="s">
        <v>78</v>
      </c>
      <c r="K33" s="45">
        <v>0.017407407407407406</v>
      </c>
      <c r="L33" s="45">
        <v>0.005381944444444445</v>
      </c>
      <c r="M33" s="45">
        <v>0.01202546296296296</v>
      </c>
    </row>
    <row r="34" spans="1:13" ht="15" customHeight="1">
      <c r="A34" s="44">
        <v>40</v>
      </c>
      <c r="B34" s="44" t="str">
        <f>IF(A34="","",VLOOKUP(A34,Entrants!$B$4:$D$105,3))</f>
        <v>RD</v>
      </c>
      <c r="C34" s="44">
        <v>30</v>
      </c>
      <c r="D34" s="127" t="str">
        <f>IF(A34="","",VLOOKUP(A34,Entrants!$B$4:$D$105,2))</f>
        <v>Herron, Aynsley</v>
      </c>
      <c r="E34" s="45">
        <v>0.01724537037037037</v>
      </c>
      <c r="F34" s="45">
        <f>IF(A34="","",VLOOKUP(A34,Entrants!$B$4:$O$105,10))</f>
        <v>0.0020833333333333333</v>
      </c>
      <c r="G34" s="45">
        <f t="shared" si="0"/>
        <v>0.015162037037037036</v>
      </c>
      <c r="H34" s="7"/>
      <c r="I34" s="5">
        <v>30</v>
      </c>
      <c r="J34" s="43" t="s">
        <v>109</v>
      </c>
      <c r="K34" s="45">
        <v>0.017106481481481483</v>
      </c>
      <c r="L34" s="45">
        <v>0.004861111111111111</v>
      </c>
      <c r="M34" s="45">
        <v>0.012245370370370372</v>
      </c>
    </row>
    <row r="35" spans="1:13" ht="15" customHeight="1">
      <c r="A35" s="44">
        <v>101</v>
      </c>
      <c r="B35" s="44" t="str">
        <f>IF(A35="","",VLOOKUP(A35,Entrants!$B$4:$D$105,3))</f>
        <v>HT</v>
      </c>
      <c r="C35" s="44">
        <v>31</v>
      </c>
      <c r="D35" s="127" t="str">
        <f>IF(A35="","",VLOOKUP(A35,Entrants!$B$4:$D$105,2))</f>
        <v>Young, James</v>
      </c>
      <c r="E35" s="45">
        <v>0.01726851851851852</v>
      </c>
      <c r="F35" s="45">
        <f>IF(A35="","",VLOOKUP(A35,Entrants!$B$4:$O$105,10))</f>
        <v>0.007465277777777778</v>
      </c>
      <c r="G35" s="45">
        <f t="shared" si="0"/>
        <v>0.00980324074074074</v>
      </c>
      <c r="H35" s="7"/>
      <c r="I35" s="5">
        <v>31</v>
      </c>
      <c r="J35" s="43" t="s">
        <v>143</v>
      </c>
      <c r="K35" s="45">
        <v>0.01709490740740741</v>
      </c>
      <c r="L35" s="45">
        <v>0.0046875</v>
      </c>
      <c r="M35" s="45">
        <v>0.012407407407407409</v>
      </c>
    </row>
    <row r="36" spans="1:13" ht="15" customHeight="1">
      <c r="A36" s="44">
        <v>8</v>
      </c>
      <c r="B36" s="44" t="str">
        <f>IF(A36="","",VLOOKUP(A36,Entrants!$B$4:$D$105,3))</f>
        <v>AA</v>
      </c>
      <c r="C36" s="44">
        <v>32</v>
      </c>
      <c r="D36" s="127" t="str">
        <f>IF(A36="","",VLOOKUP(A36,Entrants!$B$4:$D$105,2))</f>
        <v>Browning, Sue</v>
      </c>
      <c r="E36" s="45">
        <v>0.01726851851851852</v>
      </c>
      <c r="F36" s="45">
        <f>IF(A36="","",VLOOKUP(A36,Entrants!$B$4:$O$105,10))</f>
        <v>0.004166666666666667</v>
      </c>
      <c r="G36" s="45">
        <f t="shared" si="0"/>
        <v>0.013101851851851854</v>
      </c>
      <c r="H36" s="7"/>
      <c r="I36" s="5">
        <v>32</v>
      </c>
      <c r="J36" s="43" t="s">
        <v>172</v>
      </c>
      <c r="K36" s="45">
        <v>0.01712962962962963</v>
      </c>
      <c r="L36" s="45">
        <v>0.0046875</v>
      </c>
      <c r="M36" s="45">
        <v>0.01244212962962963</v>
      </c>
    </row>
    <row r="37" spans="1:13" ht="15" customHeight="1">
      <c r="A37" s="44">
        <v>65</v>
      </c>
      <c r="B37" s="44">
        <f>IF(A37="","",VLOOKUP(A37,Entrants!$B$4:$D$105,3))</f>
        <v>0</v>
      </c>
      <c r="C37" s="44">
        <v>33</v>
      </c>
      <c r="D37" s="127" t="str">
        <f>IF(A37="","",VLOOKUP(A37,Entrants!$B$4:$D$105,2))</f>
        <v>Nicholson, Mark</v>
      </c>
      <c r="E37" s="45">
        <v>0.017280092592592593</v>
      </c>
      <c r="F37" s="45">
        <f>IF(A37="","",VLOOKUP(A37,Entrants!$B$4:$O$105,10))</f>
        <v>0.005902777777777778</v>
      </c>
      <c r="G37" s="45">
        <f t="shared" si="0"/>
        <v>0.011377314814814816</v>
      </c>
      <c r="H37" s="7"/>
      <c r="I37" s="5">
        <v>33</v>
      </c>
      <c r="J37" s="47" t="s">
        <v>52</v>
      </c>
      <c r="K37" s="6">
        <v>0.017013888888888887</v>
      </c>
      <c r="L37" s="6">
        <v>0.004513888888888889</v>
      </c>
      <c r="M37" s="6">
        <v>0.012499999999999997</v>
      </c>
    </row>
    <row r="38" spans="1:13" ht="15" customHeight="1">
      <c r="A38" s="44">
        <v>87</v>
      </c>
      <c r="B38" s="44">
        <f>IF(A38="","",VLOOKUP(A38,Entrants!$B$4:$D$105,3))</f>
        <v>0</v>
      </c>
      <c r="C38" s="44">
        <v>34</v>
      </c>
      <c r="D38" s="127" t="str">
        <f>IF(A38="","",VLOOKUP(A38,Entrants!$B$4:$D$105,2))</f>
        <v>Singleton, Karen</v>
      </c>
      <c r="E38" s="45">
        <v>0.017291666666666667</v>
      </c>
      <c r="F38" s="45">
        <f>IF(A38="","",VLOOKUP(A38,Entrants!$B$4:$O$105,10))</f>
        <v>0.004166666666666667</v>
      </c>
      <c r="G38" s="45">
        <f t="shared" si="0"/>
        <v>0.013125000000000001</v>
      </c>
      <c r="H38" s="7"/>
      <c r="I38" s="5">
        <v>34</v>
      </c>
      <c r="J38" s="43" t="s">
        <v>122</v>
      </c>
      <c r="K38" s="45">
        <v>0.016574074074074074</v>
      </c>
      <c r="L38" s="45">
        <v>0.003993055555555556</v>
      </c>
      <c r="M38" s="45">
        <v>0.01258101851851852</v>
      </c>
    </row>
    <row r="39" spans="1:13" ht="15" customHeight="1">
      <c r="A39" s="44">
        <v>16</v>
      </c>
      <c r="B39" s="44" t="str">
        <f>IF(A39="","",VLOOKUP(A39,Entrants!$B$4:$D$105,3))</f>
        <v>GAL</v>
      </c>
      <c r="C39" s="44">
        <v>35</v>
      </c>
      <c r="D39" s="127" t="str">
        <f>IF(A39="","",VLOOKUP(A39,Entrants!$B$4:$D$105,2))</f>
        <v>Coultate, Louise</v>
      </c>
      <c r="E39" s="45">
        <v>0.01730324074074074</v>
      </c>
      <c r="F39" s="45">
        <f>IF(A39="","",VLOOKUP(A39,Entrants!$B$4:$O$105,10))</f>
        <v>0.003298611111111111</v>
      </c>
      <c r="G39" s="45">
        <f t="shared" si="0"/>
        <v>0.014004629629629629</v>
      </c>
      <c r="H39" s="7"/>
      <c r="I39" s="5">
        <v>35</v>
      </c>
      <c r="J39" s="43" t="s">
        <v>74</v>
      </c>
      <c r="K39" s="45">
        <v>0.01765046296296296</v>
      </c>
      <c r="L39" s="45">
        <v>0.0050347222222222225</v>
      </c>
      <c r="M39" s="45">
        <v>0.01261574074074074</v>
      </c>
    </row>
    <row r="40" spans="1:13" ht="15" customHeight="1">
      <c r="A40" s="44">
        <v>100</v>
      </c>
      <c r="B40" s="44" t="str">
        <f>IF(A40="","",VLOOKUP(A40,Entrants!$B$4:$D$105,3))</f>
        <v>HT</v>
      </c>
      <c r="C40" s="44">
        <v>36</v>
      </c>
      <c r="D40" s="127" t="str">
        <f>IF(A40="","",VLOOKUP(A40,Entrants!$B$4:$D$105,2))</f>
        <v>Young, Cath</v>
      </c>
      <c r="E40" s="45">
        <v>0.017326388888888888</v>
      </c>
      <c r="F40" s="45">
        <f>IF(A40="","",VLOOKUP(A40,Entrants!$B$4:$O$105,10))</f>
        <v>0.0046875</v>
      </c>
      <c r="G40" s="45">
        <f t="shared" si="0"/>
        <v>0.012638888888888887</v>
      </c>
      <c r="H40" s="7"/>
      <c r="I40" s="5">
        <v>36</v>
      </c>
      <c r="J40" s="7" t="s">
        <v>93</v>
      </c>
      <c r="K40" s="6">
        <v>0.017326388888888888</v>
      </c>
      <c r="L40" s="6">
        <v>0.0046875</v>
      </c>
      <c r="M40" s="6">
        <v>0.012638888888888887</v>
      </c>
    </row>
    <row r="41" spans="1:13" ht="15" customHeight="1">
      <c r="A41" s="44">
        <v>75</v>
      </c>
      <c r="B41" s="44" t="str">
        <f>IF(A41="","",VLOOKUP(A41,Entrants!$B$4:$D$105,3))</f>
        <v>AD</v>
      </c>
      <c r="C41" s="44">
        <v>37</v>
      </c>
      <c r="D41" s="127" t="str">
        <f>IF(A41="","",VLOOKUP(A41,Entrants!$B$4:$D$105,2))</f>
        <v>Robinson, Adam</v>
      </c>
      <c r="E41" s="45">
        <v>0.01734953703703704</v>
      </c>
      <c r="F41" s="45">
        <f>IF(A41="","",VLOOKUP(A41,Entrants!$B$4:$O$105,10))</f>
        <v>0.0067708333333333336</v>
      </c>
      <c r="G41" s="45">
        <f t="shared" si="0"/>
        <v>0.010578703703703705</v>
      </c>
      <c r="H41" s="7"/>
      <c r="I41" s="5">
        <v>37</v>
      </c>
      <c r="J41" s="43" t="s">
        <v>186</v>
      </c>
      <c r="K41" s="45">
        <v>0.017222222222222222</v>
      </c>
      <c r="L41" s="45">
        <v>0.004340277777777778</v>
      </c>
      <c r="M41" s="45">
        <v>0.012881944444444444</v>
      </c>
    </row>
    <row r="42" spans="1:13" ht="15" customHeight="1">
      <c r="A42" s="44">
        <v>79</v>
      </c>
      <c r="B42" s="44" t="str">
        <f>IF(A42="","",VLOOKUP(A42,Entrants!$B$4:$D$105,3))</f>
        <v>FS</v>
      </c>
      <c r="C42" s="44">
        <v>38</v>
      </c>
      <c r="D42" s="127" t="str">
        <f>IF(A42="","",VLOOKUP(A42,Entrants!$B$4:$D$105,2))</f>
        <v>Scott, Martin</v>
      </c>
      <c r="E42" s="45">
        <v>0.017395833333333336</v>
      </c>
      <c r="F42" s="45">
        <f>IF(A42="","",VLOOKUP(A42,Entrants!$B$4:$O$105,10))</f>
        <v>0.006076388888888889</v>
      </c>
      <c r="G42" s="45">
        <f t="shared" si="0"/>
        <v>0.011319444444444448</v>
      </c>
      <c r="H42" s="7"/>
      <c r="I42" s="5">
        <v>38</v>
      </c>
      <c r="J42" s="43" t="s">
        <v>83</v>
      </c>
      <c r="K42" s="45">
        <v>0.016412037037037037</v>
      </c>
      <c r="L42" s="45">
        <v>0.003472222222222222</v>
      </c>
      <c r="M42" s="45">
        <v>0.012939814814814815</v>
      </c>
    </row>
    <row r="43" spans="1:13" ht="15" customHeight="1">
      <c r="A43" s="44">
        <v>69</v>
      </c>
      <c r="B43" s="44" t="str">
        <f>IF(A43="","",VLOOKUP(A43,Entrants!$B$4:$D$105,3))</f>
        <v>TB</v>
      </c>
      <c r="C43" s="44">
        <v>39</v>
      </c>
      <c r="D43" s="127" t="str">
        <f>IF(A43="","",VLOOKUP(A43,Entrants!$B$4:$D$105,2))</f>
        <v>Ponton, Mark</v>
      </c>
      <c r="E43" s="45">
        <v>0.017407407407407406</v>
      </c>
      <c r="F43" s="45">
        <f>IF(A43="","",VLOOKUP(A43,Entrants!$B$4:$O$105,10))</f>
        <v>0.005381944444444445</v>
      </c>
      <c r="G43" s="45">
        <f t="shared" si="0"/>
        <v>0.01202546296296296</v>
      </c>
      <c r="H43" s="7"/>
      <c r="I43" s="5">
        <v>39</v>
      </c>
      <c r="J43" s="43" t="s">
        <v>56</v>
      </c>
      <c r="K43" s="45">
        <v>0.01747685185185185</v>
      </c>
      <c r="L43" s="45">
        <v>0.004513888888888889</v>
      </c>
      <c r="M43" s="45">
        <v>0.01296296296296296</v>
      </c>
    </row>
    <row r="44" spans="1:13" ht="15" customHeight="1">
      <c r="A44" s="44">
        <v>54</v>
      </c>
      <c r="B44" s="44">
        <f>IF(A44="","",VLOOKUP(A44,Entrants!$B$4:$D$105,3))</f>
        <v>0</v>
      </c>
      <c r="C44" s="44">
        <v>40</v>
      </c>
      <c r="D44" s="127" t="str">
        <f>IF(A44="","",VLOOKUP(A44,Entrants!$B$4:$D$105,2))</f>
        <v>Legge, Scott</v>
      </c>
      <c r="E44" s="45">
        <v>0.01741898148148148</v>
      </c>
      <c r="F44" s="45">
        <f>IF(A44="","",VLOOKUP(A44,Entrants!$B$4:$O$105,10))</f>
        <v>0.005555555555555556</v>
      </c>
      <c r="G44" s="45">
        <f t="shared" si="0"/>
        <v>0.011863425925925923</v>
      </c>
      <c r="H44" s="7"/>
      <c r="I44" s="5">
        <v>40</v>
      </c>
      <c r="J44" s="43" t="s">
        <v>131</v>
      </c>
      <c r="K44" s="45">
        <v>0.01726851851851852</v>
      </c>
      <c r="L44" s="45">
        <v>0.004166666666666667</v>
      </c>
      <c r="M44" s="45">
        <v>0.013101851851851854</v>
      </c>
    </row>
    <row r="45" spans="1:13" ht="15" customHeight="1">
      <c r="A45" s="44">
        <v>34</v>
      </c>
      <c r="B45" s="44" t="str">
        <f>IF(A45="","",VLOOKUP(A45,Entrants!$B$4:$D$105,3))</f>
        <v>GG</v>
      </c>
      <c r="C45" s="44">
        <v>41</v>
      </c>
      <c r="D45" s="127" t="str">
        <f>IF(A45="","",VLOOKUP(A45,Entrants!$B$4:$D$105,2))</f>
        <v>Gaughan, Martin</v>
      </c>
      <c r="E45" s="45">
        <v>0.017430555555555557</v>
      </c>
      <c r="F45" s="45">
        <f>IF(A45="","",VLOOKUP(A45,Entrants!$B$4:$O$105,10))</f>
        <v>0.006423611111111112</v>
      </c>
      <c r="G45" s="45">
        <f t="shared" si="0"/>
        <v>0.011006944444444444</v>
      </c>
      <c r="H45" s="7"/>
      <c r="I45" s="5">
        <v>41</v>
      </c>
      <c r="J45" s="47" t="s">
        <v>127</v>
      </c>
      <c r="K45" s="6">
        <v>0.017291666666666667</v>
      </c>
      <c r="L45" s="6">
        <v>0.004166666666666667</v>
      </c>
      <c r="M45" s="6">
        <v>0.013125000000000001</v>
      </c>
    </row>
    <row r="46" spans="1:13" ht="15" customHeight="1">
      <c r="A46" s="44">
        <v>31</v>
      </c>
      <c r="B46" s="44" t="str">
        <f>IF(A46="","",VLOOKUP(A46,Entrants!$B$4:$D$105,3))</f>
        <v>MP</v>
      </c>
      <c r="C46" s="44">
        <v>42</v>
      </c>
      <c r="D46" s="127" t="str">
        <f>IF(A46="","",VLOOKUP(A46,Entrants!$B$4:$D$105,2))</f>
        <v>Freeman, Kevin</v>
      </c>
      <c r="E46" s="45">
        <v>0.01747685185185185</v>
      </c>
      <c r="F46" s="45">
        <f>IF(A46="","",VLOOKUP(A46,Entrants!$B$4:$O$105,10))</f>
        <v>0.004513888888888889</v>
      </c>
      <c r="G46" s="45">
        <f t="shared" si="0"/>
        <v>0.01296296296296296</v>
      </c>
      <c r="H46" s="7"/>
      <c r="I46" s="5">
        <v>42</v>
      </c>
      <c r="J46" s="47" t="s">
        <v>228</v>
      </c>
      <c r="K46" s="6">
        <v>0.01685185185185185</v>
      </c>
      <c r="L46" s="6">
        <v>0.0031249999999999997</v>
      </c>
      <c r="M46" s="6">
        <v>0.013726851851851851</v>
      </c>
    </row>
    <row r="47" spans="1:13" ht="15" customHeight="1">
      <c r="A47" s="44">
        <v>48</v>
      </c>
      <c r="B47" s="44" t="str">
        <f>IF(A47="","",VLOOKUP(A47,Entrants!$B$4:$D$105,3))</f>
        <v>HT</v>
      </c>
      <c r="C47" s="44">
        <v>43</v>
      </c>
      <c r="D47" s="127" t="str">
        <f>IF(A47="","",VLOOKUP(A47,Entrants!$B$4:$D$105,2))</f>
        <v>James, Emma</v>
      </c>
      <c r="E47" s="45">
        <v>0.017499999999999998</v>
      </c>
      <c r="F47" s="45">
        <f>IF(A47="","",VLOOKUP(A47,Entrants!$B$4:$O$105,10))</f>
        <v>0.005729166666666667</v>
      </c>
      <c r="G47" s="45">
        <f t="shared" si="0"/>
        <v>0.011770833333333331</v>
      </c>
      <c r="H47" s="7"/>
      <c r="I47" s="5">
        <v>43</v>
      </c>
      <c r="J47" s="43" t="s">
        <v>141</v>
      </c>
      <c r="K47" s="45">
        <v>0.017141203703703704</v>
      </c>
      <c r="L47" s="45">
        <v>0.003298611111111111</v>
      </c>
      <c r="M47" s="45">
        <v>0.013842592592592592</v>
      </c>
    </row>
    <row r="48" spans="1:13" ht="15" customHeight="1">
      <c r="A48" s="44">
        <v>42</v>
      </c>
      <c r="B48" s="44" t="str">
        <f>IF(A48="","",VLOOKUP(A48,Entrants!$B$4:$D$105,3))</f>
        <v>NK</v>
      </c>
      <c r="C48" s="44">
        <v>44</v>
      </c>
      <c r="D48" s="127" t="str">
        <f>IF(A48="","",VLOOKUP(A48,Entrants!$B$4:$D$105,2))</f>
        <v>Hill, Samantha</v>
      </c>
      <c r="E48" s="45">
        <v>0.017534722222222222</v>
      </c>
      <c r="F48" s="45">
        <f>IF(A48="","",VLOOKUP(A48,Entrants!$B$4:$O$105,10))</f>
        <v>0.003298611111111111</v>
      </c>
      <c r="G48" s="45">
        <f t="shared" si="0"/>
        <v>0.01423611111111111</v>
      </c>
      <c r="H48" s="7"/>
      <c r="I48" s="5">
        <v>44</v>
      </c>
      <c r="J48" s="47" t="s">
        <v>48</v>
      </c>
      <c r="K48" s="6">
        <v>0.01730324074074074</v>
      </c>
      <c r="L48" s="6">
        <v>0.003298611111111111</v>
      </c>
      <c r="M48" s="6">
        <v>0.014004629629629629</v>
      </c>
    </row>
    <row r="49" spans="1:13" ht="15" customHeight="1">
      <c r="A49" s="44">
        <v>91</v>
      </c>
      <c r="B49" s="44" t="str">
        <f>IF(A49="","",VLOOKUP(A49,Entrants!$B$4:$D$105,3))</f>
        <v>MP</v>
      </c>
      <c r="C49" s="44">
        <v>45</v>
      </c>
      <c r="D49" s="127" t="str">
        <f>IF(A49="","",VLOOKUP(A49,Entrants!$B$4:$D$105,2))</f>
        <v>Stewart, Graeme</v>
      </c>
      <c r="E49" s="45">
        <v>0.017592592592592594</v>
      </c>
      <c r="F49" s="45">
        <f>IF(A49="","",VLOOKUP(A49,Entrants!$B$4:$O$105,10))</f>
        <v>0.0067708333333333336</v>
      </c>
      <c r="G49" s="45">
        <f t="shared" si="0"/>
        <v>0.01082175925925926</v>
      </c>
      <c r="H49" s="7"/>
      <c r="I49" s="5">
        <v>45</v>
      </c>
      <c r="J49" s="43" t="s">
        <v>66</v>
      </c>
      <c r="K49" s="45">
        <v>0.017037037037037038</v>
      </c>
      <c r="L49" s="45">
        <v>0.002951388888888889</v>
      </c>
      <c r="M49" s="45">
        <v>0.01408564814814815</v>
      </c>
    </row>
    <row r="50" spans="1:13" ht="15" customHeight="1">
      <c r="A50" s="44">
        <v>98</v>
      </c>
      <c r="B50" s="44" t="str">
        <f>IF(A50="","",VLOOKUP(A50,Entrants!$B$4:$D$105,3))</f>
        <v>DoK</v>
      </c>
      <c r="C50" s="44">
        <v>46</v>
      </c>
      <c r="D50" s="127" t="str">
        <f>IF(A50="","",VLOOKUP(A50,Entrants!$B$4:$D$105,2))</f>
        <v>Woods, Joseph</v>
      </c>
      <c r="E50" s="45">
        <v>0.017627314814814814</v>
      </c>
      <c r="F50" s="45">
        <f>IF(A50="","",VLOOKUP(A50,Entrants!$B$4:$O$105,10))</f>
        <v>0.007291666666666666</v>
      </c>
      <c r="G50" s="45">
        <f t="shared" si="0"/>
        <v>0.01033564814814815</v>
      </c>
      <c r="H50" s="7"/>
      <c r="I50" s="5">
        <v>46</v>
      </c>
      <c r="J50" s="47" t="s">
        <v>132</v>
      </c>
      <c r="K50" s="6">
        <v>0.016886574074074075</v>
      </c>
      <c r="L50" s="6">
        <v>0.002777777777777778</v>
      </c>
      <c r="M50" s="6">
        <v>0.014108796296296296</v>
      </c>
    </row>
    <row r="51" spans="1:13" ht="15" customHeight="1">
      <c r="A51" s="44">
        <v>61</v>
      </c>
      <c r="B51" s="44" t="str">
        <f>IF(A51="","",VLOOKUP(A51,Entrants!$B$4:$D$105,3))</f>
        <v>MM</v>
      </c>
      <c r="C51" s="44">
        <v>47</v>
      </c>
      <c r="D51" s="127" t="str">
        <f>IF(A51="","",VLOOKUP(A51,Entrants!$B$4:$D$105,2))</f>
        <v>McCabe, Terry</v>
      </c>
      <c r="E51" s="45">
        <v>0.01765046296296296</v>
      </c>
      <c r="F51" s="45">
        <f>IF(A51="","",VLOOKUP(A51,Entrants!$B$4:$O$105,10))</f>
        <v>0.0050347222222222225</v>
      </c>
      <c r="G51" s="45">
        <f t="shared" si="0"/>
        <v>0.01261574074074074</v>
      </c>
      <c r="H51" s="7"/>
      <c r="I51" s="5">
        <v>47</v>
      </c>
      <c r="J51" s="43" t="s">
        <v>73</v>
      </c>
      <c r="K51" s="45">
        <v>0.017939814814814815</v>
      </c>
      <c r="L51" s="45">
        <v>0.0038194444444444443</v>
      </c>
      <c r="M51" s="45">
        <v>0.01412037037037037</v>
      </c>
    </row>
    <row r="52" spans="1:13" ht="15" customHeight="1">
      <c r="A52" s="44">
        <v>41</v>
      </c>
      <c r="B52" s="44" t="str">
        <f>IF(A52="","",VLOOKUP(A52,Entrants!$B$4:$D$105,3))</f>
        <v>MM</v>
      </c>
      <c r="C52" s="44">
        <v>48</v>
      </c>
      <c r="D52" s="127" t="str">
        <f>IF(A52="","",VLOOKUP(A52,Entrants!$B$4:$D$105,2))</f>
        <v>Herron, Leanne</v>
      </c>
      <c r="E52" s="6">
        <v>0.017662037037037035</v>
      </c>
      <c r="F52" s="45">
        <f>IF(A52="","",VLOOKUP(A52,Entrants!$B$4:$O$105,10))</f>
        <v>0.0067708333333333336</v>
      </c>
      <c r="G52" s="45">
        <f t="shared" si="0"/>
        <v>0.010891203703703702</v>
      </c>
      <c r="I52" s="5">
        <v>48</v>
      </c>
      <c r="J52" s="43" t="s">
        <v>225</v>
      </c>
      <c r="K52" s="45">
        <v>0.017847222222222223</v>
      </c>
      <c r="L52" s="45">
        <v>0.003645833333333333</v>
      </c>
      <c r="M52" s="45">
        <v>0.01420138888888889</v>
      </c>
    </row>
    <row r="53" spans="1:13" ht="15" customHeight="1">
      <c r="A53" s="44">
        <v>45</v>
      </c>
      <c r="B53" s="44" t="str">
        <f>IF(A53="","",VLOOKUP(A53,Entrants!$B$4:$D$105,3))</f>
        <v>GG</v>
      </c>
      <c r="C53" s="44">
        <v>49</v>
      </c>
      <c r="D53" s="127" t="str">
        <f>IF(A53="","",VLOOKUP(A53,Entrants!$B$4:$D$105,2))</f>
        <v>Hope, Gareth</v>
      </c>
      <c r="E53" s="45">
        <v>0.017708333333333333</v>
      </c>
      <c r="F53" s="45">
        <f>IF(A53="","",VLOOKUP(A53,Entrants!$B$4:$O$105,10))</f>
        <v>0.005729166666666667</v>
      </c>
      <c r="G53" s="45">
        <f t="shared" si="0"/>
        <v>0.011979166666666666</v>
      </c>
      <c r="I53" s="5">
        <v>49</v>
      </c>
      <c r="J53" s="43" t="s">
        <v>102</v>
      </c>
      <c r="K53" s="45">
        <v>0.017881944444444443</v>
      </c>
      <c r="L53" s="45">
        <v>0.003645833333333333</v>
      </c>
      <c r="M53" s="45">
        <v>0.01423611111111111</v>
      </c>
    </row>
    <row r="54" spans="1:13" ht="15" customHeight="1">
      <c r="A54" s="44">
        <v>20</v>
      </c>
      <c r="B54" s="44" t="str">
        <f>IF(A54="","",VLOOKUP(A54,Entrants!$B$4:$D$105,3))</f>
        <v>RD</v>
      </c>
      <c r="C54" s="44">
        <v>50</v>
      </c>
      <c r="D54" s="127" t="str">
        <f>IF(A54="","",VLOOKUP(A54,Entrants!$B$4:$D$105,2))</f>
        <v>Craddock, Ann</v>
      </c>
      <c r="E54" s="45">
        <v>0.017743055555555557</v>
      </c>
      <c r="F54" s="45">
        <f>IF(A54="","",VLOOKUP(A54,Entrants!$B$4:$O$105,10))</f>
        <v>0.0024305555555555556</v>
      </c>
      <c r="G54" s="45">
        <f t="shared" si="0"/>
        <v>0.015312500000000001</v>
      </c>
      <c r="I54" s="5">
        <v>50</v>
      </c>
      <c r="J54" s="47" t="s">
        <v>140</v>
      </c>
      <c r="K54" s="6">
        <v>0.017534722222222222</v>
      </c>
      <c r="L54" s="6">
        <v>0.003298611111111111</v>
      </c>
      <c r="M54" s="6">
        <v>0.01423611111111111</v>
      </c>
    </row>
    <row r="55" spans="1:13" ht="15" customHeight="1">
      <c r="A55" s="44">
        <v>44</v>
      </c>
      <c r="B55" s="44" t="str">
        <f>IF(A55="","",VLOOKUP(A55,Entrants!$B$4:$D$105,3))</f>
        <v>MP</v>
      </c>
      <c r="C55" s="44">
        <v>51</v>
      </c>
      <c r="D55" s="127" t="str">
        <f>IF(A55="","",VLOOKUP(A55,Entrants!$B$4:$D$105,2))</f>
        <v>Holmback, Peter</v>
      </c>
      <c r="E55" s="45">
        <v>0.01775462962962963</v>
      </c>
      <c r="F55" s="45">
        <f>IF(A55="","",VLOOKUP(A55,Entrants!$B$4:$O$105,10))</f>
        <v>0.007118055555555555</v>
      </c>
      <c r="G55" s="45">
        <f t="shared" si="0"/>
        <v>0.010636574074074076</v>
      </c>
      <c r="I55" s="5">
        <v>51</v>
      </c>
      <c r="J55" s="47" t="s">
        <v>91</v>
      </c>
      <c r="K55" s="6">
        <v>0.017083333333333336</v>
      </c>
      <c r="L55" s="6">
        <v>0.0022569444444444447</v>
      </c>
      <c r="M55" s="6">
        <v>0.01482638888888889</v>
      </c>
    </row>
    <row r="56" spans="1:13" ht="15" customHeight="1">
      <c r="A56" s="44">
        <v>71</v>
      </c>
      <c r="B56" s="44" t="str">
        <f>IF(A56="","",VLOOKUP(A56,Entrants!$B$4:$D$105,3))</f>
        <v>GAL</v>
      </c>
      <c r="C56" s="44">
        <v>52</v>
      </c>
      <c r="D56" s="127" t="str">
        <f>IF(A56="","",VLOOKUP(A56,Entrants!$B$4:$D$105,2))</f>
        <v>Raithby, Hayley</v>
      </c>
      <c r="E56" s="45">
        <v>0.017847222222222223</v>
      </c>
      <c r="F56" s="45">
        <f>IF(A56="","",VLOOKUP(A56,Entrants!$B$4:$O$105,10))</f>
        <v>0.003645833333333333</v>
      </c>
      <c r="G56" s="45">
        <f t="shared" si="0"/>
        <v>0.01420138888888889</v>
      </c>
      <c r="I56" s="5">
        <v>52</v>
      </c>
      <c r="J56" s="43" t="s">
        <v>63</v>
      </c>
      <c r="K56" s="45">
        <v>0.01724537037037037</v>
      </c>
      <c r="L56" s="45">
        <v>0.0020833333333333333</v>
      </c>
      <c r="M56" s="45">
        <v>0.015162037037037036</v>
      </c>
    </row>
    <row r="57" spans="1:13" ht="15" customHeight="1">
      <c r="A57" s="44">
        <v>17</v>
      </c>
      <c r="B57" s="44">
        <f>IF(A57="","",VLOOKUP(A57,Entrants!$B$4:$D$105,3))</f>
        <v>0</v>
      </c>
      <c r="C57" s="44">
        <v>53</v>
      </c>
      <c r="D57" s="127" t="str">
        <f>IF(A57="","",VLOOKUP(A57,Entrants!$B$4:$D$105,2))</f>
        <v>Cox, Dave</v>
      </c>
      <c r="E57" s="45">
        <v>0.017881944444444443</v>
      </c>
      <c r="F57" s="45">
        <f>IF(A57="","",VLOOKUP(A57,Entrants!$B$4:$O$105,10))</f>
        <v>0.003645833333333333</v>
      </c>
      <c r="G57" s="45">
        <f t="shared" si="0"/>
        <v>0.01423611111111111</v>
      </c>
      <c r="I57" s="5">
        <v>53</v>
      </c>
      <c r="J57" s="43" t="s">
        <v>51</v>
      </c>
      <c r="K57" s="45">
        <v>0.017743055555555557</v>
      </c>
      <c r="L57" s="45">
        <v>0.0024305555555555556</v>
      </c>
      <c r="M57" s="45">
        <v>0.015312500000000001</v>
      </c>
    </row>
    <row r="58" spans="1:13" ht="15" customHeight="1">
      <c r="A58" s="44">
        <v>33</v>
      </c>
      <c r="B58" s="44" t="str">
        <f>IF(A58="","",VLOOKUP(A58,Entrants!$B$4:$D$105,3))</f>
        <v>FS</v>
      </c>
      <c r="C58" s="44">
        <v>54</v>
      </c>
      <c r="D58" s="127" t="str">
        <f>IF(A58="","",VLOOKUP(A58,Entrants!$B$4:$D$105,2))</f>
        <v>French, Steven</v>
      </c>
      <c r="E58" s="45">
        <v>0.01792824074074074</v>
      </c>
      <c r="F58" s="45">
        <f>IF(A58="","",VLOOKUP(A58,Entrants!$B$4:$O$105,10))</f>
        <v>0.006944444444444444</v>
      </c>
      <c r="G58" s="45">
        <f t="shared" si="0"/>
        <v>0.010983796296296297</v>
      </c>
      <c r="I58" s="5">
        <v>54</v>
      </c>
      <c r="J58" s="43" t="s">
        <v>68</v>
      </c>
      <c r="K58" s="45">
        <v>0.01709490740740741</v>
      </c>
      <c r="L58" s="45">
        <v>0.001736111111111111</v>
      </c>
      <c r="M58" s="45">
        <v>0.015358796296296297</v>
      </c>
    </row>
    <row r="59" spans="1:13" ht="15" customHeight="1">
      <c r="A59" s="44">
        <v>60</v>
      </c>
      <c r="B59" s="44" t="str">
        <f>IF(A59="","",VLOOKUP(A59,Entrants!$B$4:$D$105,3))</f>
        <v>FS</v>
      </c>
      <c r="C59" s="44">
        <v>55</v>
      </c>
      <c r="D59" s="127" t="str">
        <f>IF(A59="","",VLOOKUP(A59,Entrants!$B$4:$D$105,2))</f>
        <v>Maylia, Peter</v>
      </c>
      <c r="E59" s="45">
        <v>0.017939814814814815</v>
      </c>
      <c r="F59" s="45">
        <f>IF(A59="","",VLOOKUP(A59,Entrants!$B$4:$O$105,10))</f>
        <v>0.0038194444444444443</v>
      </c>
      <c r="G59" s="45">
        <f t="shared" si="0"/>
        <v>0.01412037037037037</v>
      </c>
      <c r="I59" s="5">
        <v>55</v>
      </c>
      <c r="J59" s="43" t="s">
        <v>173</v>
      </c>
      <c r="K59" s="45">
        <v>0.016967592592592593</v>
      </c>
      <c r="L59" s="45">
        <v>0.0015624999999999999</v>
      </c>
      <c r="M59" s="45">
        <v>0.015405092592592593</v>
      </c>
    </row>
    <row r="60" spans="1:13" ht="15">
      <c r="A60" s="44">
        <v>90</v>
      </c>
      <c r="B60" s="44" t="str">
        <f>IF(A60="","",VLOOKUP(A60,Entrants!$B$4:$D$105,3))</f>
        <v>MP</v>
      </c>
      <c r="C60" s="44">
        <v>56</v>
      </c>
      <c r="D60" s="127" t="str">
        <f>IF(A60="","",VLOOKUP(A60,Entrants!$B$4:$D$105,2))</f>
        <v>Stewart, Claire</v>
      </c>
      <c r="E60" s="45">
        <v>0.018043981481481484</v>
      </c>
      <c r="F60" s="45">
        <f>IF(A60="","",VLOOKUP(A60,Entrants!$B$4:$O$105,10))</f>
        <v>0.0006944444444444445</v>
      </c>
      <c r="G60" s="45">
        <f t="shared" si="0"/>
        <v>0.01734953703703704</v>
      </c>
      <c r="I60" s="5">
        <v>56</v>
      </c>
      <c r="J60" s="43" t="s">
        <v>72</v>
      </c>
      <c r="K60" s="45">
        <v>0.016342592592592593</v>
      </c>
      <c r="L60" s="45">
        <v>0.0008680555555555555</v>
      </c>
      <c r="M60" s="45">
        <v>0.015474537037037037</v>
      </c>
    </row>
    <row r="61" spans="1:13" ht="15">
      <c r="A61" s="44">
        <v>68</v>
      </c>
      <c r="B61" s="44" t="str">
        <f>IF(A61="","",VLOOKUP(A61,Entrants!$B$4:$D$105,3))</f>
        <v>DoK</v>
      </c>
      <c r="C61" s="44">
        <v>57</v>
      </c>
      <c r="D61" s="127" t="str">
        <f>IF(A61="","",VLOOKUP(A61,Entrants!$B$4:$D$105,2))</f>
        <v>Orange, Joey</v>
      </c>
      <c r="E61" s="45">
        <v>0.018078703703703704</v>
      </c>
      <c r="F61" s="45">
        <f>IF(A61="","",VLOOKUP(A61,Entrants!$B$4:$O$105,10))</f>
        <v>0.0067708333333333336</v>
      </c>
      <c r="G61" s="45">
        <f t="shared" si="0"/>
        <v>0.011307870370370371</v>
      </c>
      <c r="I61" s="5">
        <v>57</v>
      </c>
      <c r="J61" s="47" t="s">
        <v>190</v>
      </c>
      <c r="K61" s="6">
        <v>0.01650462962962963</v>
      </c>
      <c r="L61" s="6" t="s">
        <v>276</v>
      </c>
      <c r="M61" s="6">
        <v>0.01667824074074074</v>
      </c>
    </row>
    <row r="62" spans="1:13" ht="15">
      <c r="A62" s="44">
        <v>83</v>
      </c>
      <c r="B62" s="44" t="str">
        <f>IF(A62="","",VLOOKUP(A62,Entrants!$B$4:$D$105,3))</f>
        <v>DoK</v>
      </c>
      <c r="C62" s="44">
        <v>58</v>
      </c>
      <c r="D62" s="127" t="str">
        <f>IF(A62="","",VLOOKUP(A62,Entrants!$B$4:$D$105,2))</f>
        <v>Sheffer, Chris</v>
      </c>
      <c r="E62" s="45">
        <v>0.018229166666666668</v>
      </c>
      <c r="F62" s="45">
        <f>IF(A62="","",VLOOKUP(A62,Entrants!$B$4:$O$105,10))</f>
        <v>0.007465277777777778</v>
      </c>
      <c r="G62" s="45">
        <f t="shared" si="0"/>
        <v>0.010763888888888889</v>
      </c>
      <c r="I62" s="5">
        <v>58</v>
      </c>
      <c r="J62" s="43" t="s">
        <v>125</v>
      </c>
      <c r="K62" s="45">
        <v>0.017233796296296296</v>
      </c>
      <c r="L62" s="45">
        <v>0</v>
      </c>
      <c r="M62" s="45">
        <v>0.017233796296296296</v>
      </c>
    </row>
    <row r="63" spans="1:13" ht="15">
      <c r="A63" s="44">
        <v>46</v>
      </c>
      <c r="B63" s="44">
        <f>IF(A63="","",VLOOKUP(A63,Entrants!$B$4:$D$105,3))</f>
        <v>0</v>
      </c>
      <c r="C63" s="44">
        <v>59</v>
      </c>
      <c r="D63" s="127" t="str">
        <f>IF(A63="","",VLOOKUP(A63,Entrants!$B$4:$D$105,2))</f>
        <v>Fenwick, Ian</v>
      </c>
      <c r="E63" s="45">
        <v>0.01894675925925926</v>
      </c>
      <c r="F63" s="45">
        <f>IF(A63="","",VLOOKUP(A63,Entrants!$B$4:$O$105,10))</f>
        <v>0.007118055555555555</v>
      </c>
      <c r="G63" s="45">
        <f t="shared" si="0"/>
        <v>0.011828703703703706</v>
      </c>
      <c r="I63" s="5">
        <v>59</v>
      </c>
      <c r="J63" s="43" t="s">
        <v>128</v>
      </c>
      <c r="K63" s="45">
        <v>0.018043981481481484</v>
      </c>
      <c r="L63" s="45">
        <v>0.0006944444444444445</v>
      </c>
      <c r="M63" s="45">
        <v>0.01734953703703704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IF(A64="","",VLOOKUP(A64,Entrants!$B$4:$O$105,10))</f>
      </c>
      <c r="G64" s="45">
        <f t="shared" si="0"/>
      </c>
      <c r="I64" s="5">
        <v>60</v>
      </c>
      <c r="J64" s="43" t="s">
        <v>15</v>
      </c>
      <c r="K64" s="45"/>
      <c r="L64" s="45" t="s">
        <v>15</v>
      </c>
      <c r="M64" s="45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IF(A65="","",VLOOKUP(A65,Entrants!$B$4:$O$105,10))</f>
      </c>
      <c r="G65" s="45">
        <f t="shared" si="0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IF(A66="","",VLOOKUP(A66,Entrants!$B$4:$O$105,10))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IF(A67="","",VLOOKUP(A67,Entrants!$B$4:$O$105,10))</f>
      </c>
      <c r="G67" s="45">
        <f aca="true" t="shared" si="1" ref="G67:G79">IF(D67="","",E67-F67)</f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IF(A68="","",VLOOKUP(A68,Entrants!$B$4:$O$105,10))</f>
      </c>
      <c r="G68" s="45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IF(A69="","",VLOOKUP(A69,Entrants!$B$4:$O$105,10))</f>
      </c>
      <c r="G69" s="45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IF(A70="","",VLOOKUP(A70,Entrants!$B$4:$O$105,10))</f>
      </c>
      <c r="G70" s="45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IF(A71="","",VLOOKUP(A71,Entrants!$B$4:$O$105,10))</f>
      </c>
      <c r="G71" s="45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IF(A72="","",VLOOKUP(A72,Entrants!$B$4:$O$105,10))</f>
      </c>
      <c r="G72" s="45">
        <f t="shared" si="1"/>
      </c>
      <c r="I72" s="5">
        <v>68</v>
      </c>
      <c r="J72" s="47" t="s">
        <v>15</v>
      </c>
      <c r="K72" s="6"/>
      <c r="L72" s="6" t="s">
        <v>15</v>
      </c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IF(A73="","",VLOOKUP(A73,Entrants!$B$4:$O$105,10))</f>
      </c>
      <c r="G73" s="45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IF(A74="","",VLOOKUP(A74,Entrants!$B$4:$O$105,10))</f>
      </c>
      <c r="G74" s="45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IF(A75="","",VLOOKUP(A75,Entrants!$B$4:$O$105,10))</f>
      </c>
      <c r="G75" s="45">
        <f t="shared" si="1"/>
      </c>
      <c r="I75" s="5">
        <v>71</v>
      </c>
      <c r="J75" s="47" t="s">
        <v>15</v>
      </c>
      <c r="K75" s="6"/>
      <c r="L75" s="6" t="s">
        <v>15</v>
      </c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IF(A76="","",VLOOKUP(A76,Entrants!$B$4:$O$105,10))</f>
      </c>
      <c r="G76" s="45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IF(A77="","",VLOOKUP(A77,Entrants!$B$4:$O$105,10))</f>
      </c>
      <c r="G77" s="45">
        <f t="shared" si="1"/>
      </c>
      <c r="I77" s="5">
        <v>73</v>
      </c>
      <c r="J77" s="47" t="s">
        <v>15</v>
      </c>
      <c r="K77" s="6"/>
      <c r="L77" s="6" t="s">
        <v>15</v>
      </c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IF(A78="","",VLOOKUP(A78,Entrants!$B$4:$O$105,10))</f>
      </c>
      <c r="G78" s="45">
        <f t="shared" si="1"/>
      </c>
      <c r="I78" s="5">
        <v>74</v>
      </c>
      <c r="J78" s="47" t="s">
        <v>15</v>
      </c>
      <c r="K78" s="6"/>
      <c r="L78" s="6" t="s">
        <v>15</v>
      </c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IF(A79="","",VLOOKUP(A79,Entrants!$B$4:$O$105,10))</f>
      </c>
      <c r="G79" s="45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IF(A80="","",VLOOKUP(A80,Entrants!$B$4:$O$105,10))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IF(A81="","",VLOOKUP(A81,Entrants!$B$4:$O$105,10))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IF(A82="","",VLOOKUP(A82,Entrants!$B$4:$O$105,10))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IF(A83="","",VLOOKUP(A83,Entrants!$B$4:$O$105,10))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IF(A84="","",VLOOKUP(A84,Entrants!$B$4:$O$105,10))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4">
      <selection activeCell="G39" sqref="G39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119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48</v>
      </c>
      <c r="B5" s="44" t="str">
        <f>IF(A5="","",VLOOKUP(A5,Entrants!$B$4:$D$105,3))</f>
        <v>HT</v>
      </c>
      <c r="C5" s="44">
        <v>1</v>
      </c>
      <c r="D5" s="127" t="str">
        <f>IF(A5="","",VLOOKUP(A5,Entrants!$B$4:$D$105,2))</f>
        <v>James, Emma</v>
      </c>
      <c r="E5" s="45">
        <v>0.0169212962962963</v>
      </c>
      <c r="F5" s="45">
        <f>IF(A5="","",VLOOKUP(A5,Entrants!$B$4:$O$105,11))</f>
        <v>0.005729166666666667</v>
      </c>
      <c r="G5" s="45">
        <f aca="true" t="shared" si="0" ref="G5:G66">IF(D5="","",E5-F5)</f>
        <v>0.011192129629629632</v>
      </c>
      <c r="H5" s="7"/>
      <c r="I5" s="5">
        <v>1</v>
      </c>
      <c r="J5" s="43" t="s">
        <v>57</v>
      </c>
      <c r="K5" s="45">
        <v>0.017557870370370373</v>
      </c>
      <c r="L5" s="45">
        <v>0.0078125</v>
      </c>
      <c r="M5" s="45">
        <v>0.009745370370370373</v>
      </c>
    </row>
    <row r="6" spans="1:13" ht="15" customHeight="1">
      <c r="A6" s="44">
        <v>98</v>
      </c>
      <c r="B6" s="44" t="str">
        <f>IF(A6="","",VLOOKUP(A6,Entrants!$B$4:$D$105,3))</f>
        <v>DoK</v>
      </c>
      <c r="C6" s="44">
        <v>2</v>
      </c>
      <c r="D6" s="127" t="str">
        <f>IF(A6="","",VLOOKUP(A6,Entrants!$B$4:$D$105,2))</f>
        <v>Woods, Joseph</v>
      </c>
      <c r="E6" s="45">
        <v>0.0169212962962963</v>
      </c>
      <c r="F6" s="45">
        <f>IF(A6="","",VLOOKUP(A6,Entrants!$B$4:$O$105,11))</f>
        <v>0.006944444444444444</v>
      </c>
      <c r="G6" s="45">
        <f t="shared" si="0"/>
        <v>0.009976851851851855</v>
      </c>
      <c r="H6" s="7"/>
      <c r="I6" s="5">
        <v>2</v>
      </c>
      <c r="J6" s="43" t="s">
        <v>94</v>
      </c>
      <c r="K6" s="45">
        <v>0.017407407407407406</v>
      </c>
      <c r="L6" s="45">
        <v>0.007638888888888889</v>
      </c>
      <c r="M6" s="45">
        <v>0.009768518518518517</v>
      </c>
    </row>
    <row r="7" spans="1:13" ht="15" customHeight="1">
      <c r="A7" s="44">
        <v>16</v>
      </c>
      <c r="B7" s="44" t="str">
        <f>IF(A7="","",VLOOKUP(A7,Entrants!$B$4:$D$105,3))</f>
        <v>GAL</v>
      </c>
      <c r="C7" s="44">
        <v>3</v>
      </c>
      <c r="D7" s="127" t="str">
        <f>IF(A7="","",VLOOKUP(A7,Entrants!$B$4:$D$105,2))</f>
        <v>Coultate, Louise</v>
      </c>
      <c r="E7" s="45">
        <v>0.01702546296296296</v>
      </c>
      <c r="F7" s="45">
        <f>IF(A7="","",VLOOKUP(A7,Entrants!$B$4:$O$105,11))</f>
        <v>0.003298611111111111</v>
      </c>
      <c r="G7" s="45">
        <f t="shared" si="0"/>
        <v>0.01372685185185185</v>
      </c>
      <c r="H7" s="7"/>
      <c r="I7" s="5">
        <v>3</v>
      </c>
      <c r="J7" s="43" t="s">
        <v>92</v>
      </c>
      <c r="K7" s="45">
        <v>0.0169212962962963</v>
      </c>
      <c r="L7" s="45">
        <v>0.006944444444444444</v>
      </c>
      <c r="M7" s="45">
        <v>0.009976851851851855</v>
      </c>
    </row>
    <row r="8" spans="1:13" ht="15" customHeight="1">
      <c r="A8" s="44">
        <v>33</v>
      </c>
      <c r="B8" s="44" t="str">
        <f>IF(A8="","",VLOOKUP(A8,Entrants!$B$4:$D$105,3))</f>
        <v>FS</v>
      </c>
      <c r="C8" s="44">
        <v>4</v>
      </c>
      <c r="D8" s="127" t="str">
        <f>IF(A8="","",VLOOKUP(A8,Entrants!$B$4:$D$105,2))</f>
        <v>French, Steven</v>
      </c>
      <c r="E8" s="45">
        <v>0.017083333333333336</v>
      </c>
      <c r="F8" s="45">
        <f>IF(A8="","",VLOOKUP(A8,Entrants!$B$4:$O$105,11))</f>
        <v>0.006423611111111112</v>
      </c>
      <c r="G8" s="45">
        <f t="shared" si="0"/>
        <v>0.010659722222222223</v>
      </c>
      <c r="H8" s="7"/>
      <c r="I8" s="5">
        <v>4</v>
      </c>
      <c r="J8" s="43" t="s">
        <v>67</v>
      </c>
      <c r="K8" s="45">
        <v>0.018043981481481484</v>
      </c>
      <c r="L8" s="45">
        <v>0.007986111111111112</v>
      </c>
      <c r="M8" s="45">
        <v>0.010057870370370372</v>
      </c>
    </row>
    <row r="9" spans="1:13" ht="15" customHeight="1">
      <c r="A9" s="44">
        <v>18</v>
      </c>
      <c r="B9" s="44">
        <f>IF(A9="","",VLOOKUP(A9,Entrants!$B$4:$D$105,3))</f>
        <v>0</v>
      </c>
      <c r="C9" s="44">
        <v>5</v>
      </c>
      <c r="D9" s="127" t="str">
        <f>IF(A9="","",VLOOKUP(A9,Entrants!$B$4:$D$105,2))</f>
        <v>Cox, Simon</v>
      </c>
      <c r="E9" s="45">
        <v>0.017118055555555556</v>
      </c>
      <c r="F9" s="45">
        <f>IF(A9="","",VLOOKUP(A9,Entrants!$B$4:$O$105,11))</f>
        <v>0.0050347222222222225</v>
      </c>
      <c r="G9" s="45">
        <f t="shared" si="0"/>
        <v>0.012083333333333335</v>
      </c>
      <c r="H9" s="7"/>
      <c r="I9" s="5">
        <v>5</v>
      </c>
      <c r="J9" s="47" t="s">
        <v>87</v>
      </c>
      <c r="K9" s="6">
        <v>0.017499999999999998</v>
      </c>
      <c r="L9" s="6">
        <v>0.007291666666666666</v>
      </c>
      <c r="M9" s="6">
        <v>0.010208333333333333</v>
      </c>
    </row>
    <row r="10" spans="1:13" ht="15" customHeight="1">
      <c r="A10" s="44">
        <v>97</v>
      </c>
      <c r="B10" s="44" t="str">
        <f>IF(A10="","",VLOOKUP(A10,Entrants!$B$4:$D$105,3))</f>
        <v>GT</v>
      </c>
      <c r="C10" s="44">
        <v>6</v>
      </c>
      <c r="D10" s="127" t="str">
        <f>IF(A10="","",VLOOKUP(A10,Entrants!$B$4:$D$105,2))</f>
        <v>Willshire, Keith</v>
      </c>
      <c r="E10" s="45">
        <v>0.017141203703703704</v>
      </c>
      <c r="F10" s="45">
        <f>IF(A10="","",VLOOKUP(A10,Entrants!$B$4:$O$105,11))</f>
        <v>0.0022569444444444447</v>
      </c>
      <c r="G10" s="45">
        <f t="shared" si="0"/>
        <v>0.014884259259259259</v>
      </c>
      <c r="H10" s="7"/>
      <c r="I10" s="5">
        <v>6</v>
      </c>
      <c r="J10" s="43" t="s">
        <v>45</v>
      </c>
      <c r="K10" s="45">
        <v>0.01752314814814815</v>
      </c>
      <c r="L10" s="45">
        <v>0.007291666666666666</v>
      </c>
      <c r="M10" s="45">
        <v>0.010231481481481484</v>
      </c>
    </row>
    <row r="11" spans="1:13" ht="15" customHeight="1">
      <c r="A11" s="44">
        <v>44</v>
      </c>
      <c r="B11" s="44" t="str">
        <f>IF(A11="","",VLOOKUP(A11,Entrants!$B$4:$D$105,3))</f>
        <v>MP</v>
      </c>
      <c r="C11" s="44">
        <v>7</v>
      </c>
      <c r="D11" s="127" t="str">
        <f>IF(A11="","",VLOOKUP(A11,Entrants!$B$4:$D$105,2))</f>
        <v>Holmback, Peter</v>
      </c>
      <c r="E11" s="45">
        <v>0.01716435185185185</v>
      </c>
      <c r="F11" s="45">
        <f>IF(A11="","",VLOOKUP(A11,Entrants!$B$4:$O$105,11))</f>
        <v>0.0067708333333333336</v>
      </c>
      <c r="G11" s="45">
        <f t="shared" si="0"/>
        <v>0.010393518518518517</v>
      </c>
      <c r="H11" s="7"/>
      <c r="I11" s="5">
        <v>7</v>
      </c>
      <c r="J11" s="43" t="s">
        <v>55</v>
      </c>
      <c r="K11" s="45">
        <v>0.0178125</v>
      </c>
      <c r="L11" s="45">
        <v>0.007465277777777778</v>
      </c>
      <c r="M11" s="45">
        <v>0.01034722222222222</v>
      </c>
    </row>
    <row r="12" spans="1:13" ht="15" customHeight="1">
      <c r="A12" s="44">
        <v>71</v>
      </c>
      <c r="B12" s="44" t="str">
        <f>IF(A12="","",VLOOKUP(A12,Entrants!$B$4:$D$105,3))</f>
        <v>GAL</v>
      </c>
      <c r="C12" s="44">
        <v>8</v>
      </c>
      <c r="D12" s="127" t="str">
        <f>IF(A12="","",VLOOKUP(A12,Entrants!$B$4:$D$105,2))</f>
        <v>Raithby, Hayley</v>
      </c>
      <c r="E12" s="45">
        <v>0.017175925925925924</v>
      </c>
      <c r="F12" s="45">
        <f>IF(A12="","",VLOOKUP(A12,Entrants!$B$4:$O$105,11))</f>
        <v>0.003298611111111111</v>
      </c>
      <c r="G12" s="45">
        <f t="shared" si="0"/>
        <v>0.013877314814814813</v>
      </c>
      <c r="H12" s="7"/>
      <c r="I12" s="5">
        <v>8</v>
      </c>
      <c r="J12" s="43" t="s">
        <v>65</v>
      </c>
      <c r="K12" s="45">
        <v>0.01716435185185185</v>
      </c>
      <c r="L12" s="45">
        <v>0.0067708333333333336</v>
      </c>
      <c r="M12" s="45">
        <v>0.010393518518518517</v>
      </c>
    </row>
    <row r="13" spans="1:13" ht="15" customHeight="1">
      <c r="A13" s="44">
        <v>29</v>
      </c>
      <c r="B13" s="44" t="str">
        <f>IF(A13="","",VLOOKUP(A13,Entrants!$B$4:$D$105,3))</f>
        <v>AA</v>
      </c>
      <c r="C13" s="44">
        <v>9</v>
      </c>
      <c r="D13" s="127" t="str">
        <f>IF(A13="","",VLOOKUP(A13,Entrants!$B$4:$D$105,2))</f>
        <v>Edwards, Phillipa</v>
      </c>
      <c r="E13" s="45">
        <v>0.017222222222222222</v>
      </c>
      <c r="F13" s="45">
        <f>IF(A13="","",VLOOKUP(A13,Entrants!$B$4:$O$105,11))</f>
        <v>0.0020833333333333333</v>
      </c>
      <c r="G13" s="45">
        <f t="shared" si="0"/>
        <v>0.01513888888888889</v>
      </c>
      <c r="H13" s="7"/>
      <c r="I13" s="5">
        <v>9</v>
      </c>
      <c r="J13" s="47" t="s">
        <v>58</v>
      </c>
      <c r="K13" s="6">
        <v>0.017083333333333336</v>
      </c>
      <c r="L13" s="6">
        <v>0.006423611111111112</v>
      </c>
      <c r="M13" s="6">
        <v>0.010659722222222223</v>
      </c>
    </row>
    <row r="14" spans="1:13" ht="15" customHeight="1">
      <c r="A14" s="44">
        <v>56</v>
      </c>
      <c r="B14" s="44" t="str">
        <f>IF(A14="","",VLOOKUP(A14,Entrants!$B$4:$D$105,3))</f>
        <v>RR</v>
      </c>
      <c r="C14" s="44">
        <v>10</v>
      </c>
      <c r="D14" s="127" t="str">
        <f>IF(A14="","",VLOOKUP(A14,Entrants!$B$4:$D$105,2))</f>
        <v>Lonsdale, Davina</v>
      </c>
      <c r="E14" s="45">
        <v>0.017233796296296296</v>
      </c>
      <c r="F14" s="45">
        <f>IF(A14="","",VLOOKUP(A14,Entrants!$B$4:$O$105,11))</f>
        <v>0.003298611111111111</v>
      </c>
      <c r="G14" s="45">
        <f t="shared" si="0"/>
        <v>0.013935185185185184</v>
      </c>
      <c r="H14" s="7"/>
      <c r="I14" s="5">
        <v>10</v>
      </c>
      <c r="J14" s="43" t="s">
        <v>46</v>
      </c>
      <c r="K14" s="45">
        <v>0.01730324074074074</v>
      </c>
      <c r="L14" s="45">
        <v>0.006597222222222222</v>
      </c>
      <c r="M14" s="45">
        <v>0.010706018518518517</v>
      </c>
    </row>
    <row r="15" spans="1:13" ht="15" customHeight="1">
      <c r="A15" s="44">
        <v>61</v>
      </c>
      <c r="B15" s="44" t="str">
        <f>IF(A15="","",VLOOKUP(A15,Entrants!$B$4:$D$105,3))</f>
        <v>MM</v>
      </c>
      <c r="C15" s="44">
        <v>11</v>
      </c>
      <c r="D15" s="127" t="str">
        <f>IF(A15="","",VLOOKUP(A15,Entrants!$B$4:$D$105,2))</f>
        <v>McCabe, Terry</v>
      </c>
      <c r="E15" s="45">
        <v>0.01724537037037037</v>
      </c>
      <c r="F15" s="45">
        <f>IF(A15="","",VLOOKUP(A15,Entrants!$B$4:$O$105,11))</f>
        <v>0.0046875</v>
      </c>
      <c r="G15" s="45">
        <f t="shared" si="0"/>
        <v>0.012557870370370369</v>
      </c>
      <c r="H15" s="7"/>
      <c r="I15" s="5">
        <v>11</v>
      </c>
      <c r="J15" s="43" t="s">
        <v>100</v>
      </c>
      <c r="K15" s="45">
        <v>0.017326388888888888</v>
      </c>
      <c r="L15" s="45">
        <v>0.006423611111111112</v>
      </c>
      <c r="M15" s="45">
        <v>0.010902777777777775</v>
      </c>
    </row>
    <row r="16" spans="1:13" ht="15" customHeight="1">
      <c r="A16" s="44">
        <v>36</v>
      </c>
      <c r="B16" s="44" t="str">
        <f>IF(A16="","",VLOOKUP(A16,Entrants!$B$4:$D$105,3))</f>
        <v>RR</v>
      </c>
      <c r="C16" s="44">
        <v>12</v>
      </c>
      <c r="D16" s="127" t="str">
        <f>IF(A16="","",VLOOKUP(A16,Entrants!$B$4:$D$105,2))</f>
        <v>Gillespie, Steve</v>
      </c>
      <c r="E16" s="45">
        <v>0.017256944444444446</v>
      </c>
      <c r="F16" s="45">
        <f>IF(A16="","",VLOOKUP(A16,Entrants!$B$4:$O$105,11))</f>
        <v>0.005729166666666667</v>
      </c>
      <c r="G16" s="45">
        <f t="shared" si="0"/>
        <v>0.01152777777777778</v>
      </c>
      <c r="H16" s="7"/>
      <c r="I16" s="5">
        <v>12</v>
      </c>
      <c r="J16" s="43" t="s">
        <v>277</v>
      </c>
      <c r="K16" s="45">
        <v>0.01758101851851852</v>
      </c>
      <c r="L16" s="45">
        <v>0.006597222222222222</v>
      </c>
      <c r="M16" s="45">
        <v>0.010983796296296297</v>
      </c>
    </row>
    <row r="17" spans="1:13" ht="15" customHeight="1">
      <c r="A17" s="44">
        <v>4</v>
      </c>
      <c r="B17" s="44" t="str">
        <f>IF(A17="","",VLOOKUP(A17,Entrants!$B$4:$D$105,3))</f>
        <v>RR</v>
      </c>
      <c r="C17" s="44">
        <v>13</v>
      </c>
      <c r="D17" s="127" t="str">
        <f>IF(A17="","",VLOOKUP(A17,Entrants!$B$4:$D$105,2))</f>
        <v>Baxter, Ian</v>
      </c>
      <c r="E17" s="45">
        <v>0.01730324074074074</v>
      </c>
      <c r="F17" s="45">
        <f>IF(A17="","",VLOOKUP(A17,Entrants!$B$4:$O$105,11))</f>
        <v>0.006597222222222222</v>
      </c>
      <c r="G17" s="45">
        <f t="shared" si="0"/>
        <v>0.010706018518518517</v>
      </c>
      <c r="H17" s="7"/>
      <c r="I17" s="5">
        <v>13</v>
      </c>
      <c r="J17" s="43" t="s">
        <v>86</v>
      </c>
      <c r="K17" s="45">
        <v>0.017592592592592594</v>
      </c>
      <c r="L17" s="45">
        <v>0.006597222222222222</v>
      </c>
      <c r="M17" s="45">
        <v>0.01099537037037037</v>
      </c>
    </row>
    <row r="18" spans="1:13" ht="15" customHeight="1">
      <c r="A18" s="44">
        <v>31</v>
      </c>
      <c r="B18" s="44" t="str">
        <f>IF(A18="","",VLOOKUP(A18,Entrants!$B$4:$D$105,3))</f>
        <v>MP</v>
      </c>
      <c r="C18" s="44">
        <v>14</v>
      </c>
      <c r="D18" s="127" t="str">
        <f>IF(A18="","",VLOOKUP(A18,Entrants!$B$4:$D$105,2))</f>
        <v>Freeman, Kevin</v>
      </c>
      <c r="E18" s="45">
        <v>0.017314814814814814</v>
      </c>
      <c r="F18" s="45">
        <f>IF(A18="","",VLOOKUP(A18,Entrants!$B$4:$O$105,11))</f>
        <v>0.004340277777777778</v>
      </c>
      <c r="G18" s="45">
        <f t="shared" si="0"/>
        <v>0.012974537037037036</v>
      </c>
      <c r="H18" s="7"/>
      <c r="I18" s="5">
        <v>14</v>
      </c>
      <c r="J18" s="47" t="s">
        <v>53</v>
      </c>
      <c r="K18" s="6">
        <v>0.017395833333333336</v>
      </c>
      <c r="L18" s="6">
        <v>0.0062499999999999995</v>
      </c>
      <c r="M18" s="6">
        <v>0.011145833333333337</v>
      </c>
    </row>
    <row r="19" spans="1:13" ht="15" customHeight="1">
      <c r="A19" s="44">
        <v>41</v>
      </c>
      <c r="B19" s="44" t="str">
        <f>IF(A19="","",VLOOKUP(A19,Entrants!$B$4:$D$105,3))</f>
        <v>MM</v>
      </c>
      <c r="C19" s="44">
        <v>15</v>
      </c>
      <c r="D19" s="127" t="str">
        <f>IF(A19="","",VLOOKUP(A19,Entrants!$B$4:$D$105,2))</f>
        <v>Herron, Leanne</v>
      </c>
      <c r="E19" s="45">
        <v>0.017326388888888888</v>
      </c>
      <c r="F19" s="45">
        <f>IF(A19="","",VLOOKUP(A19,Entrants!$B$4:$O$105,11))</f>
        <v>0.006423611111111112</v>
      </c>
      <c r="G19" s="45">
        <f t="shared" si="0"/>
        <v>0.010902777777777775</v>
      </c>
      <c r="H19" s="7"/>
      <c r="I19" s="5">
        <v>15</v>
      </c>
      <c r="J19" s="43" t="s">
        <v>133</v>
      </c>
      <c r="K19" s="45">
        <v>0.0169212962962963</v>
      </c>
      <c r="L19" s="45">
        <v>0.005729166666666667</v>
      </c>
      <c r="M19" s="45">
        <v>0.011192129629629632</v>
      </c>
    </row>
    <row r="20" spans="1:13" ht="15" customHeight="1">
      <c r="A20" s="44">
        <v>79</v>
      </c>
      <c r="B20" s="44" t="str">
        <f>IF(A20="","",VLOOKUP(A20,Entrants!$B$4:$D$105,3))</f>
        <v>FS</v>
      </c>
      <c r="C20" s="44">
        <v>16</v>
      </c>
      <c r="D20" s="127" t="str">
        <f>IF(A20="","",VLOOKUP(A20,Entrants!$B$4:$D$105,2))</f>
        <v>Scott, Martin</v>
      </c>
      <c r="E20" s="45">
        <v>0.01733796296296296</v>
      </c>
      <c r="F20" s="45">
        <f>IF(A20="","",VLOOKUP(A20,Entrants!$B$4:$O$105,11))</f>
        <v>0.006076388888888889</v>
      </c>
      <c r="G20" s="45">
        <f t="shared" si="0"/>
        <v>0.011261574074074073</v>
      </c>
      <c r="H20" s="7"/>
      <c r="I20" s="5">
        <v>16</v>
      </c>
      <c r="J20" s="43" t="s">
        <v>82</v>
      </c>
      <c r="K20" s="45">
        <v>0.01733796296296296</v>
      </c>
      <c r="L20" s="45">
        <v>0.006076388888888889</v>
      </c>
      <c r="M20" s="45">
        <v>0.011261574074074073</v>
      </c>
    </row>
    <row r="21" spans="1:13" ht="15" customHeight="1">
      <c r="A21" s="44">
        <v>76</v>
      </c>
      <c r="B21" s="44" t="str">
        <f>IF(A21="","",VLOOKUP(A21,Entrants!$B$4:$D$105,3))</f>
        <v>AA</v>
      </c>
      <c r="C21" s="44">
        <v>17</v>
      </c>
      <c r="D21" s="127" t="str">
        <f>IF(A21="","",VLOOKUP(A21,Entrants!$B$4:$D$105,2))</f>
        <v>Rochester, Sue</v>
      </c>
      <c r="E21" s="45">
        <v>0.017372685185185185</v>
      </c>
      <c r="F21" s="45">
        <f>IF(A21="","",VLOOKUP(A21,Entrants!$B$4:$O$105,11))</f>
        <v>0.00017361111111111112</v>
      </c>
      <c r="G21" s="45">
        <f t="shared" si="0"/>
        <v>0.017199074074074075</v>
      </c>
      <c r="H21" s="7"/>
      <c r="I21" s="5">
        <v>17</v>
      </c>
      <c r="J21" s="47" t="s">
        <v>61</v>
      </c>
      <c r="K21" s="6">
        <v>0.017256944444444446</v>
      </c>
      <c r="L21" s="6">
        <v>0.005729166666666667</v>
      </c>
      <c r="M21" s="6">
        <v>0.01152777777777778</v>
      </c>
    </row>
    <row r="22" spans="1:13" ht="15" customHeight="1">
      <c r="A22" s="44">
        <v>8</v>
      </c>
      <c r="B22" s="44" t="str">
        <f>IF(A22="","",VLOOKUP(A22,Entrants!$B$4:$D$105,3))</f>
        <v>AA</v>
      </c>
      <c r="C22" s="44">
        <v>18</v>
      </c>
      <c r="D22" s="127" t="str">
        <f>IF(A22="","",VLOOKUP(A22,Entrants!$B$4:$D$105,2))</f>
        <v>Browning, Sue</v>
      </c>
      <c r="E22" s="45">
        <v>0.017384259259259262</v>
      </c>
      <c r="F22" s="45">
        <f>IF(A22="","",VLOOKUP(A22,Entrants!$B$4:$O$105,11))</f>
        <v>0.004340277777777778</v>
      </c>
      <c r="G22" s="45">
        <f t="shared" si="0"/>
        <v>0.013043981481481485</v>
      </c>
      <c r="H22" s="7"/>
      <c r="I22" s="5">
        <v>18</v>
      </c>
      <c r="J22" s="43" t="s">
        <v>76</v>
      </c>
      <c r="K22" s="45">
        <v>0.017488425925925925</v>
      </c>
      <c r="L22" s="45">
        <v>0.005902777777777778</v>
      </c>
      <c r="M22" s="45">
        <v>0.011585648148148147</v>
      </c>
    </row>
    <row r="23" spans="1:13" ht="15" customHeight="1">
      <c r="A23" s="44">
        <v>5</v>
      </c>
      <c r="B23" s="44" t="str">
        <f>IF(A23="","",VLOOKUP(A23,Entrants!$B$4:$D$105,3))</f>
        <v>AA</v>
      </c>
      <c r="C23" s="44">
        <v>19</v>
      </c>
      <c r="D23" s="127" t="str">
        <f>IF(A23="","",VLOOKUP(A23,Entrants!$B$4:$D$105,2))</f>
        <v>Beal, Suzanne</v>
      </c>
      <c r="E23" s="45">
        <v>0.017384259259259262</v>
      </c>
      <c r="F23" s="45">
        <f>IF(A23="","",VLOOKUP(A23,Entrants!$B$4:$O$105,11))</f>
        <v>0.004861111111111111</v>
      </c>
      <c r="G23" s="45">
        <f t="shared" si="0"/>
        <v>0.012523148148148151</v>
      </c>
      <c r="H23" s="7"/>
      <c r="I23" s="5">
        <v>19</v>
      </c>
      <c r="J23" s="43" t="s">
        <v>47</v>
      </c>
      <c r="K23" s="45">
        <v>0.017546296296296296</v>
      </c>
      <c r="L23" s="45">
        <v>0.005729166666666667</v>
      </c>
      <c r="M23" s="45">
        <v>0.011817129629629629</v>
      </c>
    </row>
    <row r="24" spans="1:13" ht="15" customHeight="1">
      <c r="A24" s="44">
        <v>37</v>
      </c>
      <c r="B24" s="44" t="str">
        <f>IF(A24="","",VLOOKUP(A24,Entrants!$B$4:$D$105,3))</f>
        <v>GG</v>
      </c>
      <c r="C24" s="44">
        <v>20</v>
      </c>
      <c r="D24" s="127" t="str">
        <f>IF(A24="","",VLOOKUP(A24,Entrants!$B$4:$D$105,2))</f>
        <v>Grieves, Andrew</v>
      </c>
      <c r="E24" s="45">
        <v>0.017384259259259262</v>
      </c>
      <c r="F24" s="45">
        <f>IF(A24="","",VLOOKUP(A24,Entrants!$B$4:$O$105,11))</f>
        <v>0.004861111111111111</v>
      </c>
      <c r="G24" s="45">
        <f t="shared" si="0"/>
        <v>0.012523148148148151</v>
      </c>
      <c r="H24" s="7"/>
      <c r="I24" s="5">
        <v>20</v>
      </c>
      <c r="J24" s="43" t="s">
        <v>81</v>
      </c>
      <c r="K24" s="45">
        <v>0.017569444444444447</v>
      </c>
      <c r="L24" s="45">
        <v>0.005729166666666667</v>
      </c>
      <c r="M24" s="45">
        <v>0.01184027777777778</v>
      </c>
    </row>
    <row r="25" spans="1:13" ht="15" customHeight="1">
      <c r="A25" s="44">
        <v>23</v>
      </c>
      <c r="B25" s="44" t="str">
        <f>IF(A25="","",VLOOKUP(A25,Entrants!$B$4:$D$105,3))</f>
        <v>FS</v>
      </c>
      <c r="C25" s="44">
        <v>21</v>
      </c>
      <c r="D25" s="127" t="str">
        <f>IF(A25="","",VLOOKUP(A25,Entrants!$B$4:$D$105,2))</f>
        <v>Dobby, Steve</v>
      </c>
      <c r="E25" s="45">
        <v>0.017395833333333336</v>
      </c>
      <c r="F25" s="45">
        <f>IF(A25="","",VLOOKUP(A25,Entrants!$B$4:$O$105,11))</f>
        <v>0.0062499999999999995</v>
      </c>
      <c r="G25" s="45">
        <f t="shared" si="0"/>
        <v>0.011145833333333337</v>
      </c>
      <c r="H25" s="7"/>
      <c r="I25" s="5">
        <v>21</v>
      </c>
      <c r="J25" s="43" t="s">
        <v>275</v>
      </c>
      <c r="K25" s="45">
        <v>0.017997685185185186</v>
      </c>
      <c r="L25" s="45">
        <v>0.006076388888888889</v>
      </c>
      <c r="M25" s="45">
        <v>0.011921296296296298</v>
      </c>
    </row>
    <row r="26" spans="1:13" ht="15" customHeight="1">
      <c r="A26" s="44">
        <v>101</v>
      </c>
      <c r="B26" s="44" t="str">
        <f>IF(A26="","",VLOOKUP(A26,Entrants!$B$4:$D$105,3))</f>
        <v>HT</v>
      </c>
      <c r="C26" s="44">
        <v>22</v>
      </c>
      <c r="D26" s="127" t="str">
        <f>IF(A26="","",VLOOKUP(A26,Entrants!$B$4:$D$105,2))</f>
        <v>Young, James</v>
      </c>
      <c r="E26" s="45">
        <v>0.017407407407407406</v>
      </c>
      <c r="F26" s="45">
        <f>IF(A26="","",VLOOKUP(A26,Entrants!$B$4:$O$105,11))</f>
        <v>0.007638888888888889</v>
      </c>
      <c r="G26" s="45">
        <f t="shared" si="0"/>
        <v>0.009768518518518517</v>
      </c>
      <c r="H26" s="7"/>
      <c r="I26" s="5">
        <v>22</v>
      </c>
      <c r="J26" s="43" t="s">
        <v>78</v>
      </c>
      <c r="K26" s="45">
        <v>0.017453703703703704</v>
      </c>
      <c r="L26" s="45">
        <v>0.005381944444444445</v>
      </c>
      <c r="M26" s="45">
        <v>0.012071759259259258</v>
      </c>
    </row>
    <row r="27" spans="1:13" ht="15" customHeight="1">
      <c r="A27" s="44">
        <v>63</v>
      </c>
      <c r="B27" s="44" t="str">
        <f>IF(A27="","",VLOOKUP(A27,Entrants!$B$4:$D$105,3))</f>
        <v>MM</v>
      </c>
      <c r="C27" s="44">
        <v>23</v>
      </c>
      <c r="D27" s="127" t="str">
        <f>IF(A27="","",VLOOKUP(A27,Entrants!$B$4:$D$105,2))</f>
        <v>Morris, Helen</v>
      </c>
      <c r="E27" s="45">
        <v>0.01741898148148148</v>
      </c>
      <c r="F27" s="45">
        <f>IF(A27="","",VLOOKUP(A27,Entrants!$B$4:$O$105,11))</f>
        <v>0.004513888888888889</v>
      </c>
      <c r="G27" s="45">
        <f t="shared" si="0"/>
        <v>0.01290509259259259</v>
      </c>
      <c r="H27" s="7"/>
      <c r="I27" s="5">
        <v>23</v>
      </c>
      <c r="J27" s="43" t="s">
        <v>109</v>
      </c>
      <c r="K27" s="45">
        <v>0.017118055555555556</v>
      </c>
      <c r="L27" s="45">
        <v>0.0050347222222222225</v>
      </c>
      <c r="M27" s="45">
        <v>0.012083333333333335</v>
      </c>
    </row>
    <row r="28" spans="1:13" ht="15" customHeight="1">
      <c r="A28" s="44">
        <v>40</v>
      </c>
      <c r="B28" s="44" t="str">
        <f>IF(A28="","",VLOOKUP(A28,Entrants!$B$4:$D$105,3))</f>
        <v>RD</v>
      </c>
      <c r="C28" s="44">
        <v>24</v>
      </c>
      <c r="D28" s="127" t="str">
        <f>IF(A28="","",VLOOKUP(A28,Entrants!$B$4:$D$105,2))</f>
        <v>Herron, Aynsley</v>
      </c>
      <c r="E28" s="45">
        <v>0.01741898148148148</v>
      </c>
      <c r="F28" s="45">
        <f>IF(A28="","",VLOOKUP(A28,Entrants!$B$4:$O$105,11))</f>
        <v>0.0022569444444444447</v>
      </c>
      <c r="G28" s="45">
        <f t="shared" si="0"/>
        <v>0.015162037037037035</v>
      </c>
      <c r="H28" s="7"/>
      <c r="I28" s="5">
        <v>24</v>
      </c>
      <c r="J28" s="43" t="s">
        <v>88</v>
      </c>
      <c r="K28" s="45">
        <v>0.017662037037037035</v>
      </c>
      <c r="L28" s="45">
        <v>0.005555555555555556</v>
      </c>
      <c r="M28" s="45">
        <v>0.012106481481481478</v>
      </c>
    </row>
    <row r="29" spans="1:13" ht="15" customHeight="1">
      <c r="A29" s="44">
        <v>69</v>
      </c>
      <c r="B29" s="44" t="str">
        <f>IF(A29="","",VLOOKUP(A29,Entrants!$B$4:$D$105,3))</f>
        <v>TB</v>
      </c>
      <c r="C29" s="44">
        <v>25</v>
      </c>
      <c r="D29" s="127" t="str">
        <f>IF(A29="","",VLOOKUP(A29,Entrants!$B$4:$D$105,2))</f>
        <v>Ponton, Mark</v>
      </c>
      <c r="E29" s="45">
        <v>0.017453703703703704</v>
      </c>
      <c r="F29" s="45">
        <f>IF(A29="","",VLOOKUP(A29,Entrants!$B$4:$O$105,11))</f>
        <v>0.005381944444444445</v>
      </c>
      <c r="G29" s="45">
        <f t="shared" si="0"/>
        <v>0.012071759259259258</v>
      </c>
      <c r="H29" s="7"/>
      <c r="I29" s="5">
        <v>25</v>
      </c>
      <c r="J29" s="43" t="s">
        <v>258</v>
      </c>
      <c r="K29" s="45">
        <v>0.017731481481481483</v>
      </c>
      <c r="L29" s="45">
        <v>0.005555555555555556</v>
      </c>
      <c r="M29" s="45">
        <v>0.012175925925925927</v>
      </c>
    </row>
    <row r="30" spans="1:13" ht="15" customHeight="1">
      <c r="A30" s="44">
        <v>65</v>
      </c>
      <c r="B30" s="44">
        <f>IF(A30="","",VLOOKUP(A30,Entrants!$B$4:$D$105,3))</f>
        <v>0</v>
      </c>
      <c r="C30" s="44">
        <v>26</v>
      </c>
      <c r="D30" s="127" t="str">
        <f>IF(A30="","",VLOOKUP(A30,Entrants!$B$4:$D$105,2))</f>
        <v>Nicholson, Mark</v>
      </c>
      <c r="E30" s="45">
        <v>0.017488425925925925</v>
      </c>
      <c r="F30" s="45">
        <f>IF(A30="","",VLOOKUP(A30,Entrants!$B$4:$O$105,11))</f>
        <v>0.005902777777777778</v>
      </c>
      <c r="G30" s="45">
        <f t="shared" si="0"/>
        <v>0.011585648148148147</v>
      </c>
      <c r="H30" s="7"/>
      <c r="I30" s="5">
        <v>26</v>
      </c>
      <c r="J30" s="43" t="s">
        <v>50</v>
      </c>
      <c r="K30" s="45">
        <v>0.017766203703703704</v>
      </c>
      <c r="L30" s="45">
        <v>0.005555555555555556</v>
      </c>
      <c r="M30" s="45">
        <v>0.012210648148148148</v>
      </c>
    </row>
    <row r="31" spans="1:13" ht="15" customHeight="1">
      <c r="A31" s="44">
        <v>92</v>
      </c>
      <c r="B31" s="44" t="str">
        <f>IF(A31="","",VLOOKUP(A31,Entrants!$B$4:$D$105,3))</f>
        <v>DoK</v>
      </c>
      <c r="C31" s="44">
        <v>27</v>
      </c>
      <c r="D31" s="127" t="str">
        <f>IF(A31="","",VLOOKUP(A31,Entrants!$B$4:$D$105,2))</f>
        <v>Storey, Calum</v>
      </c>
      <c r="E31" s="45">
        <v>0.017499999999999998</v>
      </c>
      <c r="F31" s="45">
        <f>IF(A31="","",VLOOKUP(A31,Entrants!$B$4:$O$105,11))</f>
        <v>0.007291666666666666</v>
      </c>
      <c r="G31" s="45">
        <f t="shared" si="0"/>
        <v>0.010208333333333333</v>
      </c>
      <c r="H31" s="7"/>
      <c r="I31" s="5">
        <v>27</v>
      </c>
      <c r="J31" s="47" t="s">
        <v>122</v>
      </c>
      <c r="K31" s="6">
        <v>0.017534722222222222</v>
      </c>
      <c r="L31" s="6">
        <v>0.0050347222222222225</v>
      </c>
      <c r="M31" s="6">
        <v>0.0125</v>
      </c>
    </row>
    <row r="32" spans="1:13" ht="15" customHeight="1">
      <c r="A32" s="44">
        <v>1</v>
      </c>
      <c r="B32" s="44" t="str">
        <f>IF(A32="","",VLOOKUP(A32,Entrants!$B$4:$D$105,3))</f>
        <v>MP</v>
      </c>
      <c r="C32" s="44">
        <v>28</v>
      </c>
      <c r="D32" s="127" t="str">
        <f>IF(A32="","",VLOOKUP(A32,Entrants!$B$4:$D$105,2))</f>
        <v>Barkley, Robby</v>
      </c>
      <c r="E32" s="45">
        <v>0.01752314814814815</v>
      </c>
      <c r="F32" s="45">
        <f>IF(A32="","",VLOOKUP(A32,Entrants!$B$4:$O$105,11))</f>
        <v>0.007291666666666666</v>
      </c>
      <c r="G32" s="45">
        <f t="shared" si="0"/>
        <v>0.010231481481481484</v>
      </c>
      <c r="H32" s="7"/>
      <c r="I32" s="5">
        <v>28</v>
      </c>
      <c r="J32" s="43" t="s">
        <v>172</v>
      </c>
      <c r="K32" s="45">
        <v>0.017384259259259262</v>
      </c>
      <c r="L32" s="45">
        <v>0.004861111111111111</v>
      </c>
      <c r="M32" s="45">
        <v>0.012523148148148151</v>
      </c>
    </row>
    <row r="33" spans="1:13" ht="15" customHeight="1">
      <c r="A33" s="44">
        <v>99</v>
      </c>
      <c r="B33" s="44" t="str">
        <f>IF(A33="","",VLOOKUP(A33,Entrants!$B$4:$D$105,3))</f>
        <v>MM</v>
      </c>
      <c r="C33" s="44">
        <v>29</v>
      </c>
      <c r="D33" s="127" t="str">
        <f>IF(A33="","",VLOOKUP(A33,Entrants!$B$4:$D$105,2))</f>
        <v>Wright, Deborah</v>
      </c>
      <c r="E33" s="45">
        <v>0.01752314814814815</v>
      </c>
      <c r="F33" s="45">
        <f>IF(A33="","",VLOOKUP(A33,Entrants!$B$4:$O$105,11))</f>
        <v>0.0026041666666666665</v>
      </c>
      <c r="G33" s="45">
        <f t="shared" si="0"/>
        <v>0.014918981481481483</v>
      </c>
      <c r="H33" s="7"/>
      <c r="I33" s="5">
        <v>29</v>
      </c>
      <c r="J33" s="43" t="s">
        <v>62</v>
      </c>
      <c r="K33" s="45">
        <v>0.017384259259259262</v>
      </c>
      <c r="L33" s="45">
        <v>0.004861111111111111</v>
      </c>
      <c r="M33" s="45">
        <v>0.012523148148148151</v>
      </c>
    </row>
    <row r="34" spans="1:13" ht="15" customHeight="1">
      <c r="A34" s="44">
        <v>59</v>
      </c>
      <c r="B34" s="44" t="str">
        <f>IF(A34="","",VLOOKUP(A34,Entrants!$B$4:$D$105,3))</f>
        <v>NK</v>
      </c>
      <c r="C34" s="44">
        <v>30</v>
      </c>
      <c r="D34" s="127" t="str">
        <f>IF(A34="","",VLOOKUP(A34,Entrants!$B$4:$D$105,2))</f>
        <v>Mason, Claire</v>
      </c>
      <c r="E34" s="45">
        <v>0.017534722222222222</v>
      </c>
      <c r="F34" s="45">
        <f>IF(A34="","",VLOOKUP(A34,Entrants!$B$4:$O$105,11))</f>
        <v>0.0038194444444444443</v>
      </c>
      <c r="G34" s="45">
        <f t="shared" si="0"/>
        <v>0.013715277777777778</v>
      </c>
      <c r="H34" s="7"/>
      <c r="I34" s="5">
        <v>30</v>
      </c>
      <c r="J34" s="43" t="s">
        <v>74</v>
      </c>
      <c r="K34" s="45">
        <v>0.01724537037037037</v>
      </c>
      <c r="L34" s="45">
        <v>0.0046875</v>
      </c>
      <c r="M34" s="45">
        <v>0.012557870370370369</v>
      </c>
    </row>
    <row r="35" spans="1:13" ht="15" customHeight="1">
      <c r="A35" s="44">
        <v>11</v>
      </c>
      <c r="B35" s="44" t="str">
        <f>IF(A35="","",VLOOKUP(A35,Entrants!$B$4:$D$105,3))</f>
        <v>AD</v>
      </c>
      <c r="C35" s="44">
        <v>31</v>
      </c>
      <c r="D35" s="127" t="str">
        <f>IF(A35="","",VLOOKUP(A35,Entrants!$B$4:$D$105,2))</f>
        <v>Calverley, Claire</v>
      </c>
      <c r="E35" s="45">
        <v>0.017534722222222222</v>
      </c>
      <c r="F35" s="45">
        <f>IF(A35="","",VLOOKUP(A35,Entrants!$B$4:$O$105,11))</f>
        <v>0.0050347222222222225</v>
      </c>
      <c r="G35" s="45">
        <f t="shared" si="0"/>
        <v>0.0125</v>
      </c>
      <c r="H35" s="7"/>
      <c r="I35" s="5">
        <v>31</v>
      </c>
      <c r="J35" s="43" t="s">
        <v>52</v>
      </c>
      <c r="K35" s="45">
        <v>0.017627314814814814</v>
      </c>
      <c r="L35" s="45">
        <v>0.0050347222222222225</v>
      </c>
      <c r="M35" s="45">
        <v>0.012592592592592593</v>
      </c>
    </row>
    <row r="36" spans="1:13" ht="15" customHeight="1">
      <c r="A36" s="44">
        <v>6</v>
      </c>
      <c r="B36" s="44" t="str">
        <f>IF(A36="","",VLOOKUP(A36,Entrants!$B$4:$D$105,3))</f>
        <v>AD</v>
      </c>
      <c r="C36" s="44">
        <v>32</v>
      </c>
      <c r="D36" s="127" t="str">
        <f>IF(A36="","",VLOOKUP(A36,Entrants!$B$4:$D$105,2))</f>
        <v>Bradley, Dave</v>
      </c>
      <c r="E36" s="45">
        <v>0.017546296296296296</v>
      </c>
      <c r="F36" s="45">
        <f>IF(A36="","",VLOOKUP(A36,Entrants!$B$4:$O$105,11))</f>
        <v>0.005729166666666667</v>
      </c>
      <c r="G36" s="45">
        <f t="shared" si="0"/>
        <v>0.011817129629629629</v>
      </c>
      <c r="H36" s="7"/>
      <c r="I36" s="5">
        <v>32</v>
      </c>
      <c r="J36" s="43" t="s">
        <v>75</v>
      </c>
      <c r="K36" s="45">
        <v>0.01741898148148148</v>
      </c>
      <c r="L36" s="45">
        <v>0.004513888888888889</v>
      </c>
      <c r="M36" s="45">
        <v>0.01290509259259259</v>
      </c>
    </row>
    <row r="37" spans="1:13" ht="15" customHeight="1">
      <c r="A37" s="44">
        <v>32</v>
      </c>
      <c r="B37" s="44" t="str">
        <f>IF(A37="","",VLOOKUP(A37,Entrants!$B$4:$D$105,3))</f>
        <v>FS</v>
      </c>
      <c r="C37" s="44">
        <v>33</v>
      </c>
      <c r="D37" s="127" t="str">
        <f>IF(A37="","",VLOOKUP(A37,Entrants!$B$4:$D$105,2))</f>
        <v>French, Jon</v>
      </c>
      <c r="E37" s="45">
        <v>0.017557870370370373</v>
      </c>
      <c r="F37" s="45">
        <f>IF(A37="","",VLOOKUP(A37,Entrants!$B$4:$O$105,11))</f>
        <v>0.0078125</v>
      </c>
      <c r="G37" s="45">
        <f t="shared" si="0"/>
        <v>0.009745370370370373</v>
      </c>
      <c r="H37" s="7"/>
      <c r="I37" s="5">
        <v>33</v>
      </c>
      <c r="J37" s="43" t="s">
        <v>93</v>
      </c>
      <c r="K37" s="45">
        <v>0.01761574074074074</v>
      </c>
      <c r="L37" s="45">
        <v>0.0046875</v>
      </c>
      <c r="M37" s="45">
        <v>0.01292824074074074</v>
      </c>
    </row>
    <row r="38" spans="1:13" ht="15" customHeight="1">
      <c r="A38" s="44">
        <v>74</v>
      </c>
      <c r="B38" s="44" t="str">
        <f>IF(A38="","",VLOOKUP(A38,Entrants!$B$4:$D$105,3))</f>
        <v>AD</v>
      </c>
      <c r="C38" s="44">
        <v>34</v>
      </c>
      <c r="D38" s="127" t="str">
        <f>IF(A38="","",VLOOKUP(A38,Entrants!$B$4:$D$105,2))</f>
        <v>Roberts, Dave</v>
      </c>
      <c r="E38" s="45">
        <v>0.017569444444444447</v>
      </c>
      <c r="F38" s="45">
        <f>IF(A38="","",VLOOKUP(A38,Entrants!$B$4:$O$105,11))</f>
        <v>0.005729166666666667</v>
      </c>
      <c r="G38" s="45">
        <f t="shared" si="0"/>
        <v>0.01184027777777778</v>
      </c>
      <c r="H38" s="7"/>
      <c r="I38" s="5">
        <v>34</v>
      </c>
      <c r="J38" s="43" t="s">
        <v>56</v>
      </c>
      <c r="K38" s="45">
        <v>0.017314814814814814</v>
      </c>
      <c r="L38" s="45">
        <v>0.004340277777777778</v>
      </c>
      <c r="M38" s="45">
        <v>0.012974537037037036</v>
      </c>
    </row>
    <row r="39" spans="1:13" ht="15" customHeight="1">
      <c r="A39" s="44">
        <v>9</v>
      </c>
      <c r="B39" s="44">
        <f>IF(A39="","",VLOOKUP(A39,Entrants!$B$4:$D$105,3))</f>
        <v>0</v>
      </c>
      <c r="C39" s="44">
        <v>35</v>
      </c>
      <c r="D39" s="127" t="str">
        <f>IF(A39="","",VLOOKUP(A39,Entrants!$B$4:$D$105,2))</f>
        <v>Jackson. Mattie</v>
      </c>
      <c r="E39" s="45">
        <v>0.01758101851851852</v>
      </c>
      <c r="F39" s="45">
        <f>IF(A39="","",VLOOKUP(A39,Entrants!$B$4:$O$105,11))</f>
        <v>0.006597222222222222</v>
      </c>
      <c r="G39" s="45">
        <f t="shared" si="0"/>
        <v>0.010983796296296297</v>
      </c>
      <c r="H39" s="7"/>
      <c r="I39" s="5">
        <v>35</v>
      </c>
      <c r="J39" s="43" t="s">
        <v>131</v>
      </c>
      <c r="K39" s="45">
        <v>0.017384259259259262</v>
      </c>
      <c r="L39" s="45">
        <v>0.004340277777777778</v>
      </c>
      <c r="M39" s="45">
        <v>0.013043981481481485</v>
      </c>
    </row>
    <row r="40" spans="1:13" ht="15" customHeight="1">
      <c r="A40" s="44">
        <v>91</v>
      </c>
      <c r="B40" s="44" t="str">
        <f>IF(A40="","",VLOOKUP(A40,Entrants!$B$4:$D$105,3))</f>
        <v>MP</v>
      </c>
      <c r="C40" s="44">
        <v>36</v>
      </c>
      <c r="D40" s="127" t="str">
        <f>IF(A40="","",VLOOKUP(A40,Entrants!$B$4:$D$105,2))</f>
        <v>Stewart, Graeme</v>
      </c>
      <c r="E40" s="45">
        <v>0.017592592592592594</v>
      </c>
      <c r="F40" s="45">
        <f>IF(A40="","",VLOOKUP(A40,Entrants!$B$4:$O$105,11))</f>
        <v>0.006597222222222222</v>
      </c>
      <c r="G40" s="45">
        <f t="shared" si="0"/>
        <v>0.01099537037037037</v>
      </c>
      <c r="H40" s="7"/>
      <c r="I40" s="5">
        <v>36</v>
      </c>
      <c r="J40" s="43" t="s">
        <v>83</v>
      </c>
      <c r="K40" s="45">
        <v>0.01775462962962963</v>
      </c>
      <c r="L40" s="45">
        <v>0.0046875</v>
      </c>
      <c r="M40" s="45">
        <v>0.01306712962962963</v>
      </c>
    </row>
    <row r="41" spans="1:13" ht="15" customHeight="1">
      <c r="A41" s="44">
        <v>100</v>
      </c>
      <c r="B41" s="44" t="str">
        <f>IF(A41="","",VLOOKUP(A41,Entrants!$B$4:$D$105,3))</f>
        <v>HT</v>
      </c>
      <c r="C41" s="44">
        <v>37</v>
      </c>
      <c r="D41" s="127" t="str">
        <f>IF(A41="","",VLOOKUP(A41,Entrants!$B$4:$D$105,2))</f>
        <v>Young, Cath</v>
      </c>
      <c r="E41" s="45">
        <v>0.01761574074074074</v>
      </c>
      <c r="F41" s="45">
        <f>IF(A41="","",VLOOKUP(A41,Entrants!$B$4:$O$105,11))</f>
        <v>0.0046875</v>
      </c>
      <c r="G41" s="45">
        <f t="shared" si="0"/>
        <v>0.01292824074074074</v>
      </c>
      <c r="H41" s="7"/>
      <c r="I41" s="5">
        <v>37</v>
      </c>
      <c r="J41" s="47" t="s">
        <v>228</v>
      </c>
      <c r="K41" s="6">
        <v>0.017534722222222222</v>
      </c>
      <c r="L41" s="6">
        <v>0.0038194444444444443</v>
      </c>
      <c r="M41" s="6">
        <v>0.013715277777777778</v>
      </c>
    </row>
    <row r="42" spans="1:13" ht="15" customHeight="1">
      <c r="A42" s="44">
        <v>22</v>
      </c>
      <c r="B42" s="44" t="str">
        <f>IF(A42="","",VLOOKUP(A42,Entrants!$B$4:$D$105,3))</f>
        <v>HT</v>
      </c>
      <c r="C42" s="44">
        <v>38</v>
      </c>
      <c r="D42" s="127" t="str">
        <f>IF(A42="","",VLOOKUP(A42,Entrants!$B$4:$D$105,2))</f>
        <v>Dickinson, Ralph</v>
      </c>
      <c r="E42" s="45">
        <v>0.017627314814814814</v>
      </c>
      <c r="F42" s="45">
        <f>IF(A42="","",VLOOKUP(A42,Entrants!$B$4:$O$105,11))</f>
        <v>0.0050347222222222225</v>
      </c>
      <c r="G42" s="45">
        <f t="shared" si="0"/>
        <v>0.012592592592592593</v>
      </c>
      <c r="H42" s="7"/>
      <c r="I42" s="5">
        <v>38</v>
      </c>
      <c r="J42" s="43" t="s">
        <v>48</v>
      </c>
      <c r="K42" s="45">
        <v>0.01702546296296296</v>
      </c>
      <c r="L42" s="45">
        <v>0.003298611111111111</v>
      </c>
      <c r="M42" s="45">
        <v>0.01372685185185185</v>
      </c>
    </row>
    <row r="43" spans="1:13" ht="15" customHeight="1">
      <c r="A43" s="44">
        <v>93</v>
      </c>
      <c r="B43" s="44" t="str">
        <f>IF(A43="","",VLOOKUP(A43,Entrants!$B$4:$D$105,3))</f>
        <v>GT</v>
      </c>
      <c r="C43" s="44">
        <v>39</v>
      </c>
      <c r="D43" s="127" t="str">
        <f>IF(A43="","",VLOOKUP(A43,Entrants!$B$4:$D$105,2))</f>
        <v>Turnbull, Paul</v>
      </c>
      <c r="E43" s="45">
        <v>0.017662037037037035</v>
      </c>
      <c r="F43" s="45">
        <f>IF(A43="","",VLOOKUP(A43,Entrants!$B$4:$O$105,11))</f>
        <v>0.005555555555555556</v>
      </c>
      <c r="G43" s="45">
        <f t="shared" si="0"/>
        <v>0.012106481481481478</v>
      </c>
      <c r="H43" s="7"/>
      <c r="I43" s="5">
        <v>39</v>
      </c>
      <c r="J43" s="43" t="s">
        <v>225</v>
      </c>
      <c r="K43" s="45">
        <v>0.017175925925925924</v>
      </c>
      <c r="L43" s="45">
        <v>0.003298611111111111</v>
      </c>
      <c r="M43" s="45">
        <v>0.013877314814814813</v>
      </c>
    </row>
    <row r="44" spans="1:13" ht="15" customHeight="1">
      <c r="A44" s="44">
        <v>47</v>
      </c>
      <c r="B44" s="44" t="str">
        <f>IF(A44="","",VLOOKUP(A44,Entrants!$B$4:$D$105,3))</f>
        <v>RR</v>
      </c>
      <c r="C44" s="44">
        <v>40</v>
      </c>
      <c r="D44" s="127" t="str">
        <f>IF(A44="","",VLOOKUP(A44,Entrants!$B$4:$D$105,2))</f>
        <v>Ingram, Ron</v>
      </c>
      <c r="E44" s="45">
        <v>0.01769675925925926</v>
      </c>
      <c r="F44" s="45">
        <f>IF(A44="","",VLOOKUP(A44,Entrants!$B$4:$O$105,11))</f>
        <v>0.003298611111111111</v>
      </c>
      <c r="G44" s="45">
        <f t="shared" si="0"/>
        <v>0.014398148148148148</v>
      </c>
      <c r="H44" s="7"/>
      <c r="I44" s="5">
        <v>40</v>
      </c>
      <c r="J44" s="7" t="s">
        <v>71</v>
      </c>
      <c r="K44" s="6">
        <v>0.017233796296296296</v>
      </c>
      <c r="L44" s="6">
        <v>0.003298611111111111</v>
      </c>
      <c r="M44" s="6">
        <v>0.013935185185185184</v>
      </c>
    </row>
    <row r="45" spans="1:13" ht="15" customHeight="1">
      <c r="A45" s="44">
        <v>20</v>
      </c>
      <c r="B45" s="44" t="str">
        <f>IF(A45="","",VLOOKUP(A45,Entrants!$B$4:$D$105,3))</f>
        <v>RD</v>
      </c>
      <c r="C45" s="44">
        <v>41</v>
      </c>
      <c r="D45" s="127" t="str">
        <f>IF(A45="","",VLOOKUP(A45,Entrants!$B$4:$D$105,2))</f>
        <v>Craddock, Ann</v>
      </c>
      <c r="E45" s="45">
        <v>0.017719907407407406</v>
      </c>
      <c r="F45" s="45">
        <f>IF(A45="","",VLOOKUP(A45,Entrants!$B$4:$O$105,11))</f>
        <v>0.0024305555555555556</v>
      </c>
      <c r="G45" s="45">
        <f t="shared" si="0"/>
        <v>0.01528935185185185</v>
      </c>
      <c r="H45" s="7"/>
      <c r="I45" s="5">
        <v>41</v>
      </c>
      <c r="J45" s="43" t="s">
        <v>73</v>
      </c>
      <c r="K45" s="45">
        <v>0.017881944444444443</v>
      </c>
      <c r="L45" s="45">
        <v>0.003645833333333333</v>
      </c>
      <c r="M45" s="45">
        <v>0.01423611111111111</v>
      </c>
    </row>
    <row r="46" spans="1:13" ht="15" customHeight="1">
      <c r="A46" s="44">
        <v>51</v>
      </c>
      <c r="B46" s="44" t="str">
        <f>IF(A46="","",VLOOKUP(A46,Entrants!$B$4:$D$105,3))</f>
        <v>TB</v>
      </c>
      <c r="C46" s="44">
        <v>42</v>
      </c>
      <c r="D46" s="127" t="str">
        <f>IF(A46="","",VLOOKUP(A46,Entrants!$B$4:$D$105,2))</f>
        <v>Johnson, Ewa</v>
      </c>
      <c r="E46" s="45">
        <v>0.017719907407407406</v>
      </c>
      <c r="F46" s="45">
        <f>IF(A46="","",VLOOKUP(A46,Entrants!$B$4:$O$105,11))</f>
        <v>0.0020833333333333333</v>
      </c>
      <c r="G46" s="45">
        <f t="shared" si="0"/>
        <v>0.015636574074074074</v>
      </c>
      <c r="H46" s="7"/>
      <c r="I46" s="5">
        <v>42</v>
      </c>
      <c r="J46" s="43" t="s">
        <v>66</v>
      </c>
      <c r="K46" s="45">
        <v>0.01769675925925926</v>
      </c>
      <c r="L46" s="45">
        <v>0.003298611111111111</v>
      </c>
      <c r="M46" s="45">
        <v>0.014398148148148148</v>
      </c>
    </row>
    <row r="47" spans="1:13" ht="15" customHeight="1">
      <c r="A47" s="44">
        <v>54</v>
      </c>
      <c r="B47" s="44">
        <f>IF(A47="","",VLOOKUP(A47,Entrants!$B$4:$D$105,3))</f>
        <v>0</v>
      </c>
      <c r="C47" s="44">
        <v>43</v>
      </c>
      <c r="D47" s="127" t="str">
        <f>IF(A47="","",VLOOKUP(A47,Entrants!$B$4:$D$105,2))</f>
        <v>Legge, Scott</v>
      </c>
      <c r="E47" s="45">
        <v>0.017731481481481483</v>
      </c>
      <c r="F47" s="45">
        <f>IF(A47="","",VLOOKUP(A47,Entrants!$B$4:$O$105,11))</f>
        <v>0.005555555555555556</v>
      </c>
      <c r="G47" s="45">
        <f t="shared" si="0"/>
        <v>0.012175925925925927</v>
      </c>
      <c r="H47" s="7"/>
      <c r="I47" s="5">
        <v>43</v>
      </c>
      <c r="J47" s="43" t="s">
        <v>140</v>
      </c>
      <c r="K47" s="45">
        <v>0.017858796296296296</v>
      </c>
      <c r="L47" s="45">
        <v>0.003298611111111111</v>
      </c>
      <c r="M47" s="45">
        <v>0.014560185185185185</v>
      </c>
    </row>
    <row r="48" spans="1:13" ht="15" customHeight="1">
      <c r="A48" s="44">
        <v>84</v>
      </c>
      <c r="B48" s="44" t="str">
        <f>IF(A48="","",VLOOKUP(A48,Entrants!$B$4:$D$105,3))</f>
        <v>RR</v>
      </c>
      <c r="C48" s="44">
        <v>44</v>
      </c>
      <c r="D48" s="127" t="str">
        <f>IF(A48="","",VLOOKUP(A48,Entrants!$B$4:$D$105,2))</f>
        <v>Shillinglaw, Richard</v>
      </c>
      <c r="E48" s="45">
        <v>0.01775462962962963</v>
      </c>
      <c r="F48" s="45">
        <f>IF(A48="","",VLOOKUP(A48,Entrants!$B$4:$O$105,11))</f>
        <v>0.0046875</v>
      </c>
      <c r="G48" s="45">
        <f t="shared" si="0"/>
        <v>0.01306712962962963</v>
      </c>
      <c r="H48" s="7"/>
      <c r="I48" s="5">
        <v>44</v>
      </c>
      <c r="J48" s="47" t="s">
        <v>91</v>
      </c>
      <c r="K48" s="6">
        <v>0.017141203703703704</v>
      </c>
      <c r="L48" s="6">
        <v>0.0022569444444444447</v>
      </c>
      <c r="M48" s="6">
        <v>0.014884259259259259</v>
      </c>
    </row>
    <row r="49" spans="1:13" ht="15" customHeight="1">
      <c r="A49" s="44">
        <v>13</v>
      </c>
      <c r="B49" s="44" t="str">
        <f>IF(A49="","",VLOOKUP(A49,Entrants!$B$4:$D$105,3))</f>
        <v>RR</v>
      </c>
      <c r="C49" s="44">
        <v>45</v>
      </c>
      <c r="D49" s="127" t="str">
        <f>IF(A49="","",VLOOKUP(A49,Entrants!$B$4:$D$105,2))</f>
        <v>Christopher, Heather</v>
      </c>
      <c r="E49" s="45">
        <v>0.017766203703703704</v>
      </c>
      <c r="F49" s="45">
        <f>IF(A49="","",VLOOKUP(A49,Entrants!$B$4:$O$105,11))</f>
        <v>0.005555555555555556</v>
      </c>
      <c r="G49" s="45">
        <f t="shared" si="0"/>
        <v>0.012210648148148148</v>
      </c>
      <c r="H49" s="7"/>
      <c r="I49" s="5">
        <v>45</v>
      </c>
      <c r="J49" s="43" t="s">
        <v>130</v>
      </c>
      <c r="K49" s="45">
        <v>0.01752314814814815</v>
      </c>
      <c r="L49" s="45">
        <v>0.0026041666666666665</v>
      </c>
      <c r="M49" s="45">
        <v>0.014918981481481483</v>
      </c>
    </row>
    <row r="50" spans="1:13" ht="15" customHeight="1">
      <c r="A50" s="44">
        <v>57</v>
      </c>
      <c r="B50" s="44" t="str">
        <f>IF(A50="","",VLOOKUP(A50,Entrants!$B$4:$D$105,3))</f>
        <v>AA</v>
      </c>
      <c r="C50" s="44">
        <v>46</v>
      </c>
      <c r="D50" s="127" t="str">
        <f>IF(A50="","",VLOOKUP(A50,Entrants!$B$4:$D$105,2))</f>
        <v>Lowes, Alison</v>
      </c>
      <c r="E50" s="45">
        <v>0.017777777777777778</v>
      </c>
      <c r="F50" s="45">
        <f>IF(A50="","",VLOOKUP(A50,Entrants!$B$4:$O$105,11))</f>
        <v>0.0020833333333333333</v>
      </c>
      <c r="G50" s="45">
        <f t="shared" si="0"/>
        <v>0.015694444444444445</v>
      </c>
      <c r="H50" s="7"/>
      <c r="I50" s="5">
        <v>46</v>
      </c>
      <c r="J50" s="43" t="s">
        <v>173</v>
      </c>
      <c r="K50" s="45">
        <v>0.017222222222222222</v>
      </c>
      <c r="L50" s="45">
        <v>0.0020833333333333333</v>
      </c>
      <c r="M50" s="45">
        <v>0.01513888888888889</v>
      </c>
    </row>
    <row r="51" spans="1:13" ht="15" customHeight="1">
      <c r="A51" s="44">
        <v>28</v>
      </c>
      <c r="B51" s="44" t="str">
        <f>IF(A51="","",VLOOKUP(A51,Entrants!$B$4:$D$105,3))</f>
        <v>DoK</v>
      </c>
      <c r="C51" s="44">
        <v>47</v>
      </c>
      <c r="D51" s="127" t="str">
        <f>IF(A51="","",VLOOKUP(A51,Entrants!$B$4:$D$105,2))</f>
        <v>Dungworth, Joseph</v>
      </c>
      <c r="E51" s="45">
        <v>0.0178125</v>
      </c>
      <c r="F51" s="45">
        <f>IF(A51="","",VLOOKUP(A51,Entrants!$B$4:$O$105,11))</f>
        <v>0.007465277777777778</v>
      </c>
      <c r="G51" s="45">
        <f t="shared" si="0"/>
        <v>0.01034722222222222</v>
      </c>
      <c r="H51" s="7"/>
      <c r="I51" s="5">
        <v>47</v>
      </c>
      <c r="J51" s="43" t="s">
        <v>63</v>
      </c>
      <c r="K51" s="45">
        <v>0.01741898148148148</v>
      </c>
      <c r="L51" s="45">
        <v>0.0022569444444444447</v>
      </c>
      <c r="M51" s="45">
        <v>0.015162037037037035</v>
      </c>
    </row>
    <row r="52" spans="1:13" ht="15" customHeight="1">
      <c r="A52" s="44">
        <v>42</v>
      </c>
      <c r="B52" s="44" t="str">
        <f>IF(A52="","",VLOOKUP(A52,Entrants!$B$4:$D$105,3))</f>
        <v>NK</v>
      </c>
      <c r="C52" s="44">
        <v>48</v>
      </c>
      <c r="D52" s="127" t="str">
        <f>IF(A52="","",VLOOKUP(A52,Entrants!$B$4:$D$105,2))</f>
        <v>Hill, Samantha</v>
      </c>
      <c r="E52" s="45">
        <v>0.017858796296296296</v>
      </c>
      <c r="F52" s="45">
        <f>IF(A52="","",VLOOKUP(A52,Entrants!$B$4:$O$105,11))</f>
        <v>0.003298611111111111</v>
      </c>
      <c r="G52" s="45">
        <f t="shared" si="0"/>
        <v>0.014560185185185185</v>
      </c>
      <c r="I52" s="5">
        <v>48</v>
      </c>
      <c r="J52" s="47" t="s">
        <v>51</v>
      </c>
      <c r="K52" s="6">
        <v>0.017719907407407406</v>
      </c>
      <c r="L52" s="6">
        <v>0.0024305555555555556</v>
      </c>
      <c r="M52" s="6">
        <v>0.01528935185185185</v>
      </c>
    </row>
    <row r="53" spans="1:13" ht="15" customHeight="1">
      <c r="A53" s="44">
        <v>60</v>
      </c>
      <c r="B53" s="44" t="str">
        <f>IF(A53="","",VLOOKUP(A53,Entrants!$B$4:$D$105,3))</f>
        <v>FS</v>
      </c>
      <c r="C53" s="44">
        <v>49</v>
      </c>
      <c r="D53" s="127" t="str">
        <f>IF(A53="","",VLOOKUP(A53,Entrants!$B$4:$D$105,2))</f>
        <v>Maylia, Peter</v>
      </c>
      <c r="E53" s="45">
        <v>0.017881944444444443</v>
      </c>
      <c r="F53" s="45">
        <f>IF(A53="","",VLOOKUP(A53,Entrants!$B$4:$O$105,11))</f>
        <v>0.003645833333333333</v>
      </c>
      <c r="G53" s="45">
        <f t="shared" si="0"/>
        <v>0.01423611111111111</v>
      </c>
      <c r="I53" s="5">
        <v>49</v>
      </c>
      <c r="J53" s="43" t="s">
        <v>68</v>
      </c>
      <c r="K53" s="45">
        <v>0.017719907407407406</v>
      </c>
      <c r="L53" s="45">
        <v>0.0020833333333333333</v>
      </c>
      <c r="M53" s="45">
        <v>0.015636574074074074</v>
      </c>
    </row>
    <row r="54" spans="1:13" ht="15" customHeight="1">
      <c r="A54" s="44">
        <v>64</v>
      </c>
      <c r="B54" s="44" t="str">
        <f>IF(A54="","",VLOOKUP(A54,Entrants!$B$4:$D$105,3))</f>
        <v>AA</v>
      </c>
      <c r="C54" s="44">
        <v>50</v>
      </c>
      <c r="D54" s="127" t="str">
        <f>IF(A54="","",VLOOKUP(A54,Entrants!$B$4:$D$105,2))</f>
        <v>Munro, Lynn</v>
      </c>
      <c r="E54" s="45">
        <v>0.017974537037037035</v>
      </c>
      <c r="F54" s="45">
        <f>IF(A54="","",VLOOKUP(A54,Entrants!$B$4:$O$105,11))</f>
        <v>0</v>
      </c>
      <c r="G54" s="45">
        <f t="shared" si="0"/>
        <v>0.017974537037037035</v>
      </c>
      <c r="I54" s="5">
        <v>50</v>
      </c>
      <c r="J54" s="43" t="s">
        <v>72</v>
      </c>
      <c r="K54" s="45">
        <v>0.017777777777777778</v>
      </c>
      <c r="L54" s="45">
        <v>0.0020833333333333333</v>
      </c>
      <c r="M54" s="45">
        <v>0.015694444444444445</v>
      </c>
    </row>
    <row r="55" spans="1:13" ht="15" customHeight="1">
      <c r="A55" s="44">
        <v>46</v>
      </c>
      <c r="B55" s="44">
        <f>IF(A55="","",VLOOKUP(A55,Entrants!$B$4:$D$105,3))</f>
        <v>0</v>
      </c>
      <c r="C55" s="44">
        <v>51</v>
      </c>
      <c r="D55" s="127" t="str">
        <f>IF(A55="","",VLOOKUP(A55,Entrants!$B$4:$D$105,2))</f>
        <v>Fenwick, Ian</v>
      </c>
      <c r="E55" s="45">
        <v>0.017997685185185186</v>
      </c>
      <c r="F55" s="45">
        <f>IF(A55="","",VLOOKUP(A55,Entrants!$B$4:$O$105,11))</f>
        <v>0.006076388888888889</v>
      </c>
      <c r="G55" s="45">
        <f t="shared" si="0"/>
        <v>0.011921296296296298</v>
      </c>
      <c r="I55" s="5">
        <v>51</v>
      </c>
      <c r="J55" s="43" t="s">
        <v>125</v>
      </c>
      <c r="K55" s="45">
        <v>0.017372685185185185</v>
      </c>
      <c r="L55" s="45">
        <v>0.00017361111111111112</v>
      </c>
      <c r="M55" s="45">
        <v>0.017199074074074075</v>
      </c>
    </row>
    <row r="56" spans="1:13" ht="15" customHeight="1">
      <c r="A56" s="44">
        <v>49</v>
      </c>
      <c r="B56" s="44" t="str">
        <f>IF(A56="","",VLOOKUP(A56,Entrants!$B$4:$D$105,3))</f>
        <v>FS</v>
      </c>
      <c r="C56" s="44">
        <v>52</v>
      </c>
      <c r="D56" s="127" t="str">
        <f>IF(A56="","",VLOOKUP(A56,Entrants!$B$4:$D$105,2))</f>
        <v>Jansen, Jake</v>
      </c>
      <c r="E56" s="45">
        <v>0.018043981481481484</v>
      </c>
      <c r="F56" s="45">
        <f>IF(A56="","",VLOOKUP(A56,Entrants!$B$4:$O$105,11))</f>
        <v>0.007986111111111112</v>
      </c>
      <c r="G56" s="45">
        <f t="shared" si="0"/>
        <v>0.010057870370370372</v>
      </c>
      <c r="I56" s="5">
        <v>52</v>
      </c>
      <c r="J56" s="43" t="s">
        <v>181</v>
      </c>
      <c r="K56" s="45">
        <v>0.017974537037037035</v>
      </c>
      <c r="L56" s="45">
        <v>0</v>
      </c>
      <c r="M56" s="45">
        <v>0.017974537037037035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127">
        <f>IF(A57="","",VLOOKUP(A57,Entrants!$B$4:$D$105,2))</f>
      </c>
      <c r="E57" s="45"/>
      <c r="F57" s="45">
        <f>IF(A57="","",VLOOKUP(A57,Entrants!$B$4:$O$105,11))</f>
      </c>
      <c r="G57" s="45">
        <f t="shared" si="0"/>
      </c>
      <c r="I57" s="5">
        <v>53</v>
      </c>
      <c r="J57" s="47" t="s">
        <v>15</v>
      </c>
      <c r="K57" s="6"/>
      <c r="L57" s="6" t="s">
        <v>15</v>
      </c>
      <c r="M57" s="6" t="s">
        <v>15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27">
        <f>IF(A58="","",VLOOKUP(A58,Entrants!$B$4:$D$105,2))</f>
      </c>
      <c r="E58" s="45"/>
      <c r="F58" s="45">
        <f>IF(A58="","",VLOOKUP(A58,Entrants!$B$4:$O$105,11))</f>
      </c>
      <c r="G58" s="45">
        <f t="shared" si="0"/>
      </c>
      <c r="I58" s="5">
        <v>54</v>
      </c>
      <c r="J58" s="47" t="s">
        <v>15</v>
      </c>
      <c r="K58" s="6"/>
      <c r="L58" s="6" t="s">
        <v>15</v>
      </c>
      <c r="M58" s="6" t="s">
        <v>15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27">
        <f>IF(A59="","",VLOOKUP(A59,Entrants!$B$4:$D$105,2))</f>
      </c>
      <c r="E59" s="45"/>
      <c r="F59" s="45">
        <f>IF(A59="","",VLOOKUP(A59,Entrants!$B$4:$O$105,11))</f>
      </c>
      <c r="G59" s="45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4"/>
      <c r="B60" s="44">
        <f>IF(A60="","",VLOOKUP(A60,Entrants!$B$4:$D$105,3))</f>
      </c>
      <c r="C60" s="44">
        <v>56</v>
      </c>
      <c r="D60" s="127">
        <f>IF(A60="","",VLOOKUP(A60,Entrants!$B$4:$D$105,2))</f>
      </c>
      <c r="E60" s="45"/>
      <c r="F60" s="45">
        <f>IF(A60="","",VLOOKUP(A60,Entrants!$B$4:$O$105,11))</f>
      </c>
      <c r="G60" s="45">
        <f t="shared" si="0"/>
      </c>
      <c r="I60" s="5">
        <v>56</v>
      </c>
      <c r="J60" s="47" t="s">
        <v>15</v>
      </c>
      <c r="K60" s="6"/>
      <c r="L60" s="6" t="s">
        <v>15</v>
      </c>
      <c r="M60" s="6" t="s">
        <v>15</v>
      </c>
    </row>
    <row r="61" spans="1:13" ht="15">
      <c r="A61" s="44"/>
      <c r="B61" s="44">
        <f>IF(A61="","",VLOOKUP(A61,Entrants!$B$4:$D$105,3))</f>
      </c>
      <c r="C61" s="44">
        <v>57</v>
      </c>
      <c r="D61" s="127">
        <f>IF(A61="","",VLOOKUP(A61,Entrants!$B$4:$D$105,2))</f>
      </c>
      <c r="E61" s="45"/>
      <c r="F61" s="45">
        <f>IF(A61="","",VLOOKUP(A61,Entrants!$B$4:$O$105,11))</f>
      </c>
      <c r="G61" s="45">
        <f t="shared" si="0"/>
      </c>
      <c r="I61" s="5">
        <v>57</v>
      </c>
      <c r="J61" s="47" t="s">
        <v>15</v>
      </c>
      <c r="K61" s="6"/>
      <c r="L61" s="6" t="s">
        <v>15</v>
      </c>
      <c r="M61" s="6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127">
        <f>IF(A62="","",VLOOKUP(A62,Entrants!$B$4:$D$105,2))</f>
      </c>
      <c r="E62" s="45"/>
      <c r="F62" s="45">
        <f>IF(A62="","",VLOOKUP(A62,Entrants!$B$4:$O$105,11))</f>
      </c>
      <c r="G62" s="45">
        <f t="shared" si="0"/>
      </c>
      <c r="I62" s="5">
        <v>58</v>
      </c>
      <c r="J62" s="47" t="s">
        <v>15</v>
      </c>
      <c r="K62" s="6"/>
      <c r="L62" s="6" t="s">
        <v>15</v>
      </c>
      <c r="M62" s="6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127">
        <f>IF(A63="","",VLOOKUP(A63,Entrants!$B$4:$D$105,2))</f>
      </c>
      <c r="E63" s="45"/>
      <c r="F63" s="45">
        <f>IF(A63="","",VLOOKUP(A63,Entrants!$B$4:$O$105,11))</f>
      </c>
      <c r="G63" s="45">
        <f t="shared" si="0"/>
      </c>
      <c r="I63" s="5">
        <v>59</v>
      </c>
      <c r="J63" s="47" t="s">
        <v>15</v>
      </c>
      <c r="K63" s="6"/>
      <c r="L63" s="6" t="s">
        <v>15</v>
      </c>
      <c r="M63" s="6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IF(A64="","",VLOOKUP(A64,Entrants!$B$4:$O$105,11))</f>
      </c>
      <c r="G64" s="45">
        <f t="shared" si="0"/>
      </c>
      <c r="I64" s="5">
        <v>60</v>
      </c>
      <c r="J64" s="47" t="s">
        <v>15</v>
      </c>
      <c r="K64" s="6"/>
      <c r="L64" s="6" t="s">
        <v>15</v>
      </c>
      <c r="M64" s="6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IF(A65="","",VLOOKUP(A65,Entrants!$B$4:$O$105,11))</f>
      </c>
      <c r="G65" s="45">
        <f t="shared" si="0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IF(A66="","",VLOOKUP(A66,Entrants!$B$4:$O$105,11))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IF(A67="","",VLOOKUP(A67,Entrants!$B$4:$O$105,11))</f>
      </c>
      <c r="G67" s="45">
        <f aca="true" t="shared" si="1" ref="G67:G79">IF(D67="","",E67-F67)</f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IF(A68="","",VLOOKUP(A68,Entrants!$B$4:$O$105,11))</f>
      </c>
      <c r="G68" s="45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IF(A69="","",VLOOKUP(A69,Entrants!$B$4:$O$105,11))</f>
      </c>
      <c r="G69" s="45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IF(A70="","",VLOOKUP(A70,Entrants!$B$4:$O$105,11))</f>
      </c>
      <c r="G70" s="45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IF(A71="","",VLOOKUP(A71,Entrants!$B$4:$O$105,11))</f>
      </c>
      <c r="G71" s="45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IF(A72="","",VLOOKUP(A72,Entrants!$B$4:$O$105,11))</f>
      </c>
      <c r="G72" s="45">
        <f t="shared" si="1"/>
      </c>
      <c r="I72" s="5">
        <v>68</v>
      </c>
      <c r="J72" s="47" t="s">
        <v>15</v>
      </c>
      <c r="K72" s="6"/>
      <c r="L72" s="6" t="s">
        <v>15</v>
      </c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IF(A73="","",VLOOKUP(A73,Entrants!$B$4:$O$105,11))</f>
      </c>
      <c r="G73" s="45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IF(A74="","",VLOOKUP(A74,Entrants!$B$4:$O$105,11))</f>
      </c>
      <c r="G74" s="45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IF(A75="","",VLOOKUP(A75,Entrants!$B$4:$O$105,11))</f>
      </c>
      <c r="G75" s="45">
        <f t="shared" si="1"/>
      </c>
      <c r="I75" s="5">
        <v>71</v>
      </c>
      <c r="J75" s="47" t="s">
        <v>15</v>
      </c>
      <c r="K75" s="6"/>
      <c r="L75" s="6" t="s">
        <v>15</v>
      </c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IF(A76="","",VLOOKUP(A76,Entrants!$B$4:$O$105,11))</f>
      </c>
      <c r="G76" s="45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IF(A77="","",VLOOKUP(A77,Entrants!$B$4:$O$105,11))</f>
      </c>
      <c r="G77" s="45">
        <f t="shared" si="1"/>
      </c>
      <c r="I77" s="5">
        <v>73</v>
      </c>
      <c r="J77" s="47" t="s">
        <v>15</v>
      </c>
      <c r="K77" s="6"/>
      <c r="L77" s="6" t="s">
        <v>15</v>
      </c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IF(A78="","",VLOOKUP(A78,Entrants!$B$4:$O$105,11))</f>
      </c>
      <c r="G78" s="45">
        <f t="shared" si="1"/>
      </c>
      <c r="I78" s="5">
        <v>74</v>
      </c>
      <c r="J78" s="47" t="s">
        <v>15</v>
      </c>
      <c r="K78" s="6"/>
      <c r="L78" s="6" t="s">
        <v>15</v>
      </c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IF(A79="","",VLOOKUP(A79,Entrants!$B$4:$O$105,11))</f>
      </c>
      <c r="G79" s="45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IF(A80="","",VLOOKUP(A80,Entrants!$B$4:$O$105,11))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IF(A81="","",VLOOKUP(A81,Entrants!$B$4:$O$105,11))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IF(A82="","",VLOOKUP(A82,Entrants!$B$4:$O$105,11))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IF(A83="","",VLOOKUP(A83,Entrants!$B$4:$O$105,11))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IF(A84="","",VLOOKUP(A84,Entrants!$B$4:$O$105,11))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118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64</v>
      </c>
      <c r="B5" s="44" t="str">
        <f>IF(A5="","",VLOOKUP(A5,Entrants!$B$4:$D$105,3))</f>
        <v>AA</v>
      </c>
      <c r="C5" s="44">
        <v>1</v>
      </c>
      <c r="D5" s="127" t="str">
        <f>IF(A5="","",VLOOKUP(A5,Entrants!$B$4:$D$105,2))</f>
        <v>Munro, Lynn</v>
      </c>
      <c r="E5" s="45">
        <v>0.016469907407407405</v>
      </c>
      <c r="F5" s="148" t="s">
        <v>281</v>
      </c>
      <c r="G5" s="45">
        <v>0.01699074074074074</v>
      </c>
      <c r="H5" s="7"/>
      <c r="I5" s="5">
        <v>1</v>
      </c>
      <c r="J5" s="47" t="s">
        <v>182</v>
      </c>
      <c r="K5" s="6">
        <v>0.017256944444444446</v>
      </c>
      <c r="L5" s="6">
        <v>0.007986111111111112</v>
      </c>
      <c r="M5" s="6">
        <v>0.009270833333333334</v>
      </c>
    </row>
    <row r="6" spans="1:13" ht="15" customHeight="1">
      <c r="A6" s="44">
        <v>91</v>
      </c>
      <c r="B6" s="44" t="str">
        <f>IF(A6="","",VLOOKUP(A6,Entrants!$B$4:$D$105,3))</f>
        <v>MP</v>
      </c>
      <c r="C6" s="44">
        <v>2</v>
      </c>
      <c r="D6" s="127" t="str">
        <f>IF(A6="","",VLOOKUP(A6,Entrants!$B$4:$D$105,2))</f>
        <v>Stewart, Graeme</v>
      </c>
      <c r="E6" s="45">
        <v>0.016770833333333332</v>
      </c>
      <c r="F6" s="45">
        <f>IF(A6="","",VLOOKUP(A6,Entrants!$B$4:$O$105,12))</f>
        <v>0.006597222222222222</v>
      </c>
      <c r="G6" s="45">
        <f aca="true" t="shared" si="0" ref="G6:G66">IF(D6="","",E6-F6)</f>
        <v>0.010173611111111109</v>
      </c>
      <c r="H6" s="7"/>
      <c r="I6" s="5">
        <v>2</v>
      </c>
      <c r="J6" s="47" t="s">
        <v>94</v>
      </c>
      <c r="K6" s="6">
        <v>0.017222222222222222</v>
      </c>
      <c r="L6" s="6">
        <v>0.007638888888888889</v>
      </c>
      <c r="M6" s="6">
        <v>0.009583333333333333</v>
      </c>
    </row>
    <row r="7" spans="1:13" ht="15" customHeight="1">
      <c r="A7" s="44">
        <v>70</v>
      </c>
      <c r="B7" s="44" t="str">
        <f>IF(A7="","",VLOOKUP(A7,Entrants!$B$4:$D$105,3))</f>
        <v>RD</v>
      </c>
      <c r="C7" s="44">
        <v>3</v>
      </c>
      <c r="D7" s="127" t="str">
        <f>IF(A7="","",VLOOKUP(A7,Entrants!$B$4:$D$105,2))</f>
        <v>Potts, David</v>
      </c>
      <c r="E7" s="45">
        <v>0.016828703703703703</v>
      </c>
      <c r="F7" s="45">
        <f>IF(A7="","",VLOOKUP(A7,Entrants!$B$4:$O$105,12))</f>
        <v>0.005381944444444445</v>
      </c>
      <c r="G7" s="45">
        <f t="shared" si="0"/>
        <v>0.011446759259259257</v>
      </c>
      <c r="H7" s="7"/>
      <c r="I7" s="5">
        <v>3</v>
      </c>
      <c r="J7" s="43" t="s">
        <v>67</v>
      </c>
      <c r="K7" s="45">
        <v>0.017557870370370373</v>
      </c>
      <c r="L7" s="45">
        <v>0.0078125</v>
      </c>
      <c r="M7" s="45">
        <v>0.009745370370370373</v>
      </c>
    </row>
    <row r="8" spans="1:13" ht="15" customHeight="1">
      <c r="A8" s="44">
        <v>52</v>
      </c>
      <c r="B8" s="44" t="str">
        <f>IF(A8="","",VLOOKUP(A8,Entrants!$B$4:$D$105,3))</f>
        <v>NK</v>
      </c>
      <c r="C8" s="44">
        <v>4</v>
      </c>
      <c r="D8" s="127" t="str">
        <f>IF(A8="","",VLOOKUP(A8,Entrants!$B$4:$D$105,2))</f>
        <v>Knight, Paul</v>
      </c>
      <c r="E8" s="45">
        <v>0.01693287037037037</v>
      </c>
      <c r="F8" s="45">
        <f>IF(A8="","",VLOOKUP(A8,Entrants!$B$4:$O$105,12))</f>
        <v>0.005208333333333333</v>
      </c>
      <c r="G8" s="45">
        <f t="shared" si="0"/>
        <v>0.011724537037037037</v>
      </c>
      <c r="H8" s="7"/>
      <c r="I8" s="5">
        <v>4</v>
      </c>
      <c r="J8" s="43" t="s">
        <v>57</v>
      </c>
      <c r="K8" s="45">
        <v>0.017534722222222222</v>
      </c>
      <c r="L8" s="45">
        <v>0.007638888888888889</v>
      </c>
      <c r="M8" s="45">
        <v>0.009895833333333333</v>
      </c>
    </row>
    <row r="9" spans="1:13" ht="15" customHeight="1">
      <c r="A9" s="44">
        <v>79</v>
      </c>
      <c r="B9" s="44" t="str">
        <f>IF(A9="","",VLOOKUP(A9,Entrants!$B$4:$D$105,3))</f>
        <v>FS</v>
      </c>
      <c r="C9" s="44">
        <v>5</v>
      </c>
      <c r="D9" s="127" t="str">
        <f>IF(A9="","",VLOOKUP(A9,Entrants!$B$4:$D$105,2))</f>
        <v>Scott, Martin</v>
      </c>
      <c r="E9" s="45">
        <v>0.01695601851851852</v>
      </c>
      <c r="F9" s="45">
        <f>IF(A9="","",VLOOKUP(A9,Entrants!$B$4:$O$105,12))</f>
        <v>0.006076388888888889</v>
      </c>
      <c r="G9" s="45">
        <f t="shared" si="0"/>
        <v>0.010879629629629631</v>
      </c>
      <c r="H9" s="7"/>
      <c r="I9" s="5">
        <v>5</v>
      </c>
      <c r="J9" s="43" t="s">
        <v>55</v>
      </c>
      <c r="K9" s="45">
        <v>0.017384259259259262</v>
      </c>
      <c r="L9" s="45">
        <v>0.007465277777777778</v>
      </c>
      <c r="M9" s="45">
        <v>0.009918981481481483</v>
      </c>
    </row>
    <row r="10" spans="1:13" ht="15" customHeight="1">
      <c r="A10" s="44">
        <v>60</v>
      </c>
      <c r="B10" s="44" t="str">
        <f>IF(A10="","",VLOOKUP(A10,Entrants!$B$4:$D$105,3))</f>
        <v>FS</v>
      </c>
      <c r="C10" s="44">
        <v>6</v>
      </c>
      <c r="D10" s="127" t="str">
        <f>IF(A10="","",VLOOKUP(A10,Entrants!$B$4:$D$105,2))</f>
        <v>Maylia, Peter</v>
      </c>
      <c r="E10" s="45">
        <v>0.01704861111111111</v>
      </c>
      <c r="F10" s="45">
        <f>IF(A10="","",VLOOKUP(A10,Entrants!$B$4:$O$105,12))</f>
        <v>0.003298611111111111</v>
      </c>
      <c r="G10" s="45">
        <f t="shared" si="0"/>
        <v>0.01375</v>
      </c>
      <c r="H10" s="7"/>
      <c r="I10" s="5">
        <v>6</v>
      </c>
      <c r="J10" s="43" t="s">
        <v>264</v>
      </c>
      <c r="K10" s="45">
        <v>0.017280092592592593</v>
      </c>
      <c r="L10" s="45">
        <v>0.007291666666666666</v>
      </c>
      <c r="M10" s="45">
        <v>0.009988425925925928</v>
      </c>
    </row>
    <row r="11" spans="1:13" ht="15" customHeight="1">
      <c r="A11" s="44">
        <v>76</v>
      </c>
      <c r="B11" s="44" t="str">
        <f>IF(A11="","",VLOOKUP(A11,Entrants!$B$4:$D$105,3))</f>
        <v>AA</v>
      </c>
      <c r="C11" s="44">
        <v>7</v>
      </c>
      <c r="D11" s="127" t="str">
        <f>IF(A11="","",VLOOKUP(A11,Entrants!$B$4:$D$105,2))</f>
        <v>Rochester, Sue</v>
      </c>
      <c r="E11" s="45">
        <v>0.01709490740740741</v>
      </c>
      <c r="F11" s="45">
        <f>IF(A11="","",VLOOKUP(A11,Entrants!$B$4:$O$105,12))</f>
        <v>0.00017361111111111112</v>
      </c>
      <c r="G11" s="45">
        <f t="shared" si="0"/>
        <v>0.0169212962962963</v>
      </c>
      <c r="H11" s="7"/>
      <c r="I11" s="5">
        <v>7</v>
      </c>
      <c r="J11" s="47" t="s">
        <v>87</v>
      </c>
      <c r="K11" s="6">
        <v>0.01733796296296296</v>
      </c>
      <c r="L11" s="6">
        <v>0.007291666666666666</v>
      </c>
      <c r="M11" s="6">
        <v>0.010046296296296296</v>
      </c>
    </row>
    <row r="12" spans="1:13" ht="15" customHeight="1">
      <c r="A12" s="44">
        <v>34</v>
      </c>
      <c r="B12" s="44" t="str">
        <f>IF(A12="","",VLOOKUP(A12,Entrants!$B$4:$D$105,3))</f>
        <v>GG</v>
      </c>
      <c r="C12" s="44">
        <v>8</v>
      </c>
      <c r="D12" s="127" t="str">
        <f>IF(A12="","",VLOOKUP(A12,Entrants!$B$4:$D$105,2))</f>
        <v>Gaughan, Martin</v>
      </c>
      <c r="E12" s="45">
        <v>0.01712962962962963</v>
      </c>
      <c r="F12" s="45">
        <f>IF(A12="","",VLOOKUP(A12,Entrants!$B$4:$O$105,12))</f>
        <v>0.006423611111111112</v>
      </c>
      <c r="G12" s="45">
        <f t="shared" si="0"/>
        <v>0.010706018518518517</v>
      </c>
      <c r="H12" s="7"/>
      <c r="I12" s="5">
        <v>8</v>
      </c>
      <c r="J12" s="47" t="s">
        <v>92</v>
      </c>
      <c r="K12" s="6">
        <v>0.017557870370370373</v>
      </c>
      <c r="L12" s="6">
        <v>0.007465277777777778</v>
      </c>
      <c r="M12" s="6">
        <v>0.010092592592592594</v>
      </c>
    </row>
    <row r="13" spans="1:13" ht="15" customHeight="1">
      <c r="A13" s="44">
        <v>65</v>
      </c>
      <c r="B13" s="44">
        <f>IF(A13="","",VLOOKUP(A13,Entrants!$B$4:$D$105,3))</f>
        <v>0</v>
      </c>
      <c r="C13" s="44">
        <v>9</v>
      </c>
      <c r="D13" s="127" t="str">
        <f>IF(A13="","",VLOOKUP(A13,Entrants!$B$4:$D$105,2))</f>
        <v>Nicholson, Mark</v>
      </c>
      <c r="E13" s="45">
        <v>0.01716435185185185</v>
      </c>
      <c r="F13" s="45">
        <f>IF(A13="","",VLOOKUP(A13,Entrants!$B$4:$O$105,12))</f>
        <v>0.005902777777777778</v>
      </c>
      <c r="G13" s="45">
        <f t="shared" si="0"/>
        <v>0.011261574074074073</v>
      </c>
      <c r="H13" s="7"/>
      <c r="I13" s="5">
        <v>9</v>
      </c>
      <c r="J13" s="43" t="s">
        <v>86</v>
      </c>
      <c r="K13" s="45">
        <v>0.016770833333333332</v>
      </c>
      <c r="L13" s="45">
        <v>0.006597222222222222</v>
      </c>
      <c r="M13" s="45">
        <v>0.010173611111111109</v>
      </c>
    </row>
    <row r="14" spans="1:13" ht="15" customHeight="1">
      <c r="A14" s="44">
        <v>4</v>
      </c>
      <c r="B14" s="44" t="str">
        <f>IF(A14="","",VLOOKUP(A14,Entrants!$B$4:$D$105,3))</f>
        <v>RR</v>
      </c>
      <c r="C14" s="44">
        <v>10</v>
      </c>
      <c r="D14" s="127" t="str">
        <f>IF(A14="","",VLOOKUP(A14,Entrants!$B$4:$D$105,2))</f>
        <v>Baxter, Ian</v>
      </c>
      <c r="E14" s="45">
        <v>0.017187499999999998</v>
      </c>
      <c r="F14" s="45">
        <f>IF(A14="","",VLOOKUP(A14,Entrants!$B$4:$O$105,12))</f>
        <v>0.006597222222222222</v>
      </c>
      <c r="G14" s="45">
        <f t="shared" si="0"/>
        <v>0.010590277777777775</v>
      </c>
      <c r="H14" s="7"/>
      <c r="I14" s="5">
        <v>10</v>
      </c>
      <c r="J14" s="43" t="s">
        <v>65</v>
      </c>
      <c r="K14" s="45">
        <v>0.017314814814814814</v>
      </c>
      <c r="L14" s="45">
        <v>0.006944444444444444</v>
      </c>
      <c r="M14" s="45">
        <v>0.01037037037037037</v>
      </c>
    </row>
    <row r="15" spans="1:13" ht="15" customHeight="1">
      <c r="A15" s="44">
        <v>61</v>
      </c>
      <c r="B15" s="44" t="str">
        <f>IF(A15="","",VLOOKUP(A15,Entrants!$B$4:$D$105,3))</f>
        <v>MM</v>
      </c>
      <c r="C15" s="44">
        <v>11</v>
      </c>
      <c r="D15" s="127" t="str">
        <f>IF(A15="","",VLOOKUP(A15,Entrants!$B$4:$D$105,2))</f>
        <v>McCabe, Terry</v>
      </c>
      <c r="E15" s="45">
        <v>0.01721064814814815</v>
      </c>
      <c r="F15" s="45">
        <f>IF(A15="","",VLOOKUP(A15,Entrants!$B$4:$O$105,12))</f>
        <v>0.004861111111111111</v>
      </c>
      <c r="G15" s="45">
        <f t="shared" si="0"/>
        <v>0.012349537037037037</v>
      </c>
      <c r="H15" s="7"/>
      <c r="I15" s="5">
        <v>11</v>
      </c>
      <c r="J15" s="43" t="s">
        <v>279</v>
      </c>
      <c r="K15" s="45">
        <v>0.018368055555555554</v>
      </c>
      <c r="L15" s="45">
        <v>0.0078125</v>
      </c>
      <c r="M15" s="45">
        <v>0.010555555555555554</v>
      </c>
    </row>
    <row r="16" spans="1:13" ht="15" customHeight="1">
      <c r="A16" s="44">
        <v>101</v>
      </c>
      <c r="B16" s="44" t="str">
        <f>IF(A16="","",VLOOKUP(A16,Entrants!$B$4:$D$105,3))</f>
        <v>HT</v>
      </c>
      <c r="C16" s="44">
        <v>12</v>
      </c>
      <c r="D16" s="127" t="str">
        <f>IF(A16="","",VLOOKUP(A16,Entrants!$B$4:$D$105,2))</f>
        <v>Young, James</v>
      </c>
      <c r="E16" s="45">
        <v>0.017222222222222222</v>
      </c>
      <c r="F16" s="45">
        <f>IF(A16="","",VLOOKUP(A16,Entrants!$B$4:$O$105,12))</f>
        <v>0.007638888888888889</v>
      </c>
      <c r="G16" s="45">
        <f t="shared" si="0"/>
        <v>0.009583333333333333</v>
      </c>
      <c r="H16" s="7"/>
      <c r="I16" s="5">
        <v>12</v>
      </c>
      <c r="J16" s="43" t="s">
        <v>97</v>
      </c>
      <c r="K16" s="45">
        <v>0.017326388888888888</v>
      </c>
      <c r="L16" s="45">
        <v>0.0067708333333333336</v>
      </c>
      <c r="M16" s="45">
        <v>0.010555555555555554</v>
      </c>
    </row>
    <row r="17" spans="1:13" ht="15" customHeight="1">
      <c r="A17" s="44">
        <v>16</v>
      </c>
      <c r="B17" s="44" t="str">
        <f>IF(A17="","",VLOOKUP(A17,Entrants!$B$4:$D$105,3))</f>
        <v>GAL</v>
      </c>
      <c r="C17" s="44">
        <v>13</v>
      </c>
      <c r="D17" s="127" t="str">
        <f>IF(A17="","",VLOOKUP(A17,Entrants!$B$4:$D$105,2))</f>
        <v>Coultate, Louise</v>
      </c>
      <c r="E17" s="45">
        <v>0.01724537037037037</v>
      </c>
      <c r="F17" s="45">
        <f>IF(A17="","",VLOOKUP(A17,Entrants!$B$4:$O$105,12))</f>
        <v>0.003645833333333333</v>
      </c>
      <c r="G17" s="45">
        <f t="shared" si="0"/>
        <v>0.013599537037037037</v>
      </c>
      <c r="H17" s="7"/>
      <c r="I17" s="5">
        <v>13</v>
      </c>
      <c r="J17" s="43" t="s">
        <v>46</v>
      </c>
      <c r="K17" s="45">
        <v>0.017187499999999998</v>
      </c>
      <c r="L17" s="45">
        <v>0.006597222222222222</v>
      </c>
      <c r="M17" s="45">
        <v>0.010590277777777775</v>
      </c>
    </row>
    <row r="18" spans="1:13" ht="15" customHeight="1">
      <c r="A18" s="44">
        <v>14</v>
      </c>
      <c r="B18" s="44" t="str">
        <f>IF(A18="","",VLOOKUP(A18,Entrants!$B$4:$D$105,3))</f>
        <v>GT</v>
      </c>
      <c r="C18" s="44">
        <v>14</v>
      </c>
      <c r="D18" s="127" t="str">
        <f>IF(A18="","",VLOOKUP(A18,Entrants!$B$4:$D$105,2))</f>
        <v>Clough, Bradley</v>
      </c>
      <c r="E18" s="45">
        <v>0.017256944444444446</v>
      </c>
      <c r="F18" s="45">
        <f>IF(A18="","",VLOOKUP(A18,Entrants!$B$4:$O$105,12))</f>
        <v>0.007986111111111112</v>
      </c>
      <c r="G18" s="45">
        <f t="shared" si="0"/>
        <v>0.009270833333333334</v>
      </c>
      <c r="H18" s="7"/>
      <c r="I18" s="5">
        <v>14</v>
      </c>
      <c r="J18" s="43" t="s">
        <v>59</v>
      </c>
      <c r="K18" s="45">
        <v>0.01712962962962963</v>
      </c>
      <c r="L18" s="45">
        <v>0.006423611111111112</v>
      </c>
      <c r="M18" s="45">
        <v>0.010706018518518517</v>
      </c>
    </row>
    <row r="19" spans="1:13" ht="15" customHeight="1">
      <c r="A19" s="44">
        <v>11</v>
      </c>
      <c r="B19" s="44" t="str">
        <f>IF(A19="","",VLOOKUP(A19,Entrants!$B$4:$D$105,3))</f>
        <v>AD</v>
      </c>
      <c r="C19" s="44">
        <v>15</v>
      </c>
      <c r="D19" s="127" t="str">
        <f>IF(A19="","",VLOOKUP(A19,Entrants!$B$4:$D$105,2))</f>
        <v>Calverley, Claire</v>
      </c>
      <c r="E19" s="45">
        <v>0.017256944444444446</v>
      </c>
      <c r="F19" s="45">
        <f>IF(A19="","",VLOOKUP(A19,Entrants!$B$4:$O$105,12))</f>
        <v>0.004861111111111111</v>
      </c>
      <c r="G19" s="45">
        <f t="shared" si="0"/>
        <v>0.012395833333333335</v>
      </c>
      <c r="H19" s="7"/>
      <c r="I19" s="5">
        <v>15</v>
      </c>
      <c r="J19" s="47" t="s">
        <v>58</v>
      </c>
      <c r="K19" s="6">
        <v>0.01752314814814815</v>
      </c>
      <c r="L19" s="6">
        <v>0.0067708333333333336</v>
      </c>
      <c r="M19" s="6">
        <v>0.010752314814814815</v>
      </c>
    </row>
    <row r="20" spans="1:13" ht="15" customHeight="1">
      <c r="A20" s="44">
        <v>59</v>
      </c>
      <c r="B20" s="44" t="str">
        <f>IF(A20="","",VLOOKUP(A20,Entrants!$B$4:$D$105,3))</f>
        <v>NK</v>
      </c>
      <c r="C20" s="44">
        <v>16</v>
      </c>
      <c r="D20" s="127" t="str">
        <f>IF(A20="","",VLOOKUP(A20,Entrants!$B$4:$D$105,2))</f>
        <v>Mason, Claire</v>
      </c>
      <c r="E20" s="45">
        <v>0.01726851851851852</v>
      </c>
      <c r="F20" s="45">
        <f>IF(A20="","",VLOOKUP(A20,Entrants!$B$4:$O$105,12))</f>
        <v>0.003645833333333333</v>
      </c>
      <c r="G20" s="45">
        <f t="shared" si="0"/>
        <v>0.013622685185185187</v>
      </c>
      <c r="H20" s="7"/>
      <c r="I20" s="5">
        <v>16</v>
      </c>
      <c r="J20" s="47" t="s">
        <v>82</v>
      </c>
      <c r="K20" s="6">
        <v>0.01695601851851852</v>
      </c>
      <c r="L20" s="6">
        <v>0.006076388888888889</v>
      </c>
      <c r="M20" s="6">
        <v>0.010879629629629631</v>
      </c>
    </row>
    <row r="21" spans="1:13" ht="15" customHeight="1">
      <c r="A21" s="44">
        <v>78</v>
      </c>
      <c r="B21" s="44" t="str">
        <f>IF(A21="","",VLOOKUP(A21,Entrants!$B$4:$D$105,3))</f>
        <v>DoK</v>
      </c>
      <c r="C21" s="44">
        <v>17</v>
      </c>
      <c r="D21" s="127" t="str">
        <f>IF(A21="","",VLOOKUP(A21,Entrants!$B$4:$D$105,2))</f>
        <v>Scott, Erin</v>
      </c>
      <c r="E21" s="45">
        <v>0.01726851851851852</v>
      </c>
      <c r="F21" s="45">
        <f>IF(A21="","",VLOOKUP(A21,Entrants!$B$4:$O$105,12))</f>
        <v>0.005555555555555556</v>
      </c>
      <c r="G21" s="45">
        <f t="shared" si="0"/>
        <v>0.011712962962962963</v>
      </c>
      <c r="H21" s="7"/>
      <c r="I21" s="5">
        <v>17</v>
      </c>
      <c r="J21" s="43" t="s">
        <v>85</v>
      </c>
      <c r="K21" s="45">
        <v>0.017314814814814814</v>
      </c>
      <c r="L21" s="45">
        <v>0.006423611111111112</v>
      </c>
      <c r="M21" s="45">
        <v>0.010891203703703702</v>
      </c>
    </row>
    <row r="22" spans="1:13" ht="15" customHeight="1">
      <c r="A22" s="44">
        <v>13</v>
      </c>
      <c r="B22" s="44" t="str">
        <f>IF(A22="","",VLOOKUP(A22,Entrants!$B$4:$D$105,3))</f>
        <v>RR</v>
      </c>
      <c r="C22" s="44">
        <v>18</v>
      </c>
      <c r="D22" s="127" t="str">
        <f>IF(A22="","",VLOOKUP(A22,Entrants!$B$4:$D$105,2))</f>
        <v>Christopher, Heather</v>
      </c>
      <c r="E22" s="45">
        <v>0.01726851851851852</v>
      </c>
      <c r="F22" s="45">
        <f>IF(A22="","",VLOOKUP(A22,Entrants!$B$4:$O$105,12))</f>
        <v>0.005555555555555556</v>
      </c>
      <c r="G22" s="45">
        <f t="shared" si="0"/>
        <v>0.011712962962962963</v>
      </c>
      <c r="H22" s="7"/>
      <c r="I22" s="5">
        <v>18</v>
      </c>
      <c r="J22" s="47" t="s">
        <v>277</v>
      </c>
      <c r="K22" s="6">
        <v>0.01734953703703704</v>
      </c>
      <c r="L22" s="6">
        <v>0.006423611111111112</v>
      </c>
      <c r="M22" s="6">
        <v>0.010925925925925926</v>
      </c>
    </row>
    <row r="23" spans="1:13" ht="15" customHeight="1">
      <c r="A23" s="44">
        <v>299</v>
      </c>
      <c r="B23" s="44">
        <f>IF(A23="","",VLOOKUP(A23,Entrants!$B$4:$D$105,3))</f>
        <v>0</v>
      </c>
      <c r="C23" s="44">
        <v>19</v>
      </c>
      <c r="D23" s="127" t="str">
        <f>IF(A23="","",VLOOKUP(A23,Entrants!$B$4:$D$105,2))</f>
        <v>Povey, Scott</v>
      </c>
      <c r="E23" s="45">
        <v>0.017280092592592593</v>
      </c>
      <c r="F23" s="45">
        <f>IF(A23="","",VLOOKUP(A23,Entrants!$B$4:$O$105,12))</f>
        <v>0.007291666666666666</v>
      </c>
      <c r="G23" s="45">
        <f t="shared" si="0"/>
        <v>0.009988425925925928</v>
      </c>
      <c r="H23" s="7"/>
      <c r="I23" s="5">
        <v>19</v>
      </c>
      <c r="J23" s="43" t="s">
        <v>53</v>
      </c>
      <c r="K23" s="45">
        <v>0.017465277777777777</v>
      </c>
      <c r="L23" s="45">
        <v>0.0062499999999999995</v>
      </c>
      <c r="M23" s="45">
        <v>0.011215277777777779</v>
      </c>
    </row>
    <row r="24" spans="1:13" ht="15" customHeight="1">
      <c r="A24" s="44">
        <v>3</v>
      </c>
      <c r="B24" s="44" t="str">
        <f>IF(A24="","",VLOOKUP(A24,Entrants!$B$4:$D$105,3))</f>
        <v>HT</v>
      </c>
      <c r="C24" s="44">
        <v>20</v>
      </c>
      <c r="D24" s="127" t="str">
        <f>IF(A24="","",VLOOKUP(A24,Entrants!$B$4:$D$105,2))</f>
        <v>Barrett, Lauren</v>
      </c>
      <c r="E24" s="45">
        <v>0.017280092592592593</v>
      </c>
      <c r="F24" s="45">
        <f>IF(A24="","",VLOOKUP(A24,Entrants!$B$4:$O$105,12))</f>
        <v>0.0050347222222222225</v>
      </c>
      <c r="G24" s="45">
        <f t="shared" si="0"/>
        <v>0.012245370370370372</v>
      </c>
      <c r="H24" s="7"/>
      <c r="I24" s="5">
        <v>20</v>
      </c>
      <c r="J24" s="47" t="s">
        <v>76</v>
      </c>
      <c r="K24" s="6">
        <v>0.01716435185185185</v>
      </c>
      <c r="L24" s="6">
        <v>0.005902777777777778</v>
      </c>
      <c r="M24" s="6">
        <v>0.011261574074074073</v>
      </c>
    </row>
    <row r="25" spans="1:13" ht="15" customHeight="1">
      <c r="A25" s="44">
        <v>22</v>
      </c>
      <c r="B25" s="44" t="str">
        <f>IF(A25="","",VLOOKUP(A25,Entrants!$B$4:$D$105,3))</f>
        <v>HT</v>
      </c>
      <c r="C25" s="44">
        <v>21</v>
      </c>
      <c r="D25" s="127" t="str">
        <f>IF(A25="","",VLOOKUP(A25,Entrants!$B$4:$D$105,2))</f>
        <v>Dickinson, Ralph</v>
      </c>
      <c r="E25" s="45">
        <v>0.017291666666666667</v>
      </c>
      <c r="F25" s="45">
        <f>IF(A25="","",VLOOKUP(A25,Entrants!$B$4:$O$105,12))</f>
        <v>0.0050347222222222225</v>
      </c>
      <c r="G25" s="45">
        <f t="shared" si="0"/>
        <v>0.012256944444444445</v>
      </c>
      <c r="H25" s="7"/>
      <c r="I25" s="5">
        <v>21</v>
      </c>
      <c r="J25" s="43" t="s">
        <v>100</v>
      </c>
      <c r="K25" s="45">
        <v>0.017777777777777778</v>
      </c>
      <c r="L25" s="45">
        <v>0.006423611111111112</v>
      </c>
      <c r="M25" s="45">
        <v>0.011354166666666665</v>
      </c>
    </row>
    <row r="26" spans="1:13" ht="15" customHeight="1">
      <c r="A26" s="44">
        <v>89</v>
      </c>
      <c r="B26" s="44" t="str">
        <f>IF(A26="","",VLOOKUP(A26,Entrants!$B$4:$D$105,3))</f>
        <v>AD</v>
      </c>
      <c r="C26" s="44">
        <v>22</v>
      </c>
      <c r="D26" s="127" t="str">
        <f>IF(A26="","",VLOOKUP(A26,Entrants!$B$4:$D$105,2))</f>
        <v>Smith, Dale</v>
      </c>
      <c r="E26" s="45">
        <v>0.017314814814814814</v>
      </c>
      <c r="F26" s="45">
        <f>IF(A26="","",VLOOKUP(A26,Entrants!$B$4:$O$105,12))</f>
        <v>0.006423611111111112</v>
      </c>
      <c r="G26" s="45">
        <f t="shared" si="0"/>
        <v>0.010891203703703702</v>
      </c>
      <c r="H26" s="7"/>
      <c r="I26" s="5">
        <v>22</v>
      </c>
      <c r="J26" s="43" t="s">
        <v>79</v>
      </c>
      <c r="K26" s="45">
        <v>0.016828703703703703</v>
      </c>
      <c r="L26" s="45">
        <v>0.005381944444444445</v>
      </c>
      <c r="M26" s="45">
        <v>0.011446759259259257</v>
      </c>
    </row>
    <row r="27" spans="1:13" ht="15" customHeight="1">
      <c r="A27" s="44">
        <v>44</v>
      </c>
      <c r="B27" s="44" t="str">
        <f>IF(A27="","",VLOOKUP(A27,Entrants!$B$4:$D$105,3))</f>
        <v>MP</v>
      </c>
      <c r="C27" s="44">
        <v>23</v>
      </c>
      <c r="D27" s="127" t="str">
        <f>IF(A27="","",VLOOKUP(A27,Entrants!$B$4:$D$105,2))</f>
        <v>Holmback, Peter</v>
      </c>
      <c r="E27" s="45">
        <v>0.017314814814814814</v>
      </c>
      <c r="F27" s="45">
        <f>IF(A27="","",VLOOKUP(A27,Entrants!$B$4:$O$105,12))</f>
        <v>0.006944444444444444</v>
      </c>
      <c r="G27" s="45">
        <f t="shared" si="0"/>
        <v>0.01037037037037037</v>
      </c>
      <c r="H27" s="7"/>
      <c r="I27" s="5">
        <v>23</v>
      </c>
      <c r="J27" s="47" t="s">
        <v>133</v>
      </c>
      <c r="K27" s="6">
        <v>0.017708333333333333</v>
      </c>
      <c r="L27" s="6">
        <v>0.0062499999999999995</v>
      </c>
      <c r="M27" s="6">
        <v>0.011458333333333334</v>
      </c>
    </row>
    <row r="28" spans="1:13" ht="15" customHeight="1">
      <c r="A28" s="44">
        <v>29</v>
      </c>
      <c r="B28" s="44" t="str">
        <f>IF(A28="","",VLOOKUP(A28,Entrants!$B$4:$D$105,3))</f>
        <v>AA</v>
      </c>
      <c r="C28" s="44">
        <v>24</v>
      </c>
      <c r="D28" s="127" t="str">
        <f>IF(A28="","",VLOOKUP(A28,Entrants!$B$4:$D$105,2))</f>
        <v>Edwards, Phillipa</v>
      </c>
      <c r="E28" s="45">
        <v>0.017326388888888888</v>
      </c>
      <c r="F28" s="45">
        <f>IF(A28="","",VLOOKUP(A28,Entrants!$B$4:$O$105,12))</f>
        <v>0.0022569444444444447</v>
      </c>
      <c r="G28" s="45">
        <f t="shared" si="0"/>
        <v>0.015069444444444443</v>
      </c>
      <c r="H28" s="7"/>
      <c r="I28" s="5">
        <v>24</v>
      </c>
      <c r="J28" s="43" t="s">
        <v>61</v>
      </c>
      <c r="K28" s="45">
        <v>0.017407407407407406</v>
      </c>
      <c r="L28" s="45">
        <v>0.005902777777777778</v>
      </c>
      <c r="M28" s="45">
        <v>0.011504629629629629</v>
      </c>
    </row>
    <row r="29" spans="1:13" ht="15" customHeight="1">
      <c r="A29" s="44">
        <v>75</v>
      </c>
      <c r="B29" s="44" t="str">
        <f>IF(A29="","",VLOOKUP(A29,Entrants!$B$4:$D$105,3))</f>
        <v>AD</v>
      </c>
      <c r="C29" s="44">
        <v>25</v>
      </c>
      <c r="D29" s="127" t="str">
        <f>IF(A29="","",VLOOKUP(A29,Entrants!$B$4:$D$105,2))</f>
        <v>Robinson, Adam</v>
      </c>
      <c r="E29" s="45">
        <v>0.017326388888888888</v>
      </c>
      <c r="F29" s="45">
        <f>IF(A29="","",VLOOKUP(A29,Entrants!$B$4:$O$105,12))</f>
        <v>0.0067708333333333336</v>
      </c>
      <c r="G29" s="45">
        <f t="shared" si="0"/>
        <v>0.010555555555555554</v>
      </c>
      <c r="H29" s="7"/>
      <c r="I29" s="5">
        <v>25</v>
      </c>
      <c r="J29" s="43" t="s">
        <v>126</v>
      </c>
      <c r="K29" s="45">
        <v>0.01726851851851852</v>
      </c>
      <c r="L29" s="45">
        <v>0.005555555555555556</v>
      </c>
      <c r="M29" s="45">
        <v>0.011712962962962963</v>
      </c>
    </row>
    <row r="30" spans="1:13" ht="15" customHeight="1">
      <c r="A30" s="44">
        <v>31</v>
      </c>
      <c r="B30" s="44" t="str">
        <f>IF(A30="","",VLOOKUP(A30,Entrants!$B$4:$D$105,3))</f>
        <v>MP</v>
      </c>
      <c r="C30" s="44">
        <v>26</v>
      </c>
      <c r="D30" s="127" t="str">
        <f>IF(A30="","",VLOOKUP(A30,Entrants!$B$4:$D$105,2))</f>
        <v>Freeman, Kevin</v>
      </c>
      <c r="E30" s="45">
        <v>0.01733796296296296</v>
      </c>
      <c r="F30" s="45">
        <f>IF(A30="","",VLOOKUP(A30,Entrants!$B$4:$O$105,12))</f>
        <v>0.004340277777777778</v>
      </c>
      <c r="G30" s="45">
        <f t="shared" si="0"/>
        <v>0.012997685185185183</v>
      </c>
      <c r="H30" s="7"/>
      <c r="I30" s="5">
        <v>26</v>
      </c>
      <c r="J30" s="43" t="s">
        <v>50</v>
      </c>
      <c r="K30" s="45">
        <v>0.01726851851851852</v>
      </c>
      <c r="L30" s="45">
        <v>0.005555555555555556</v>
      </c>
      <c r="M30" s="45">
        <v>0.011712962962962963</v>
      </c>
    </row>
    <row r="31" spans="1:13" ht="15" customHeight="1">
      <c r="A31" s="44">
        <v>92</v>
      </c>
      <c r="B31" s="44" t="str">
        <f>IF(A31="","",VLOOKUP(A31,Entrants!$B$4:$D$105,3))</f>
        <v>DoK</v>
      </c>
      <c r="C31" s="44">
        <v>27</v>
      </c>
      <c r="D31" s="127" t="str">
        <f>IF(A31="","",VLOOKUP(A31,Entrants!$B$4:$D$105,2))</f>
        <v>Storey, Calum</v>
      </c>
      <c r="E31" s="45">
        <v>0.01733796296296296</v>
      </c>
      <c r="F31" s="45">
        <f>IF(A31="","",VLOOKUP(A31,Entrants!$B$4:$O$105,12))</f>
        <v>0.007291666666666666</v>
      </c>
      <c r="G31" s="45">
        <f t="shared" si="0"/>
        <v>0.010046296296296296</v>
      </c>
      <c r="H31" s="7"/>
      <c r="I31" s="5">
        <v>27</v>
      </c>
      <c r="J31" s="43" t="s">
        <v>223</v>
      </c>
      <c r="K31" s="45">
        <v>0.01693287037037037</v>
      </c>
      <c r="L31" s="45">
        <v>0.005208333333333333</v>
      </c>
      <c r="M31" s="45">
        <v>0.011724537037037037</v>
      </c>
    </row>
    <row r="32" spans="1:13" ht="15" customHeight="1">
      <c r="A32" s="44">
        <v>9</v>
      </c>
      <c r="B32" s="44">
        <f>IF(A32="","",VLOOKUP(A32,Entrants!$B$4:$D$105,3))</f>
        <v>0</v>
      </c>
      <c r="C32" s="44">
        <v>28</v>
      </c>
      <c r="D32" s="127" t="str">
        <f>IF(A32="","",VLOOKUP(A32,Entrants!$B$4:$D$105,2))</f>
        <v>Jackson. Mattie</v>
      </c>
      <c r="E32" s="45">
        <v>0.01734953703703704</v>
      </c>
      <c r="F32" s="45">
        <f>IF(A32="","",VLOOKUP(A32,Entrants!$B$4:$O$105,12))</f>
        <v>0.006423611111111112</v>
      </c>
      <c r="G32" s="45">
        <f t="shared" si="0"/>
        <v>0.010925925925925926</v>
      </c>
      <c r="H32" s="7"/>
      <c r="I32" s="5">
        <v>28</v>
      </c>
      <c r="J32" s="43" t="s">
        <v>47</v>
      </c>
      <c r="K32" s="45">
        <v>0.017488425925925925</v>
      </c>
      <c r="L32" s="45">
        <v>0.005729166666666667</v>
      </c>
      <c r="M32" s="45">
        <v>0.011759259259259257</v>
      </c>
    </row>
    <row r="33" spans="1:13" ht="15" customHeight="1">
      <c r="A33" s="44">
        <v>39</v>
      </c>
      <c r="B33" s="44">
        <f>IF(A33="","",VLOOKUP(A33,Entrants!$B$4:$D$105,3))</f>
        <v>0</v>
      </c>
      <c r="C33" s="44">
        <v>29</v>
      </c>
      <c r="D33" s="127" t="str">
        <f>IF(A33="","",VLOOKUP(A33,Entrants!$B$4:$D$105,2))</f>
        <v>Frazer, Joe</v>
      </c>
      <c r="E33" s="45">
        <v>0.017372685185185185</v>
      </c>
      <c r="F33" s="45">
        <f>IF(A33="","",VLOOKUP(A33,Entrants!$B$4:$O$105,12))</f>
        <v>0.0046875</v>
      </c>
      <c r="G33" s="45">
        <f t="shared" si="0"/>
        <v>0.012685185185185185</v>
      </c>
      <c r="H33" s="7"/>
      <c r="I33" s="5">
        <v>29</v>
      </c>
      <c r="J33" s="47" t="s">
        <v>275</v>
      </c>
      <c r="K33" s="6">
        <v>0.017453703703703704</v>
      </c>
      <c r="L33" s="6">
        <v>0.005555555555555556</v>
      </c>
      <c r="M33" s="6">
        <v>0.011898148148148147</v>
      </c>
    </row>
    <row r="34" spans="1:13" ht="15" customHeight="1">
      <c r="A34" s="44">
        <v>100</v>
      </c>
      <c r="B34" s="44" t="str">
        <f>IF(A34="","",VLOOKUP(A34,Entrants!$B$4:$D$105,3))</f>
        <v>HT</v>
      </c>
      <c r="C34" s="44">
        <v>30</v>
      </c>
      <c r="D34" s="127" t="str">
        <f>IF(A34="","",VLOOKUP(A34,Entrants!$B$4:$D$105,2))</f>
        <v>Young, Cath</v>
      </c>
      <c r="E34" s="45">
        <v>0.017384259259259262</v>
      </c>
      <c r="F34" s="45">
        <f>IF(A34="","",VLOOKUP(A34,Entrants!$B$4:$O$105,12))</f>
        <v>0.0046875</v>
      </c>
      <c r="G34" s="45">
        <f t="shared" si="0"/>
        <v>0.012696759259259262</v>
      </c>
      <c r="H34" s="7"/>
      <c r="I34" s="5">
        <v>30</v>
      </c>
      <c r="J34" s="43" t="s">
        <v>54</v>
      </c>
      <c r="K34" s="45">
        <v>0.019282407407407408</v>
      </c>
      <c r="L34" s="45">
        <v>0.007291666666666666</v>
      </c>
      <c r="M34" s="45">
        <v>0.011990740740740743</v>
      </c>
    </row>
    <row r="35" spans="1:13" ht="15" customHeight="1">
      <c r="A35" s="44">
        <v>28</v>
      </c>
      <c r="B35" s="44" t="str">
        <f>IF(A35="","",VLOOKUP(A35,Entrants!$B$4:$D$105,3))</f>
        <v>DoK</v>
      </c>
      <c r="C35" s="44">
        <v>31</v>
      </c>
      <c r="D35" s="127" t="str">
        <f>IF(A35="","",VLOOKUP(A35,Entrants!$B$4:$D$105,2))</f>
        <v>Dungworth, Joseph</v>
      </c>
      <c r="E35" s="45">
        <v>0.017384259259259262</v>
      </c>
      <c r="F35" s="45">
        <f>IF(A35="","",VLOOKUP(A35,Entrants!$B$4:$O$105,12))</f>
        <v>0.007465277777777778</v>
      </c>
      <c r="G35" s="45">
        <f t="shared" si="0"/>
        <v>0.009918981481481483</v>
      </c>
      <c r="H35" s="7"/>
      <c r="I35" s="5">
        <v>31</v>
      </c>
      <c r="J35" s="43" t="s">
        <v>88</v>
      </c>
      <c r="K35" s="45">
        <v>0.017453703703703704</v>
      </c>
      <c r="L35" s="45">
        <v>0.005381944444444445</v>
      </c>
      <c r="M35" s="45">
        <v>0.012071759259259258</v>
      </c>
    </row>
    <row r="36" spans="1:13" ht="15" customHeight="1">
      <c r="A36" s="44">
        <v>36</v>
      </c>
      <c r="B36" s="44" t="str">
        <f>IF(A36="","",VLOOKUP(A36,Entrants!$B$4:$D$105,3))</f>
        <v>RR</v>
      </c>
      <c r="C36" s="44">
        <v>32</v>
      </c>
      <c r="D36" s="127" t="str">
        <f>IF(A36="","",VLOOKUP(A36,Entrants!$B$4:$D$105,2))</f>
        <v>Gillespie, Steve</v>
      </c>
      <c r="E36" s="45">
        <v>0.017407407407407406</v>
      </c>
      <c r="F36" s="45">
        <f>IF(A36="","",VLOOKUP(A36,Entrants!$B$4:$O$105,12))</f>
        <v>0.005902777777777778</v>
      </c>
      <c r="G36" s="45">
        <f t="shared" si="0"/>
        <v>0.011504629629629629</v>
      </c>
      <c r="H36" s="7"/>
      <c r="I36" s="5">
        <v>32</v>
      </c>
      <c r="J36" s="47" t="s">
        <v>143</v>
      </c>
      <c r="K36" s="6">
        <v>0.017280092592592593</v>
      </c>
      <c r="L36" s="6">
        <v>0.0050347222222222225</v>
      </c>
      <c r="M36" s="6">
        <v>0.012245370370370372</v>
      </c>
    </row>
    <row r="37" spans="1:13" ht="15" customHeight="1">
      <c r="A37" s="44">
        <v>20</v>
      </c>
      <c r="B37" s="44" t="str">
        <f>IF(A37="","",VLOOKUP(A37,Entrants!$B$4:$D$105,3))</f>
        <v>RD</v>
      </c>
      <c r="C37" s="44">
        <v>33</v>
      </c>
      <c r="D37" s="127" t="str">
        <f>IF(A37="","",VLOOKUP(A37,Entrants!$B$4:$D$105,2))</f>
        <v>Craddock, Ann</v>
      </c>
      <c r="E37" s="45">
        <v>0.01741898148148148</v>
      </c>
      <c r="F37" s="45">
        <f>IF(A37="","",VLOOKUP(A37,Entrants!$B$4:$O$105,12))</f>
        <v>0.0024305555555555556</v>
      </c>
      <c r="G37" s="45">
        <f t="shared" si="0"/>
        <v>0.014988425925925924</v>
      </c>
      <c r="H37" s="7"/>
      <c r="I37" s="5">
        <v>33</v>
      </c>
      <c r="J37" s="43" t="s">
        <v>52</v>
      </c>
      <c r="K37" s="45">
        <v>0.017291666666666667</v>
      </c>
      <c r="L37" s="45">
        <v>0.0050347222222222225</v>
      </c>
      <c r="M37" s="45">
        <v>0.012256944444444445</v>
      </c>
    </row>
    <row r="38" spans="1:13" ht="15" customHeight="1">
      <c r="A38" s="44">
        <v>82</v>
      </c>
      <c r="B38" s="44" t="str">
        <f>IF(A38="","",VLOOKUP(A38,Entrants!$B$4:$D$105,3))</f>
        <v>HT</v>
      </c>
      <c r="C38" s="44">
        <v>34</v>
      </c>
      <c r="D38" s="127" t="str">
        <f>IF(A38="","",VLOOKUP(A38,Entrants!$B$4:$D$105,2))</f>
        <v>Shanks, Eleanor</v>
      </c>
      <c r="E38" s="45">
        <v>0.017430555555555557</v>
      </c>
      <c r="F38" s="45">
        <f>IF(A38="","",VLOOKUP(A38,Entrants!$B$4:$O$105,12))</f>
        <v>0.004513888888888889</v>
      </c>
      <c r="G38" s="45">
        <f t="shared" si="0"/>
        <v>0.012916666666666667</v>
      </c>
      <c r="H38" s="7"/>
      <c r="I38" s="5">
        <v>34</v>
      </c>
      <c r="J38" s="43" t="s">
        <v>78</v>
      </c>
      <c r="K38" s="45">
        <v>0.01765046296296296</v>
      </c>
      <c r="L38" s="45">
        <v>0.005381944444444445</v>
      </c>
      <c r="M38" s="45">
        <v>0.012268518518518515</v>
      </c>
    </row>
    <row r="39" spans="1:13" ht="15" customHeight="1">
      <c r="A39" s="44">
        <v>46</v>
      </c>
      <c r="B39" s="44">
        <f>IF(A39="","",VLOOKUP(A39,Entrants!$B$4:$D$105,3))</f>
        <v>0</v>
      </c>
      <c r="C39" s="44">
        <v>35</v>
      </c>
      <c r="D39" s="127" t="str">
        <f>IF(A39="","",VLOOKUP(A39,Entrants!$B$4:$D$105,2))</f>
        <v>Fenwick, Ian</v>
      </c>
      <c r="E39" s="45">
        <v>0.017453703703703704</v>
      </c>
      <c r="F39" s="45">
        <f>IF(A39="","",VLOOKUP(A39,Entrants!$B$4:$O$105,12))</f>
        <v>0.005555555555555556</v>
      </c>
      <c r="G39" s="45">
        <f t="shared" si="0"/>
        <v>0.011898148148148147</v>
      </c>
      <c r="H39" s="7"/>
      <c r="I39" s="5">
        <v>35</v>
      </c>
      <c r="J39" s="43" t="s">
        <v>74</v>
      </c>
      <c r="K39" s="45">
        <v>0.01721064814814815</v>
      </c>
      <c r="L39" s="45">
        <v>0.004861111111111111</v>
      </c>
      <c r="M39" s="45">
        <v>0.012349537037037037</v>
      </c>
    </row>
    <row r="40" spans="1:13" ht="15" customHeight="1">
      <c r="A40" s="44">
        <v>93</v>
      </c>
      <c r="B40" s="44" t="str">
        <f>IF(A40="","",VLOOKUP(A40,Entrants!$B$4:$D$105,3))</f>
        <v>GT</v>
      </c>
      <c r="C40" s="44">
        <v>36</v>
      </c>
      <c r="D40" s="127" t="str">
        <f>IF(A40="","",VLOOKUP(A40,Entrants!$B$4:$D$105,2))</f>
        <v>Turnbull, Paul</v>
      </c>
      <c r="E40" s="45">
        <v>0.017453703703703704</v>
      </c>
      <c r="F40" s="45">
        <f>IF(A40="","",VLOOKUP(A40,Entrants!$B$4:$O$105,12))</f>
        <v>0.005381944444444445</v>
      </c>
      <c r="G40" s="45">
        <f t="shared" si="0"/>
        <v>0.012071759259259258</v>
      </c>
      <c r="H40" s="7"/>
      <c r="I40" s="5">
        <v>36</v>
      </c>
      <c r="J40" s="43" t="s">
        <v>122</v>
      </c>
      <c r="K40" s="45">
        <v>0.017256944444444446</v>
      </c>
      <c r="L40" s="45">
        <v>0.004861111111111111</v>
      </c>
      <c r="M40" s="45">
        <v>0.012395833333333335</v>
      </c>
    </row>
    <row r="41" spans="1:13" ht="15" customHeight="1">
      <c r="A41" s="44">
        <v>23</v>
      </c>
      <c r="B41" s="44" t="str">
        <f>IF(A41="","",VLOOKUP(A41,Entrants!$B$4:$D$105,3))</f>
        <v>FS</v>
      </c>
      <c r="C41" s="44">
        <v>37</v>
      </c>
      <c r="D41" s="127" t="str">
        <f>IF(A41="","",VLOOKUP(A41,Entrants!$B$4:$D$105,2))</f>
        <v>Dobby, Steve</v>
      </c>
      <c r="E41" s="45">
        <v>0.017465277777777777</v>
      </c>
      <c r="F41" s="45">
        <f>IF(A41="","",VLOOKUP(A41,Entrants!$B$4:$O$105,12))</f>
        <v>0.0062499999999999995</v>
      </c>
      <c r="G41" s="45">
        <f t="shared" si="0"/>
        <v>0.011215277777777779</v>
      </c>
      <c r="H41" s="7"/>
      <c r="I41" s="5">
        <v>37</v>
      </c>
      <c r="J41" s="47" t="s">
        <v>81</v>
      </c>
      <c r="K41" s="6">
        <v>0.01815972222222222</v>
      </c>
      <c r="L41" s="6">
        <v>0.005729166666666667</v>
      </c>
      <c r="M41" s="6">
        <v>0.012430555555555552</v>
      </c>
    </row>
    <row r="42" spans="1:13" ht="15" customHeight="1">
      <c r="A42" s="44">
        <v>57</v>
      </c>
      <c r="B42" s="44" t="str">
        <f>IF(A42="","",VLOOKUP(A42,Entrants!$B$4:$D$105,3))</f>
        <v>AA</v>
      </c>
      <c r="C42" s="44">
        <v>38</v>
      </c>
      <c r="D42" s="127" t="str">
        <f>IF(A42="","",VLOOKUP(A42,Entrants!$B$4:$D$105,2))</f>
        <v>Lowes, Alison</v>
      </c>
      <c r="E42" s="45">
        <v>0.017465277777777777</v>
      </c>
      <c r="F42" s="45">
        <f>IF(A42="","",VLOOKUP(A42,Entrants!$B$4:$O$105,12))</f>
        <v>0.0019097222222222222</v>
      </c>
      <c r="G42" s="45">
        <f t="shared" si="0"/>
        <v>0.015555555555555555</v>
      </c>
      <c r="H42" s="7"/>
      <c r="I42" s="5">
        <v>38</v>
      </c>
      <c r="J42" s="43" t="s">
        <v>280</v>
      </c>
      <c r="K42" s="45">
        <v>0.017708333333333333</v>
      </c>
      <c r="L42" s="45">
        <v>0.0050347222222222225</v>
      </c>
      <c r="M42" s="45">
        <v>0.012673611111111111</v>
      </c>
    </row>
    <row r="43" spans="1:13" ht="15" customHeight="1">
      <c r="A43" s="44">
        <v>6</v>
      </c>
      <c r="B43" s="44" t="str">
        <f>IF(A43="","",VLOOKUP(A43,Entrants!$B$4:$D$105,3))</f>
        <v>AD</v>
      </c>
      <c r="C43" s="44">
        <v>39</v>
      </c>
      <c r="D43" s="127" t="str">
        <f>IF(A43="","",VLOOKUP(A43,Entrants!$B$4:$D$105,2))</f>
        <v>Bradley, Dave</v>
      </c>
      <c r="E43" s="45">
        <v>0.017488425925925925</v>
      </c>
      <c r="F43" s="45">
        <f>IF(A43="","",VLOOKUP(A43,Entrants!$B$4:$O$105,12))</f>
        <v>0.005729166666666667</v>
      </c>
      <c r="G43" s="45">
        <f t="shared" si="0"/>
        <v>0.011759259259259257</v>
      </c>
      <c r="H43" s="7"/>
      <c r="I43" s="5">
        <v>39</v>
      </c>
      <c r="J43" s="43" t="s">
        <v>278</v>
      </c>
      <c r="K43" s="45">
        <v>0.017372685185185185</v>
      </c>
      <c r="L43" s="45">
        <v>0.0046875</v>
      </c>
      <c r="M43" s="45">
        <v>0.012685185185185185</v>
      </c>
    </row>
    <row r="44" spans="1:13" ht="15" customHeight="1">
      <c r="A44" s="44">
        <v>63</v>
      </c>
      <c r="B44" s="44" t="str">
        <f>IF(A44="","",VLOOKUP(A44,Entrants!$B$4:$D$105,3))</f>
        <v>MM</v>
      </c>
      <c r="C44" s="44">
        <v>40</v>
      </c>
      <c r="D44" s="127" t="str">
        <f>IF(A44="","",VLOOKUP(A44,Entrants!$B$4:$D$105,2))</f>
        <v>Morris, Helen</v>
      </c>
      <c r="E44" s="45">
        <v>0.017499999999999998</v>
      </c>
      <c r="F44" s="45">
        <f>IF(A44="","",VLOOKUP(A44,Entrants!$B$4:$O$105,12))</f>
        <v>0.004513888888888889</v>
      </c>
      <c r="G44" s="45">
        <f t="shared" si="0"/>
        <v>0.012986111111111108</v>
      </c>
      <c r="H44" s="7"/>
      <c r="I44" s="5">
        <v>40</v>
      </c>
      <c r="J44" s="47" t="s">
        <v>93</v>
      </c>
      <c r="K44" s="6">
        <v>0.017384259259259262</v>
      </c>
      <c r="L44" s="6">
        <v>0.0046875</v>
      </c>
      <c r="M44" s="6">
        <v>0.012696759259259262</v>
      </c>
    </row>
    <row r="45" spans="1:13" ht="15" customHeight="1">
      <c r="A45" s="44">
        <v>47</v>
      </c>
      <c r="B45" s="44" t="str">
        <f>IF(A45="","",VLOOKUP(A45,Entrants!$B$4:$D$105,3))</f>
        <v>RR</v>
      </c>
      <c r="C45" s="44">
        <v>41</v>
      </c>
      <c r="D45" s="127" t="str">
        <f>IF(A45="","",VLOOKUP(A45,Entrants!$B$4:$D$105,2))</f>
        <v>Ingram, Ron</v>
      </c>
      <c r="E45" s="45">
        <v>0.017511574074074072</v>
      </c>
      <c r="F45" s="45">
        <f>IF(A45="","",VLOOKUP(A45,Entrants!$B$4:$O$105,12))</f>
        <v>0.003298611111111111</v>
      </c>
      <c r="G45" s="45">
        <f t="shared" si="0"/>
        <v>0.01421296296296296</v>
      </c>
      <c r="H45" s="7"/>
      <c r="I45" s="5">
        <v>41</v>
      </c>
      <c r="J45" s="47" t="s">
        <v>172</v>
      </c>
      <c r="K45" s="6">
        <v>0.017743055555555557</v>
      </c>
      <c r="L45" s="6">
        <v>0.004861111111111111</v>
      </c>
      <c r="M45" s="6">
        <v>0.012881944444444446</v>
      </c>
    </row>
    <row r="46" spans="1:13" ht="15" customHeight="1">
      <c r="A46" s="44">
        <v>33</v>
      </c>
      <c r="B46" s="44" t="str">
        <f>IF(A46="","",VLOOKUP(A46,Entrants!$B$4:$D$105,3))</f>
        <v>FS</v>
      </c>
      <c r="C46" s="44">
        <v>42</v>
      </c>
      <c r="D46" s="127" t="str">
        <f>IF(A46="","",VLOOKUP(A46,Entrants!$B$4:$D$105,2))</f>
        <v>French, Steven</v>
      </c>
      <c r="E46" s="45">
        <v>0.01752314814814815</v>
      </c>
      <c r="F46" s="45">
        <f>IF(A46="","",VLOOKUP(A46,Entrants!$B$4:$O$105,12))</f>
        <v>0.0067708333333333336</v>
      </c>
      <c r="G46" s="45">
        <f t="shared" si="0"/>
        <v>0.010752314814814815</v>
      </c>
      <c r="H46" s="7"/>
      <c r="I46" s="5">
        <v>42</v>
      </c>
      <c r="J46" s="43" t="s">
        <v>186</v>
      </c>
      <c r="K46" s="45">
        <v>0.017430555555555557</v>
      </c>
      <c r="L46" s="45">
        <v>0.004513888888888889</v>
      </c>
      <c r="M46" s="45">
        <v>0.012916666666666667</v>
      </c>
    </row>
    <row r="47" spans="1:13" ht="15" customHeight="1">
      <c r="A47" s="44">
        <v>84</v>
      </c>
      <c r="B47" s="44" t="str">
        <f>IF(A47="","",VLOOKUP(A47,Entrants!$B$4:$D$105,3))</f>
        <v>RR</v>
      </c>
      <c r="C47" s="44">
        <v>43</v>
      </c>
      <c r="D47" s="127" t="str">
        <f>IF(A47="","",VLOOKUP(A47,Entrants!$B$4:$D$105,2))</f>
        <v>Shillinglaw, Richard</v>
      </c>
      <c r="E47" s="6">
        <v>0.017534722222222222</v>
      </c>
      <c r="F47" s="45">
        <f>IF(A47="","",VLOOKUP(A47,Entrants!$B$4:$O$105,12))</f>
        <v>0.004513888888888889</v>
      </c>
      <c r="G47" s="45">
        <f t="shared" si="0"/>
        <v>0.013020833333333332</v>
      </c>
      <c r="H47" s="7"/>
      <c r="I47" s="5">
        <v>43</v>
      </c>
      <c r="J47" s="43" t="s">
        <v>75</v>
      </c>
      <c r="K47" s="45">
        <v>0.017499999999999998</v>
      </c>
      <c r="L47" s="45">
        <v>0.004513888888888889</v>
      </c>
      <c r="M47" s="45">
        <v>0.012986111111111108</v>
      </c>
    </row>
    <row r="48" spans="1:13" ht="15" customHeight="1">
      <c r="A48" s="44">
        <v>32</v>
      </c>
      <c r="B48" s="44" t="str">
        <f>IF(A48="","",VLOOKUP(A48,Entrants!$B$4:$D$105,3))</f>
        <v>FS</v>
      </c>
      <c r="C48" s="44">
        <v>44</v>
      </c>
      <c r="D48" s="127" t="str">
        <f>IF(A48="","",VLOOKUP(A48,Entrants!$B$4:$D$105,2))</f>
        <v>French, Jon</v>
      </c>
      <c r="E48" s="6">
        <v>0.017534722222222222</v>
      </c>
      <c r="F48" s="45">
        <f>IF(A48="","",VLOOKUP(A48,Entrants!$B$4:$O$105,12))</f>
        <v>0.007638888888888889</v>
      </c>
      <c r="G48" s="45">
        <f t="shared" si="0"/>
        <v>0.009895833333333333</v>
      </c>
      <c r="H48" s="7"/>
      <c r="I48" s="5">
        <v>44</v>
      </c>
      <c r="J48" s="43" t="s">
        <v>56</v>
      </c>
      <c r="K48" s="45">
        <v>0.01733796296296296</v>
      </c>
      <c r="L48" s="45">
        <v>0.004340277777777778</v>
      </c>
      <c r="M48" s="45">
        <v>0.012997685185185183</v>
      </c>
    </row>
    <row r="49" spans="1:13" ht="15" customHeight="1">
      <c r="A49" s="44">
        <v>8</v>
      </c>
      <c r="B49" s="44" t="str">
        <f>IF(A49="","",VLOOKUP(A49,Entrants!$B$4:$D$105,3))</f>
        <v>AA</v>
      </c>
      <c r="C49" s="44">
        <v>45</v>
      </c>
      <c r="D49" s="127" t="str">
        <f>IF(A49="","",VLOOKUP(A49,Entrants!$B$4:$D$105,2))</f>
        <v>Browning, Sue</v>
      </c>
      <c r="E49" s="45">
        <v>0.017546296296296296</v>
      </c>
      <c r="F49" s="45">
        <f>IF(A49="","",VLOOKUP(A49,Entrants!$B$4:$O$105,12))</f>
        <v>0.004340277777777778</v>
      </c>
      <c r="G49" s="45">
        <f t="shared" si="0"/>
        <v>0.013206018518518518</v>
      </c>
      <c r="H49" s="7"/>
      <c r="I49" s="5">
        <v>45</v>
      </c>
      <c r="J49" s="47" t="s">
        <v>83</v>
      </c>
      <c r="K49" s="6">
        <v>0.017534722222222222</v>
      </c>
      <c r="L49" s="6">
        <v>0.004513888888888889</v>
      </c>
      <c r="M49" s="6">
        <v>0.013020833333333332</v>
      </c>
    </row>
    <row r="50" spans="1:13" ht="15" customHeight="1">
      <c r="A50" s="44">
        <v>49</v>
      </c>
      <c r="B50" s="44" t="str">
        <f>IF(A50="","",VLOOKUP(A50,Entrants!$B$4:$D$105,3))</f>
        <v>FS</v>
      </c>
      <c r="C50" s="44">
        <v>46</v>
      </c>
      <c r="D50" s="127" t="str">
        <f>IF(A50="","",VLOOKUP(A50,Entrants!$B$4:$D$105,2))</f>
        <v>Jansen, Jake</v>
      </c>
      <c r="E50" s="45">
        <v>0.017557870370370373</v>
      </c>
      <c r="F50" s="45">
        <f>IF(A50="","",VLOOKUP(A50,Entrants!$B$4:$O$105,12))</f>
        <v>0.0078125</v>
      </c>
      <c r="G50" s="45">
        <f t="shared" si="0"/>
        <v>0.009745370370370373</v>
      </c>
      <c r="H50" s="7"/>
      <c r="I50" s="5">
        <v>46</v>
      </c>
      <c r="J50" s="43" t="s">
        <v>131</v>
      </c>
      <c r="K50" s="45">
        <v>0.017546296296296296</v>
      </c>
      <c r="L50" s="45">
        <v>0.004340277777777778</v>
      </c>
      <c r="M50" s="45">
        <v>0.013206018518518518</v>
      </c>
    </row>
    <row r="51" spans="1:13" ht="15" customHeight="1">
      <c r="A51" s="44">
        <v>80</v>
      </c>
      <c r="B51" s="44">
        <f>IF(A51="","",VLOOKUP(A51,Entrants!$B$4:$D$105,3))</f>
        <v>0</v>
      </c>
      <c r="C51" s="44">
        <v>47</v>
      </c>
      <c r="D51" s="127" t="str">
        <f>IF(A51="","",VLOOKUP(A51,Entrants!$B$4:$D$105,2))</f>
        <v>Sellars, Simon</v>
      </c>
      <c r="E51" s="45">
        <v>0.017557870370370373</v>
      </c>
      <c r="F51" s="45">
        <f>IF(A51="","",VLOOKUP(A51,Entrants!$B$4:$O$105,12))</f>
        <v>0.003298611111111111</v>
      </c>
      <c r="G51" s="45">
        <f t="shared" si="0"/>
        <v>0.014259259259259261</v>
      </c>
      <c r="H51" s="7"/>
      <c r="I51" s="5">
        <v>47</v>
      </c>
      <c r="J51" s="43" t="s">
        <v>48</v>
      </c>
      <c r="K51" s="45">
        <v>0.01724537037037037</v>
      </c>
      <c r="L51" s="45">
        <v>0.003645833333333333</v>
      </c>
      <c r="M51" s="45">
        <v>0.013599537037037037</v>
      </c>
    </row>
    <row r="52" spans="1:13" ht="15" customHeight="1">
      <c r="A52" s="44">
        <v>98</v>
      </c>
      <c r="B52" s="44" t="str">
        <f>IF(A52="","",VLOOKUP(A52,Entrants!$B$4:$D$105,3))</f>
        <v>DoK</v>
      </c>
      <c r="C52" s="44">
        <v>48</v>
      </c>
      <c r="D52" s="127" t="str">
        <f>IF(A52="","",VLOOKUP(A52,Entrants!$B$4:$D$105,2))</f>
        <v>Woods, Joseph</v>
      </c>
      <c r="E52" s="45">
        <v>0.017557870370370373</v>
      </c>
      <c r="F52" s="45">
        <f>IF(A52="","",VLOOKUP(A52,Entrants!$B$4:$O$105,12))</f>
        <v>0.007465277777777778</v>
      </c>
      <c r="G52" s="45">
        <f t="shared" si="0"/>
        <v>0.010092592592592594</v>
      </c>
      <c r="I52" s="5">
        <v>48</v>
      </c>
      <c r="J52" s="43" t="s">
        <v>228</v>
      </c>
      <c r="K52" s="45">
        <v>0.01726851851851852</v>
      </c>
      <c r="L52" s="45">
        <v>0.003645833333333333</v>
      </c>
      <c r="M52" s="45">
        <v>0.013622685185185187</v>
      </c>
    </row>
    <row r="53" spans="1:13" ht="15" customHeight="1">
      <c r="A53" s="44">
        <v>42</v>
      </c>
      <c r="B53" s="44" t="str">
        <f>IF(A53="","",VLOOKUP(A53,Entrants!$B$4:$D$105,3))</f>
        <v>NK</v>
      </c>
      <c r="C53" s="44">
        <v>49</v>
      </c>
      <c r="D53" s="127" t="str">
        <f>IF(A53="","",VLOOKUP(A53,Entrants!$B$4:$D$105,2))</f>
        <v>Hill, Samantha</v>
      </c>
      <c r="E53" s="45">
        <v>0.017638888888888888</v>
      </c>
      <c r="F53" s="45">
        <f>IF(A53="","",VLOOKUP(A53,Entrants!$B$4:$O$105,12))</f>
        <v>0.0031249999999999997</v>
      </c>
      <c r="G53" s="45">
        <f t="shared" si="0"/>
        <v>0.014513888888888889</v>
      </c>
      <c r="I53" s="5">
        <v>49</v>
      </c>
      <c r="J53" s="43" t="s">
        <v>73</v>
      </c>
      <c r="K53" s="45">
        <v>0.01704861111111111</v>
      </c>
      <c r="L53" s="45">
        <v>0.003298611111111111</v>
      </c>
      <c r="M53" s="45">
        <v>0.01375</v>
      </c>
    </row>
    <row r="54" spans="1:13" ht="15" customHeight="1">
      <c r="A54" s="44">
        <v>69</v>
      </c>
      <c r="B54" s="44" t="str">
        <f>IF(A54="","",VLOOKUP(A54,Entrants!$B$4:$D$105,3))</f>
        <v>TB</v>
      </c>
      <c r="C54" s="44">
        <v>50</v>
      </c>
      <c r="D54" s="127" t="str">
        <f>IF(A54="","",VLOOKUP(A54,Entrants!$B$4:$D$105,2))</f>
        <v>Ponton, Mark</v>
      </c>
      <c r="E54" s="45">
        <v>0.01765046296296296</v>
      </c>
      <c r="F54" s="45">
        <f>IF(A54="","",VLOOKUP(A54,Entrants!$B$4:$O$105,12))</f>
        <v>0.005381944444444445</v>
      </c>
      <c r="G54" s="45">
        <f t="shared" si="0"/>
        <v>0.012268518518518515</v>
      </c>
      <c r="I54" s="5">
        <v>50</v>
      </c>
      <c r="J54" s="7" t="s">
        <v>66</v>
      </c>
      <c r="K54" s="6">
        <v>0.017511574074074072</v>
      </c>
      <c r="L54" s="6">
        <v>0.003298611111111111</v>
      </c>
      <c r="M54" s="6">
        <v>0.01421296296296296</v>
      </c>
    </row>
    <row r="55" spans="1:13" ht="15" customHeight="1">
      <c r="A55" s="44">
        <v>2</v>
      </c>
      <c r="B55" s="44">
        <f>IF(A55="","",VLOOKUP(A55,Entrants!$B$4:$D$105,3))</f>
        <v>0</v>
      </c>
      <c r="C55" s="44">
        <v>51</v>
      </c>
      <c r="D55" s="127" t="str">
        <f>IF(A55="","",VLOOKUP(A55,Entrants!$B$4:$D$105,2))</f>
        <v>Ellis, Stuart</v>
      </c>
      <c r="E55" s="45">
        <v>0.017708333333333333</v>
      </c>
      <c r="F55" s="45">
        <f>IF(A55="","",VLOOKUP(A55,Entrants!$B$4:$O$105,12))</f>
        <v>0.0050347222222222225</v>
      </c>
      <c r="G55" s="45">
        <f t="shared" si="0"/>
        <v>0.012673611111111111</v>
      </c>
      <c r="I55" s="5">
        <v>51</v>
      </c>
      <c r="J55" s="43" t="s">
        <v>132</v>
      </c>
      <c r="K55" s="45">
        <v>0.017557870370370373</v>
      </c>
      <c r="L55" s="45">
        <v>0.003298611111111111</v>
      </c>
      <c r="M55" s="45">
        <v>0.014259259259259261</v>
      </c>
    </row>
    <row r="56" spans="1:13" ht="15" customHeight="1">
      <c r="A56" s="44">
        <v>48</v>
      </c>
      <c r="B56" s="44" t="str">
        <f>IF(A56="","",VLOOKUP(A56,Entrants!$B$4:$D$105,3))</f>
        <v>HT</v>
      </c>
      <c r="C56" s="44">
        <v>52</v>
      </c>
      <c r="D56" s="127" t="str">
        <f>IF(A56="","",VLOOKUP(A56,Entrants!$B$4:$D$105,2))</f>
        <v>James, Emma</v>
      </c>
      <c r="E56" s="45">
        <v>0.017708333333333333</v>
      </c>
      <c r="F56" s="45">
        <f>IF(A56="","",VLOOKUP(A56,Entrants!$B$4:$O$105,12))</f>
        <v>0.0062499999999999995</v>
      </c>
      <c r="G56" s="45">
        <f t="shared" si="0"/>
        <v>0.011458333333333334</v>
      </c>
      <c r="I56" s="5">
        <v>52</v>
      </c>
      <c r="J56" s="43" t="s">
        <v>71</v>
      </c>
      <c r="K56" s="45">
        <v>0.017881944444444443</v>
      </c>
      <c r="L56" s="45">
        <v>0.003472222222222222</v>
      </c>
      <c r="M56" s="45">
        <v>0.014409722222222221</v>
      </c>
    </row>
    <row r="57" spans="1:13" ht="15" customHeight="1">
      <c r="A57" s="44">
        <v>5</v>
      </c>
      <c r="B57" s="44" t="str">
        <f>IF(A57="","",VLOOKUP(A57,Entrants!$B$4:$D$105,3))</f>
        <v>AA</v>
      </c>
      <c r="C57" s="44">
        <v>53</v>
      </c>
      <c r="D57" s="127" t="str">
        <f>IF(A57="","",VLOOKUP(A57,Entrants!$B$4:$D$105,2))</f>
        <v>Beal, Suzanne</v>
      </c>
      <c r="E57" s="45">
        <v>0.017743055555555557</v>
      </c>
      <c r="F57" s="45">
        <f>IF(A57="","",VLOOKUP(A57,Entrants!$B$4:$O$105,12))</f>
        <v>0.004861111111111111</v>
      </c>
      <c r="G57" s="45">
        <f t="shared" si="0"/>
        <v>0.012881944444444446</v>
      </c>
      <c r="I57" s="5">
        <v>53</v>
      </c>
      <c r="J57" s="43" t="s">
        <v>140</v>
      </c>
      <c r="K57" s="45">
        <v>0.017638888888888888</v>
      </c>
      <c r="L57" s="45">
        <v>0.0031249999999999997</v>
      </c>
      <c r="M57" s="45">
        <v>0.014513888888888889</v>
      </c>
    </row>
    <row r="58" spans="1:13" ht="15" customHeight="1">
      <c r="A58" s="44">
        <v>41</v>
      </c>
      <c r="B58" s="44" t="str">
        <f>IF(A58="","",VLOOKUP(A58,Entrants!$B$4:$D$105,3))</f>
        <v>MM</v>
      </c>
      <c r="C58" s="44">
        <v>54</v>
      </c>
      <c r="D58" s="127" t="str">
        <f>IF(A58="","",VLOOKUP(A58,Entrants!$B$4:$D$105,2))</f>
        <v>Herron, Leanne</v>
      </c>
      <c r="E58" s="45">
        <v>0.017777777777777778</v>
      </c>
      <c r="F58" s="45">
        <f>IF(A58="","",VLOOKUP(A58,Entrants!$B$4:$O$105,12))</f>
        <v>0.006423611111111112</v>
      </c>
      <c r="G58" s="45">
        <f t="shared" si="0"/>
        <v>0.011354166666666665</v>
      </c>
      <c r="I58" s="5">
        <v>54</v>
      </c>
      <c r="J58" s="43" t="s">
        <v>51</v>
      </c>
      <c r="K58" s="45">
        <v>0.01741898148148148</v>
      </c>
      <c r="L58" s="45">
        <v>0.0024305555555555556</v>
      </c>
      <c r="M58" s="45">
        <v>0.014988425925925924</v>
      </c>
    </row>
    <row r="59" spans="1:13" ht="15" customHeight="1">
      <c r="A59" s="44">
        <v>90</v>
      </c>
      <c r="B59" s="44" t="str">
        <f>IF(A59="","",VLOOKUP(A59,Entrants!$B$4:$D$105,3))</f>
        <v>MP</v>
      </c>
      <c r="C59" s="44">
        <v>55</v>
      </c>
      <c r="D59" s="127" t="str">
        <f>IF(A59="","",VLOOKUP(A59,Entrants!$B$4:$D$105,2))</f>
        <v>Stewart, Claire</v>
      </c>
      <c r="E59" s="45">
        <v>0.017777777777777778</v>
      </c>
      <c r="F59" s="45">
        <f>IF(A59="","",VLOOKUP(A59,Entrants!$B$4:$O$105,12))</f>
        <v>0.0005208333333333333</v>
      </c>
      <c r="G59" s="45">
        <f t="shared" si="0"/>
        <v>0.017256944444444443</v>
      </c>
      <c r="I59" s="5">
        <v>55</v>
      </c>
      <c r="J59" s="7" t="s">
        <v>173</v>
      </c>
      <c r="K59" s="6">
        <v>0.017326388888888888</v>
      </c>
      <c r="L59" s="6">
        <v>0.0022569444444444447</v>
      </c>
      <c r="M59" s="6">
        <v>0.015069444444444443</v>
      </c>
    </row>
    <row r="60" spans="1:13" ht="15">
      <c r="A60" s="44">
        <v>56</v>
      </c>
      <c r="B60" s="44" t="str">
        <f>IF(A60="","",VLOOKUP(A60,Entrants!$B$4:$D$105,3))</f>
        <v>RR</v>
      </c>
      <c r="C60" s="44">
        <v>56</v>
      </c>
      <c r="D60" s="127" t="str">
        <f>IF(A60="","",VLOOKUP(A60,Entrants!$B$4:$D$105,2))</f>
        <v>Lonsdale, Davina</v>
      </c>
      <c r="E60" s="45">
        <v>0.017881944444444443</v>
      </c>
      <c r="F60" s="45">
        <f>IF(A60="","",VLOOKUP(A60,Entrants!$B$4:$O$105,12))</f>
        <v>0.003472222222222222</v>
      </c>
      <c r="G60" s="45">
        <f t="shared" si="0"/>
        <v>0.014409722222222221</v>
      </c>
      <c r="I60" s="5">
        <v>56</v>
      </c>
      <c r="J60" s="43" t="s">
        <v>80</v>
      </c>
      <c r="K60" s="45">
        <v>0.018125</v>
      </c>
      <c r="L60" s="45">
        <v>0.002951388888888889</v>
      </c>
      <c r="M60" s="45">
        <v>0.01517361111111111</v>
      </c>
    </row>
    <row r="61" spans="1:13" ht="15">
      <c r="A61" s="44">
        <v>72</v>
      </c>
      <c r="B61" s="44" t="str">
        <f>IF(A61="","",VLOOKUP(A61,Entrants!$B$4:$D$105,3))</f>
        <v>MP</v>
      </c>
      <c r="C61" s="44">
        <v>57</v>
      </c>
      <c r="D61" s="127" t="str">
        <f>IF(A61="","",VLOOKUP(A61,Entrants!$B$4:$D$105,2))</f>
        <v>Rawlinson, Louise</v>
      </c>
      <c r="E61" s="45">
        <v>0.018125</v>
      </c>
      <c r="F61" s="45">
        <f>IF(A61="","",VLOOKUP(A61,Entrants!$B$4:$O$105,12))</f>
        <v>0.002951388888888889</v>
      </c>
      <c r="G61" s="45">
        <f t="shared" si="0"/>
        <v>0.01517361111111111</v>
      </c>
      <c r="I61" s="5">
        <v>57</v>
      </c>
      <c r="J61" s="47" t="s">
        <v>72</v>
      </c>
      <c r="K61" s="6">
        <v>0.017465277777777777</v>
      </c>
      <c r="L61" s="6">
        <v>0.0019097222222222222</v>
      </c>
      <c r="M61" s="6">
        <v>0.015555555555555555</v>
      </c>
    </row>
    <row r="62" spans="1:13" ht="15">
      <c r="A62" s="44">
        <v>74</v>
      </c>
      <c r="B62" s="44" t="str">
        <f>IF(A62="","",VLOOKUP(A62,Entrants!$B$4:$D$105,3))</f>
        <v>AD</v>
      </c>
      <c r="C62" s="44">
        <v>58</v>
      </c>
      <c r="D62" s="127" t="str">
        <f>IF(A62="","",VLOOKUP(A62,Entrants!$B$4:$D$105,2))</f>
        <v>Roberts, Dave</v>
      </c>
      <c r="E62" s="45">
        <v>0.01815972222222222</v>
      </c>
      <c r="F62" s="45">
        <f>IF(A62="","",VLOOKUP(A62,Entrants!$B$4:$O$105,12))</f>
        <v>0.005729166666666667</v>
      </c>
      <c r="G62" s="45">
        <f t="shared" si="0"/>
        <v>0.012430555555555552</v>
      </c>
      <c r="I62" s="5">
        <v>58</v>
      </c>
      <c r="J62" s="43" t="s">
        <v>63</v>
      </c>
      <c r="K62" s="45">
        <v>0.01818287037037037</v>
      </c>
      <c r="L62" s="45">
        <v>0.0022569444444444447</v>
      </c>
      <c r="M62" s="45">
        <v>0.015925925925925927</v>
      </c>
    </row>
    <row r="63" spans="1:13" ht="15">
      <c r="A63" s="44">
        <v>40</v>
      </c>
      <c r="B63" s="44" t="str">
        <f>IF(A63="","",VLOOKUP(A63,Entrants!$B$4:$D$105,3))</f>
        <v>RD</v>
      </c>
      <c r="C63" s="44">
        <v>59</v>
      </c>
      <c r="D63" s="127" t="str">
        <f>IF(A63="","",VLOOKUP(A63,Entrants!$B$4:$D$105,2))</f>
        <v>Herron, Aynsley</v>
      </c>
      <c r="E63" s="45">
        <v>0.01818287037037037</v>
      </c>
      <c r="F63" s="45">
        <f>IF(A63="","",VLOOKUP(A63,Entrants!$B$4:$O$105,12))</f>
        <v>0.0022569444444444447</v>
      </c>
      <c r="G63" s="45">
        <f t="shared" si="0"/>
        <v>0.015925925925925927</v>
      </c>
      <c r="I63" s="5">
        <v>59</v>
      </c>
      <c r="J63" s="43" t="s">
        <v>125</v>
      </c>
      <c r="K63" s="45">
        <v>0.01709490740740741</v>
      </c>
      <c r="L63" s="45">
        <v>0.00017361111111111112</v>
      </c>
      <c r="M63" s="45">
        <v>0.0169212962962963</v>
      </c>
    </row>
    <row r="64" spans="1:13" ht="15">
      <c r="A64" s="44">
        <v>26</v>
      </c>
      <c r="B64" s="44">
        <f>IF(A64="","",VLOOKUP(A64,Entrants!$B$4:$D$105,3))</f>
        <v>0</v>
      </c>
      <c r="C64" s="44">
        <v>60</v>
      </c>
      <c r="D64" s="127" t="str">
        <f>IF(A64="","",VLOOKUP(A64,Entrants!$B$4:$D$105,2))</f>
        <v>Henderson, Ash</v>
      </c>
      <c r="E64" s="45">
        <v>0.018368055555555554</v>
      </c>
      <c r="F64" s="45">
        <f>IF(A64="","",VLOOKUP(A64,Entrants!$B$4:$O$105,12))</f>
        <v>0.0078125</v>
      </c>
      <c r="G64" s="45">
        <f t="shared" si="0"/>
        <v>0.010555555555555554</v>
      </c>
      <c r="I64" s="5">
        <v>60</v>
      </c>
      <c r="J64" s="43" t="s">
        <v>181</v>
      </c>
      <c r="K64" s="45">
        <v>0.016469907407407405</v>
      </c>
      <c r="L64" s="45" t="s">
        <v>281</v>
      </c>
      <c r="M64" s="45">
        <v>0.01699074074074074</v>
      </c>
    </row>
    <row r="65" spans="1:13" ht="15">
      <c r="A65" s="44">
        <v>24</v>
      </c>
      <c r="B65" s="44" t="str">
        <f>IF(A65="","",VLOOKUP(A65,Entrants!$B$4:$D$105,3))</f>
        <v>RD</v>
      </c>
      <c r="C65" s="44">
        <v>61</v>
      </c>
      <c r="D65" s="127" t="str">
        <f>IF(A65="","",VLOOKUP(A65,Entrants!$B$4:$D$105,2))</f>
        <v>Dodd, Sam</v>
      </c>
      <c r="E65" s="45">
        <v>0.019282407407407408</v>
      </c>
      <c r="F65" s="45">
        <f>IF(A65="","",VLOOKUP(A65,Entrants!$B$4:$O$105,12))</f>
        <v>0.007291666666666666</v>
      </c>
      <c r="G65" s="45">
        <f t="shared" si="0"/>
        <v>0.011990740740740743</v>
      </c>
      <c r="I65" s="5">
        <v>61</v>
      </c>
      <c r="J65" s="43" t="s">
        <v>128</v>
      </c>
      <c r="K65" s="45">
        <v>0.017777777777777778</v>
      </c>
      <c r="L65" s="45">
        <v>0.0005208333333333333</v>
      </c>
      <c r="M65" s="45">
        <v>0.017256944444444443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IF(A66="","",VLOOKUP(A66,Entrants!$B$4:$O$105,12))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IF(A67="","",VLOOKUP(A67,Entrants!$B$4:$O$105,12))</f>
      </c>
      <c r="G67" s="45">
        <f aca="true" t="shared" si="1" ref="G67:G79">IF(D67="","",E67-F67)</f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IF(A68="","",VLOOKUP(A68,Entrants!$B$4:$O$105,12))</f>
      </c>
      <c r="G68" s="45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IF(A69="","",VLOOKUP(A69,Entrants!$B$4:$O$105,12))</f>
      </c>
      <c r="G69" s="45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IF(A70="","",VLOOKUP(A70,Entrants!$B$4:$O$105,12))</f>
      </c>
      <c r="G70" s="45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IF(A71="","",VLOOKUP(A71,Entrants!$B$4:$O$105,12))</f>
      </c>
      <c r="G71" s="45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IF(A72="","",VLOOKUP(A72,Entrants!$B$4:$O$105,12))</f>
      </c>
      <c r="G72" s="45">
        <f t="shared" si="1"/>
      </c>
      <c r="I72" s="5">
        <v>68</v>
      </c>
      <c r="J72" s="47" t="s">
        <v>15</v>
      </c>
      <c r="K72" s="6"/>
      <c r="L72" s="6" t="s">
        <v>15</v>
      </c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IF(A73="","",VLOOKUP(A73,Entrants!$B$4:$O$105,12))</f>
      </c>
      <c r="G73" s="45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IF(A74="","",VLOOKUP(A74,Entrants!$B$4:$O$105,12))</f>
      </c>
      <c r="G74" s="45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IF(A75="","",VLOOKUP(A75,Entrants!$B$4:$O$105,12))</f>
      </c>
      <c r="G75" s="45">
        <f t="shared" si="1"/>
      </c>
      <c r="I75" s="5">
        <v>71</v>
      </c>
      <c r="J75" s="47" t="s">
        <v>15</v>
      </c>
      <c r="K75" s="6"/>
      <c r="L75" s="6" t="s">
        <v>15</v>
      </c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IF(A76="","",VLOOKUP(A76,Entrants!$B$4:$O$105,12))</f>
      </c>
      <c r="G76" s="45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IF(A77="","",VLOOKUP(A77,Entrants!$B$4:$O$105,12))</f>
      </c>
      <c r="G77" s="45">
        <f t="shared" si="1"/>
      </c>
      <c r="I77" s="5">
        <v>73</v>
      </c>
      <c r="J77" s="47" t="s">
        <v>15</v>
      </c>
      <c r="K77" s="6"/>
      <c r="L77" s="6" t="s">
        <v>15</v>
      </c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IF(A78="","",VLOOKUP(A78,Entrants!$B$4:$O$105,12))</f>
      </c>
      <c r="G78" s="45">
        <f t="shared" si="1"/>
      </c>
      <c r="I78" s="5">
        <v>74</v>
      </c>
      <c r="J78" s="47" t="s">
        <v>15</v>
      </c>
      <c r="K78" s="6"/>
      <c r="L78" s="6" t="s">
        <v>15</v>
      </c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IF(A79="","",VLOOKUP(A79,Entrants!$B$4:$O$105,12))</f>
      </c>
      <c r="G79" s="45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IF(A80="","",VLOOKUP(A80,Entrants!$B$4:$O$105,12))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IF(A81="","",VLOOKUP(A81,Entrants!$B$4:$O$105,12))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IF(A82="","",VLOOKUP(A82,Entrants!$B$4:$O$105,12))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IF(A83="","",VLOOKUP(A83,Entrants!$B$4:$O$105,12))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IF(A84="","",VLOOKUP(A84,Entrants!$B$4:$O$105,12))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4"/>
  <sheetViews>
    <sheetView zoomScale="75" zoomScaleNormal="75" zoomScalePageLayoutView="0" workbookViewId="0" topLeftCell="A22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117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55" t="s">
        <v>36</v>
      </c>
      <c r="K2" s="155"/>
      <c r="L2" s="155"/>
    </row>
    <row r="3" spans="1:13" ht="15" customHeight="1">
      <c r="A3" s="49" t="s">
        <v>8</v>
      </c>
      <c r="B3" s="49" t="s">
        <v>33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9</v>
      </c>
      <c r="B4" s="49" t="s">
        <v>34</v>
      </c>
      <c r="C4" s="49" t="s">
        <v>10</v>
      </c>
      <c r="D4" s="52" t="s">
        <v>11</v>
      </c>
      <c r="E4" s="49" t="s">
        <v>12</v>
      </c>
      <c r="F4" s="49" t="s">
        <v>13</v>
      </c>
      <c r="G4" s="49" t="s">
        <v>14</v>
      </c>
      <c r="H4" s="50"/>
      <c r="I4" s="49" t="s">
        <v>10</v>
      </c>
      <c r="J4" s="52" t="s">
        <v>11</v>
      </c>
      <c r="K4" s="49" t="s">
        <v>12</v>
      </c>
      <c r="L4" s="49" t="s">
        <v>13</v>
      </c>
      <c r="M4" s="49" t="s">
        <v>14</v>
      </c>
    </row>
    <row r="5" spans="1:13" ht="15" customHeight="1">
      <c r="A5" s="44">
        <v>90</v>
      </c>
      <c r="B5" s="44" t="str">
        <f>IF(A5="","",VLOOKUP(A5,Entrants!$B$4:$D$105,3))</f>
        <v>MP</v>
      </c>
      <c r="C5" s="44">
        <v>1</v>
      </c>
      <c r="D5" s="127" t="str">
        <f>IF(A5="","",VLOOKUP(A5,Entrants!$B$4:$D$105,2))</f>
        <v>Stewart, Claire</v>
      </c>
      <c r="E5" s="45">
        <v>0.01622685185185185</v>
      </c>
      <c r="F5" s="45">
        <f>IF(A5="","",VLOOKUP(A5,Entrants!$B$4:$O$105,13))</f>
        <v>0.0005208333333333333</v>
      </c>
      <c r="G5" s="45">
        <f aca="true" t="shared" si="0" ref="G5:G66">IF(D5="","",E5-F5)</f>
        <v>0.015706018518518515</v>
      </c>
      <c r="H5" s="7"/>
      <c r="I5" s="5">
        <v>1</v>
      </c>
      <c r="J5" s="43" t="s">
        <v>182</v>
      </c>
      <c r="K5" s="45">
        <v>0.017604166666666667</v>
      </c>
      <c r="L5" s="45">
        <v>0.008159722222222223</v>
      </c>
      <c r="M5" s="45">
        <v>0.009444444444444445</v>
      </c>
    </row>
    <row r="6" spans="1:13" ht="15" customHeight="1">
      <c r="A6" s="44">
        <v>3</v>
      </c>
      <c r="B6" s="44" t="str">
        <f>IF(A6="","",VLOOKUP(A6,Entrants!$B$4:$D$105,3))</f>
        <v>HT</v>
      </c>
      <c r="C6" s="44">
        <v>2</v>
      </c>
      <c r="D6" s="127" t="str">
        <f>IF(A6="","",VLOOKUP(A6,Entrants!$B$4:$D$105,2))</f>
        <v>Barrett, Lauren</v>
      </c>
      <c r="E6" s="45">
        <v>0.016909722222222225</v>
      </c>
      <c r="F6" s="45">
        <f>IF(A6="","",VLOOKUP(A6,Entrants!$B$4:$O$105,13))</f>
        <v>0.0050347222222222225</v>
      </c>
      <c r="G6" s="45">
        <f t="shared" si="0"/>
        <v>0.011875000000000004</v>
      </c>
      <c r="H6" s="7"/>
      <c r="I6" s="5">
        <v>2</v>
      </c>
      <c r="J6" s="43" t="s">
        <v>111</v>
      </c>
      <c r="K6" s="45">
        <v>0.017060185185185185</v>
      </c>
      <c r="L6" s="45">
        <v>0.007465277777777778</v>
      </c>
      <c r="M6" s="45">
        <v>0.009594907407407406</v>
      </c>
    </row>
    <row r="7" spans="1:13" ht="15" customHeight="1">
      <c r="A7" s="44">
        <v>29</v>
      </c>
      <c r="B7" s="44" t="str">
        <f>IF(A7="","",VLOOKUP(A7,Entrants!$B$4:$D$105,3))</f>
        <v>AA</v>
      </c>
      <c r="C7" s="44">
        <v>3</v>
      </c>
      <c r="D7" s="127" t="str">
        <f>IF(A7="","",VLOOKUP(A7,Entrants!$B$4:$D$105,2))</f>
        <v>Edwards, Phillipa</v>
      </c>
      <c r="E7" s="45">
        <v>0.017013888888888887</v>
      </c>
      <c r="F7" s="45">
        <f>IF(A7="","",VLOOKUP(A7,Entrants!$B$4:$O$105,13))</f>
        <v>0.0022569444444444447</v>
      </c>
      <c r="G7" s="45">
        <f t="shared" si="0"/>
        <v>0.014756944444444442</v>
      </c>
      <c r="H7" s="7"/>
      <c r="I7" s="5">
        <v>3</v>
      </c>
      <c r="J7" s="43" t="s">
        <v>67</v>
      </c>
      <c r="K7" s="45">
        <v>0.017407407407407406</v>
      </c>
      <c r="L7" s="45">
        <v>0.007638888888888889</v>
      </c>
      <c r="M7" s="45">
        <v>0.009768518518518517</v>
      </c>
    </row>
    <row r="8" spans="1:13" ht="15" customHeight="1">
      <c r="A8" s="44">
        <v>2</v>
      </c>
      <c r="B8" s="44">
        <f>IF(A8="","",VLOOKUP(A8,Entrants!$B$4:$D$105,3))</f>
        <v>0</v>
      </c>
      <c r="C8" s="44">
        <v>4</v>
      </c>
      <c r="D8" s="127" t="str">
        <f>IF(A8="","",VLOOKUP(A8,Entrants!$B$4:$D$105,2))</f>
        <v>Ellis, Stuart</v>
      </c>
      <c r="E8" s="45">
        <v>0.01704861111111111</v>
      </c>
      <c r="F8" s="45">
        <f>IF(A8="","",VLOOKUP(A8,Entrants!$B$4:$O$105,13))</f>
        <v>0.0046875</v>
      </c>
      <c r="G8" s="45">
        <f t="shared" si="0"/>
        <v>0.012361111111111111</v>
      </c>
      <c r="H8" s="7"/>
      <c r="I8" s="5">
        <v>4</v>
      </c>
      <c r="J8" s="43" t="s">
        <v>55</v>
      </c>
      <c r="K8" s="45">
        <v>0.017372685185185185</v>
      </c>
      <c r="L8" s="45">
        <v>0.007465277777777778</v>
      </c>
      <c r="M8" s="45">
        <v>0.009907407407407406</v>
      </c>
    </row>
    <row r="9" spans="1:13" ht="15" customHeight="1">
      <c r="A9" s="44">
        <v>19</v>
      </c>
      <c r="B9" s="44">
        <f>IF(A9="","",VLOOKUP(A9,Entrants!$B$4:$D$105,3))</f>
        <v>0</v>
      </c>
      <c r="C9" s="44">
        <v>5</v>
      </c>
      <c r="D9" s="127" t="str">
        <f>IF(A9="","",VLOOKUP(A9,Entrants!$B$4:$D$105,2))</f>
        <v>Cuthbertson, Lee</v>
      </c>
      <c r="E9" s="45">
        <v>0.017060185185185185</v>
      </c>
      <c r="F9" s="45">
        <f>IF(A9="","",VLOOKUP(A9,Entrants!$B$4:$O$105,13))</f>
        <v>0.007465277777777778</v>
      </c>
      <c r="G9" s="45">
        <f t="shared" si="0"/>
        <v>0.009594907407407406</v>
      </c>
      <c r="H9" s="7"/>
      <c r="I9" s="5">
        <v>5</v>
      </c>
      <c r="J9" s="47" t="s">
        <v>264</v>
      </c>
      <c r="K9" s="6">
        <v>0.017453703703703704</v>
      </c>
      <c r="L9" s="6">
        <v>0.007291666666666666</v>
      </c>
      <c r="M9" s="6">
        <v>0.010162037037037039</v>
      </c>
    </row>
    <row r="10" spans="1:13" ht="15" customHeight="1">
      <c r="A10" s="44">
        <v>65</v>
      </c>
      <c r="B10" s="44">
        <f>IF(A10="","",VLOOKUP(A10,Entrants!$B$4:$D$105,3))</f>
        <v>0</v>
      </c>
      <c r="C10" s="44">
        <v>6</v>
      </c>
      <c r="D10" s="127" t="str">
        <f>IF(A10="","",VLOOKUP(A10,Entrants!$B$4:$D$105,2))</f>
        <v>Nicholson, Mark</v>
      </c>
      <c r="E10" s="6">
        <v>0.017106481481481483</v>
      </c>
      <c r="F10" s="45">
        <f>IF(A10="","",VLOOKUP(A10,Entrants!$B$4:$O$105,13))</f>
        <v>0.006076388888888889</v>
      </c>
      <c r="G10" s="45">
        <f t="shared" si="0"/>
        <v>0.011030092592592595</v>
      </c>
      <c r="H10" s="7"/>
      <c r="I10" s="5">
        <v>6</v>
      </c>
      <c r="J10" s="43" t="s">
        <v>87</v>
      </c>
      <c r="K10" s="45">
        <v>0.017488425925925925</v>
      </c>
      <c r="L10" s="45">
        <v>0.007291666666666666</v>
      </c>
      <c r="M10" s="45">
        <v>0.01019675925925926</v>
      </c>
    </row>
    <row r="11" spans="1:13" ht="15" customHeight="1">
      <c r="A11" s="44">
        <v>5</v>
      </c>
      <c r="B11" s="44" t="str">
        <f>IF(A11="","",VLOOKUP(A11,Entrants!$B$4:$D$105,3))</f>
        <v>AA</v>
      </c>
      <c r="C11" s="44">
        <v>7</v>
      </c>
      <c r="D11" s="127" t="str">
        <f>IF(A11="","",VLOOKUP(A11,Entrants!$B$4:$D$105,2))</f>
        <v>Beal, Suzanne</v>
      </c>
      <c r="E11" s="45">
        <v>0.017118055555555556</v>
      </c>
      <c r="F11" s="45">
        <f>IF(A11="","",VLOOKUP(A11,Entrants!$B$4:$O$105,13))</f>
        <v>0.004861111111111111</v>
      </c>
      <c r="G11" s="45">
        <f t="shared" si="0"/>
        <v>0.012256944444444445</v>
      </c>
      <c r="H11" s="7"/>
      <c r="I11" s="5">
        <v>7</v>
      </c>
      <c r="J11" s="43" t="s">
        <v>65</v>
      </c>
      <c r="K11" s="45">
        <v>0.017280092592592593</v>
      </c>
      <c r="L11" s="45">
        <v>0.006944444444444444</v>
      </c>
      <c r="M11" s="45">
        <v>0.01033564814814815</v>
      </c>
    </row>
    <row r="12" spans="1:13" ht="15" customHeight="1">
      <c r="A12" s="44">
        <v>84</v>
      </c>
      <c r="B12" s="44" t="str">
        <f>IF(A12="","",VLOOKUP(A12,Entrants!$B$4:$D$105,3))</f>
        <v>RR</v>
      </c>
      <c r="C12" s="44">
        <v>8</v>
      </c>
      <c r="D12" s="127" t="str">
        <f>IF(A12="","",VLOOKUP(A12,Entrants!$B$4:$D$105,2))</f>
        <v>Shillinglaw, Richard</v>
      </c>
      <c r="E12" s="45">
        <v>0.017152777777777777</v>
      </c>
      <c r="F12" s="45">
        <f>IF(A12="","",VLOOKUP(A12,Entrants!$B$4:$O$105,13))</f>
        <v>0.004340277777777778</v>
      </c>
      <c r="G12" s="45">
        <f t="shared" si="0"/>
        <v>0.0128125</v>
      </c>
      <c r="H12" s="7"/>
      <c r="I12" s="5">
        <v>8</v>
      </c>
      <c r="J12" s="43" t="s">
        <v>86</v>
      </c>
      <c r="K12" s="45">
        <v>0.01747685185185185</v>
      </c>
      <c r="L12" s="45">
        <v>0.007118055555555555</v>
      </c>
      <c r="M12" s="45">
        <v>0.010358796296296297</v>
      </c>
    </row>
    <row r="13" spans="1:13" ht="15" customHeight="1">
      <c r="A13" s="44">
        <v>61</v>
      </c>
      <c r="B13" s="44" t="str">
        <f>IF(A13="","",VLOOKUP(A13,Entrants!$B$4:$D$105,3))</f>
        <v>MM</v>
      </c>
      <c r="C13" s="44">
        <v>9</v>
      </c>
      <c r="D13" s="127" t="str">
        <f>IF(A13="","",VLOOKUP(A13,Entrants!$B$4:$D$105,2))</f>
        <v>McCabe, Terry</v>
      </c>
      <c r="E13" s="45">
        <v>0.017222222222222222</v>
      </c>
      <c r="F13" s="45">
        <f>IF(A13="","",VLOOKUP(A13,Entrants!$B$4:$O$105,13))</f>
        <v>0.0050347222222222225</v>
      </c>
      <c r="G13" s="45">
        <f t="shared" si="0"/>
        <v>0.0121875</v>
      </c>
      <c r="H13" s="7"/>
      <c r="I13" s="5">
        <v>9</v>
      </c>
      <c r="J13" s="43" t="s">
        <v>97</v>
      </c>
      <c r="K13" s="45">
        <v>0.017499999999999998</v>
      </c>
      <c r="L13" s="45">
        <v>0.0067708333333333336</v>
      </c>
      <c r="M13" s="45">
        <v>0.010729166666666665</v>
      </c>
    </row>
    <row r="14" spans="1:13" ht="15" customHeight="1">
      <c r="A14" s="44">
        <v>31</v>
      </c>
      <c r="B14" s="44" t="str">
        <f>IF(A14="","",VLOOKUP(A14,Entrants!$B$4:$D$105,3))</f>
        <v>MP</v>
      </c>
      <c r="C14" s="44">
        <v>10</v>
      </c>
      <c r="D14" s="127" t="str">
        <f>IF(A14="","",VLOOKUP(A14,Entrants!$B$4:$D$105,2))</f>
        <v>Freeman, Kevin</v>
      </c>
      <c r="E14" s="45">
        <v>0.017222222222222222</v>
      </c>
      <c r="F14" s="45">
        <f>IF(A14="","",VLOOKUP(A14,Entrants!$B$4:$O$105,13))</f>
        <v>0.004340277777777778</v>
      </c>
      <c r="G14" s="45">
        <f t="shared" si="0"/>
        <v>0.012881944444444444</v>
      </c>
      <c r="H14" s="7"/>
      <c r="I14" s="5">
        <v>10</v>
      </c>
      <c r="J14" s="43" t="s">
        <v>46</v>
      </c>
      <c r="K14" s="45">
        <v>0.017569444444444447</v>
      </c>
      <c r="L14" s="45">
        <v>0.0067708333333333336</v>
      </c>
      <c r="M14" s="45">
        <v>0.010798611111111113</v>
      </c>
    </row>
    <row r="15" spans="1:13" ht="15" customHeight="1">
      <c r="A15" s="44">
        <v>8</v>
      </c>
      <c r="B15" s="44" t="str">
        <f>IF(A15="","",VLOOKUP(A15,Entrants!$B$4:$D$105,3))</f>
        <v>AA</v>
      </c>
      <c r="C15" s="44">
        <v>11</v>
      </c>
      <c r="D15" s="127" t="str">
        <f>IF(A15="","",VLOOKUP(A15,Entrants!$B$4:$D$105,2))</f>
        <v>Browning, Sue</v>
      </c>
      <c r="E15" s="45">
        <v>0.017256944444444446</v>
      </c>
      <c r="F15" s="45">
        <f>IF(A15="","",VLOOKUP(A15,Entrants!$B$4:$O$105,13))</f>
        <v>0.004340277777777778</v>
      </c>
      <c r="G15" s="45">
        <f t="shared" si="0"/>
        <v>0.012916666666666668</v>
      </c>
      <c r="H15" s="7"/>
      <c r="I15" s="5">
        <v>11</v>
      </c>
      <c r="J15" s="47" t="s">
        <v>85</v>
      </c>
      <c r="K15" s="6">
        <v>0.01741898148148148</v>
      </c>
      <c r="L15" s="6">
        <v>0.006423611111111112</v>
      </c>
      <c r="M15" s="6">
        <v>0.010995370370370367</v>
      </c>
    </row>
    <row r="16" spans="1:13" ht="15" customHeight="1">
      <c r="A16" s="44">
        <v>44</v>
      </c>
      <c r="B16" s="44" t="str">
        <f>IF(A16="","",VLOOKUP(A16,Entrants!$B$4:$D$105,3))</f>
        <v>MP</v>
      </c>
      <c r="C16" s="44">
        <v>12</v>
      </c>
      <c r="D16" s="127" t="str">
        <f>IF(A16="","",VLOOKUP(A16,Entrants!$B$4:$D$105,2))</f>
        <v>Holmback, Peter</v>
      </c>
      <c r="E16" s="45">
        <v>0.017280092592592593</v>
      </c>
      <c r="F16" s="45">
        <f>IF(A16="","",VLOOKUP(A16,Entrants!$B$4:$O$105,13))</f>
        <v>0.006944444444444444</v>
      </c>
      <c r="G16" s="45">
        <f t="shared" si="0"/>
        <v>0.01033564814814815</v>
      </c>
      <c r="H16" s="7"/>
      <c r="I16" s="5">
        <v>12</v>
      </c>
      <c r="J16" s="43" t="s">
        <v>76</v>
      </c>
      <c r="K16" s="45">
        <v>0.017106481481481483</v>
      </c>
      <c r="L16" s="45">
        <v>0.006076388888888889</v>
      </c>
      <c r="M16" s="45">
        <v>0.011030092592592595</v>
      </c>
    </row>
    <row r="17" spans="1:13" ht="15" customHeight="1">
      <c r="A17" s="44">
        <v>22</v>
      </c>
      <c r="B17" s="44" t="str">
        <f>IF(A17="","",VLOOKUP(A17,Entrants!$B$4:$D$105,3))</f>
        <v>HT</v>
      </c>
      <c r="C17" s="44">
        <v>13</v>
      </c>
      <c r="D17" s="127" t="str">
        <f>IF(A17="","",VLOOKUP(A17,Entrants!$B$4:$D$105,2))</f>
        <v>Dickinson, Ralph</v>
      </c>
      <c r="E17" s="45">
        <v>0.01730324074074074</v>
      </c>
      <c r="F17" s="45">
        <f>IF(A17="","",VLOOKUP(A17,Entrants!$B$4:$O$105,13))</f>
        <v>0.0050347222222222225</v>
      </c>
      <c r="G17" s="45">
        <f t="shared" si="0"/>
        <v>0.012268518518518519</v>
      </c>
      <c r="H17" s="7"/>
      <c r="I17" s="5">
        <v>13</v>
      </c>
      <c r="J17" s="43" t="s">
        <v>53</v>
      </c>
      <c r="K17" s="45">
        <v>0.017314814814814814</v>
      </c>
      <c r="L17" s="45">
        <v>0.0062499999999999995</v>
      </c>
      <c r="M17" s="45">
        <v>0.011064814814814816</v>
      </c>
    </row>
    <row r="18" spans="1:13" ht="15" customHeight="1">
      <c r="A18" s="44">
        <v>20</v>
      </c>
      <c r="B18" s="44" t="str">
        <f>IF(A18="","",VLOOKUP(A18,Entrants!$B$4:$D$105,3))</f>
        <v>RD</v>
      </c>
      <c r="C18" s="44">
        <v>14</v>
      </c>
      <c r="D18" s="127" t="str">
        <f>IF(A18="","",VLOOKUP(A18,Entrants!$B$4:$D$105,2))</f>
        <v>Craddock, Ann</v>
      </c>
      <c r="E18" s="45">
        <v>0.01730324074074074</v>
      </c>
      <c r="F18" s="45">
        <f>IF(A18="","",VLOOKUP(A18,Entrants!$B$4:$O$105,13))</f>
        <v>0.0024305555555555556</v>
      </c>
      <c r="G18" s="45">
        <f t="shared" si="0"/>
        <v>0.014872685185185185</v>
      </c>
      <c r="H18" s="7"/>
      <c r="I18" s="5">
        <v>14</v>
      </c>
      <c r="J18" s="43" t="s">
        <v>133</v>
      </c>
      <c r="K18" s="45">
        <v>0.017372685185185185</v>
      </c>
      <c r="L18" s="45">
        <v>0.0062499999999999995</v>
      </c>
      <c r="M18" s="45">
        <v>0.011122685185185187</v>
      </c>
    </row>
    <row r="19" spans="1:13" ht="15" customHeight="1">
      <c r="A19" s="44">
        <v>23</v>
      </c>
      <c r="B19" s="44" t="str">
        <f>IF(A19="","",VLOOKUP(A19,Entrants!$B$4:$D$105,3))</f>
        <v>FS</v>
      </c>
      <c r="C19" s="44">
        <v>15</v>
      </c>
      <c r="D19" s="127" t="str">
        <f>IF(A19="","",VLOOKUP(A19,Entrants!$B$4:$D$105,2))</f>
        <v>Dobby, Steve</v>
      </c>
      <c r="E19" s="45">
        <v>0.017314814814814814</v>
      </c>
      <c r="F19" s="45">
        <f>IF(A19="","",VLOOKUP(A19,Entrants!$B$4:$O$105,13))</f>
        <v>0.0062499999999999995</v>
      </c>
      <c r="G19" s="45">
        <f t="shared" si="0"/>
        <v>0.011064814814814816</v>
      </c>
      <c r="H19" s="7"/>
      <c r="I19" s="5">
        <v>15</v>
      </c>
      <c r="J19" s="47" t="s">
        <v>58</v>
      </c>
      <c r="K19" s="6">
        <v>0.018298611111111113</v>
      </c>
      <c r="L19" s="6">
        <v>0.0067708333333333336</v>
      </c>
      <c r="M19" s="6">
        <v>0.01152777777777778</v>
      </c>
    </row>
    <row r="20" spans="1:13" ht="15" customHeight="1">
      <c r="A20" s="44">
        <v>64</v>
      </c>
      <c r="B20" s="44" t="str">
        <f>IF(A20="","",VLOOKUP(A20,Entrants!$B$4:$D$105,3))</f>
        <v>AA</v>
      </c>
      <c r="C20" s="44">
        <v>16</v>
      </c>
      <c r="D20" s="127" t="str">
        <f>IF(A20="","",VLOOKUP(A20,Entrants!$B$4:$D$105,2))</f>
        <v>Munro, Lynn</v>
      </c>
      <c r="E20" s="45">
        <v>0.017326388888888888</v>
      </c>
      <c r="F20" s="45">
        <f>IF(A20="","",VLOOKUP(A20,Entrants!$B$4:$O$105,13))</f>
        <v>0.00034722222222222224</v>
      </c>
      <c r="G20" s="45">
        <f t="shared" si="0"/>
        <v>0.016979166666666667</v>
      </c>
      <c r="H20" s="7"/>
      <c r="I20" s="5">
        <v>16</v>
      </c>
      <c r="J20" s="43" t="s">
        <v>61</v>
      </c>
      <c r="K20" s="45">
        <v>0.017511574074074072</v>
      </c>
      <c r="L20" s="45">
        <v>0.005902777777777778</v>
      </c>
      <c r="M20" s="45">
        <v>0.011608796296296294</v>
      </c>
    </row>
    <row r="21" spans="1:13" ht="15" customHeight="1">
      <c r="A21" s="44">
        <v>28</v>
      </c>
      <c r="B21" s="44" t="str">
        <f>IF(A21="","",VLOOKUP(A21,Entrants!$B$4:$D$105,3))</f>
        <v>DoK</v>
      </c>
      <c r="C21" s="44">
        <v>17</v>
      </c>
      <c r="D21" s="127" t="str">
        <f>IF(A21="","",VLOOKUP(A21,Entrants!$B$4:$D$105,2))</f>
        <v>Dungworth, Joseph</v>
      </c>
      <c r="E21" s="45">
        <v>0.017372685185185185</v>
      </c>
      <c r="F21" s="45">
        <f>IF(A21="","",VLOOKUP(A21,Entrants!$B$4:$O$105,13))</f>
        <v>0.007465277777777778</v>
      </c>
      <c r="G21" s="45">
        <f t="shared" si="0"/>
        <v>0.009907407407407406</v>
      </c>
      <c r="H21" s="7"/>
      <c r="I21" s="5">
        <v>17</v>
      </c>
      <c r="J21" s="43" t="s">
        <v>54</v>
      </c>
      <c r="K21" s="45">
        <v>0.017881944444444443</v>
      </c>
      <c r="L21" s="45">
        <v>0.0062499999999999995</v>
      </c>
      <c r="M21" s="45">
        <v>0.011631944444444445</v>
      </c>
    </row>
    <row r="22" spans="1:13" ht="15" customHeight="1">
      <c r="A22" s="44">
        <v>48</v>
      </c>
      <c r="B22" s="44" t="str">
        <f>IF(A22="","",VLOOKUP(A22,Entrants!$B$4:$D$105,3))</f>
        <v>HT</v>
      </c>
      <c r="C22" s="44">
        <v>18</v>
      </c>
      <c r="D22" s="127" t="str">
        <f>IF(A22="","",VLOOKUP(A22,Entrants!$B$4:$D$105,2))</f>
        <v>James, Emma</v>
      </c>
      <c r="E22" s="45">
        <v>0.017372685185185185</v>
      </c>
      <c r="F22" s="45">
        <f>IF(A22="","",VLOOKUP(A22,Entrants!$B$4:$O$105,13))</f>
        <v>0.0062499999999999995</v>
      </c>
      <c r="G22" s="45">
        <f t="shared" si="0"/>
        <v>0.011122685185185187</v>
      </c>
      <c r="H22" s="7"/>
      <c r="I22" s="5">
        <v>18</v>
      </c>
      <c r="J22" s="43" t="s">
        <v>47</v>
      </c>
      <c r="K22" s="45">
        <v>0.01752314814814815</v>
      </c>
      <c r="L22" s="45">
        <v>0.005729166666666667</v>
      </c>
      <c r="M22" s="45">
        <v>0.011793981481481482</v>
      </c>
    </row>
    <row r="23" spans="1:13" ht="15" customHeight="1">
      <c r="A23" s="44">
        <v>11</v>
      </c>
      <c r="B23" s="44" t="str">
        <f>IF(A23="","",VLOOKUP(A23,Entrants!$B$4:$D$105,3))</f>
        <v>AD</v>
      </c>
      <c r="C23" s="44">
        <v>19</v>
      </c>
      <c r="D23" s="127" t="str">
        <f>IF(A23="","",VLOOKUP(A23,Entrants!$B$4:$D$105,2))</f>
        <v>Calverley, Claire</v>
      </c>
      <c r="E23" s="45">
        <v>0.017384259259259262</v>
      </c>
      <c r="F23" s="45">
        <f>IF(A23="","",VLOOKUP(A23,Entrants!$B$4:$O$105,13))</f>
        <v>0.0050347222222222225</v>
      </c>
      <c r="G23" s="45">
        <f t="shared" si="0"/>
        <v>0.01234953703703704</v>
      </c>
      <c r="H23" s="7"/>
      <c r="I23" s="5">
        <v>19</v>
      </c>
      <c r="J23" s="43" t="s">
        <v>143</v>
      </c>
      <c r="K23" s="45">
        <v>0.016909722222222225</v>
      </c>
      <c r="L23" s="45">
        <v>0.0050347222222222225</v>
      </c>
      <c r="M23" s="45">
        <v>0.011875000000000004</v>
      </c>
    </row>
    <row r="24" spans="1:13" ht="15" customHeight="1">
      <c r="A24" s="44">
        <v>60</v>
      </c>
      <c r="B24" s="44" t="str">
        <f>IF(A24="","",VLOOKUP(A24,Entrants!$B$4:$D$105,3))</f>
        <v>FS</v>
      </c>
      <c r="C24" s="44">
        <v>20</v>
      </c>
      <c r="D24" s="127" t="str">
        <f>IF(A24="","",VLOOKUP(A24,Entrants!$B$4:$D$105,2))</f>
        <v>Maylia, Peter</v>
      </c>
      <c r="E24" s="45">
        <v>0.017395833333333336</v>
      </c>
      <c r="F24" s="45">
        <f>IF(A24="","",VLOOKUP(A24,Entrants!$B$4:$O$105,13))</f>
        <v>0.003645833333333333</v>
      </c>
      <c r="G24" s="45">
        <f t="shared" si="0"/>
        <v>0.013750000000000004</v>
      </c>
      <c r="H24" s="7"/>
      <c r="I24" s="5">
        <v>20</v>
      </c>
      <c r="J24" s="43" t="s">
        <v>258</v>
      </c>
      <c r="K24" s="45">
        <v>0.01744212962962963</v>
      </c>
      <c r="L24" s="45">
        <v>0.005555555555555556</v>
      </c>
      <c r="M24" s="45">
        <v>0.011886574074074074</v>
      </c>
    </row>
    <row r="25" spans="1:13" ht="15" customHeight="1">
      <c r="A25" s="44">
        <v>49</v>
      </c>
      <c r="B25" s="44" t="str">
        <f>IF(A25="","",VLOOKUP(A25,Entrants!$B$4:$D$105,3))</f>
        <v>FS</v>
      </c>
      <c r="C25" s="44">
        <v>21</v>
      </c>
      <c r="D25" s="127" t="str">
        <f>IF(A25="","",VLOOKUP(A25,Entrants!$B$4:$D$105,2))</f>
        <v>Jansen, Jake</v>
      </c>
      <c r="E25" s="45">
        <v>0.017407407407407406</v>
      </c>
      <c r="F25" s="45">
        <f>IF(A25="","",VLOOKUP(A25,Entrants!$B$4:$O$105,13))</f>
        <v>0.007638888888888889</v>
      </c>
      <c r="G25" s="45">
        <f t="shared" si="0"/>
        <v>0.009768518518518517</v>
      </c>
      <c r="H25" s="7"/>
      <c r="I25" s="5">
        <v>21</v>
      </c>
      <c r="J25" s="43" t="s">
        <v>50</v>
      </c>
      <c r="K25" s="45">
        <v>0.017627314814814814</v>
      </c>
      <c r="L25" s="45">
        <v>0.005729166666666667</v>
      </c>
      <c r="M25" s="45">
        <v>0.011898148148148147</v>
      </c>
    </row>
    <row r="26" spans="1:13" ht="15" customHeight="1">
      <c r="A26" s="44">
        <v>89</v>
      </c>
      <c r="B26" s="44" t="str">
        <f>IF(A26="","",VLOOKUP(A26,Entrants!$B$4:$D$105,3))</f>
        <v>AD</v>
      </c>
      <c r="C26" s="44">
        <v>22</v>
      </c>
      <c r="D26" s="127" t="str">
        <f>IF(A26="","",VLOOKUP(A26,Entrants!$B$4:$D$105,2))</f>
        <v>Smith, Dale</v>
      </c>
      <c r="E26" s="45">
        <v>0.01741898148148148</v>
      </c>
      <c r="F26" s="45">
        <f>IF(A26="","",VLOOKUP(A26,Entrants!$B$4:$O$105,13))</f>
        <v>0.006423611111111112</v>
      </c>
      <c r="G26" s="45">
        <f t="shared" si="0"/>
        <v>0.010995370370370367</v>
      </c>
      <c r="H26" s="7"/>
      <c r="I26" s="5">
        <v>22</v>
      </c>
      <c r="J26" s="43" t="s">
        <v>81</v>
      </c>
      <c r="K26" s="45">
        <v>0.017465277777777777</v>
      </c>
      <c r="L26" s="45">
        <v>0.005555555555555556</v>
      </c>
      <c r="M26" s="45">
        <v>0.01190972222222222</v>
      </c>
    </row>
    <row r="27" spans="1:13" ht="15" customHeight="1">
      <c r="A27" s="44">
        <v>93</v>
      </c>
      <c r="B27" s="44" t="str">
        <f>IF(A27="","",VLOOKUP(A27,Entrants!$B$4:$D$105,3))</f>
        <v>GT</v>
      </c>
      <c r="C27" s="44">
        <v>23</v>
      </c>
      <c r="D27" s="127" t="str">
        <f>IF(A27="","",VLOOKUP(A27,Entrants!$B$4:$D$105,2))</f>
        <v>Turnbull, Paul</v>
      </c>
      <c r="E27" s="45">
        <v>0.017430555555555557</v>
      </c>
      <c r="F27" s="45">
        <f>IF(A27="","",VLOOKUP(A27,Entrants!$B$4:$O$105,13))</f>
        <v>0.005381944444444445</v>
      </c>
      <c r="G27" s="45">
        <f t="shared" si="0"/>
        <v>0.01204861111111111</v>
      </c>
      <c r="H27" s="7"/>
      <c r="I27" s="5">
        <v>23</v>
      </c>
      <c r="J27" s="47" t="s">
        <v>88</v>
      </c>
      <c r="K27" s="6">
        <v>0.017430555555555557</v>
      </c>
      <c r="L27" s="6">
        <v>0.005381944444444445</v>
      </c>
      <c r="M27" s="6">
        <v>0.01204861111111111</v>
      </c>
    </row>
    <row r="28" spans="1:13" ht="15" customHeight="1">
      <c r="A28" s="44">
        <v>54</v>
      </c>
      <c r="B28" s="44">
        <f>IF(A28="","",VLOOKUP(A28,Entrants!$B$4:$D$105,3))</f>
        <v>0</v>
      </c>
      <c r="C28" s="44">
        <v>24</v>
      </c>
      <c r="D28" s="127" t="str">
        <f>IF(A28="","",VLOOKUP(A28,Entrants!$B$4:$D$105,2))</f>
        <v>Legge, Scott</v>
      </c>
      <c r="E28" s="45">
        <v>0.01744212962962963</v>
      </c>
      <c r="F28" s="45">
        <f>IF(A28="","",VLOOKUP(A28,Entrants!$B$4:$O$105,13))</f>
        <v>0.005555555555555556</v>
      </c>
      <c r="G28" s="45">
        <f t="shared" si="0"/>
        <v>0.011886574074074074</v>
      </c>
      <c r="H28" s="7"/>
      <c r="I28" s="5">
        <v>24</v>
      </c>
      <c r="J28" s="43" t="s">
        <v>74</v>
      </c>
      <c r="K28" s="45">
        <v>0.017222222222222222</v>
      </c>
      <c r="L28" s="45">
        <v>0.0050347222222222225</v>
      </c>
      <c r="M28" s="45">
        <v>0.0121875</v>
      </c>
    </row>
    <row r="29" spans="1:13" ht="15" customHeight="1">
      <c r="A29" s="44">
        <v>299</v>
      </c>
      <c r="B29" s="44">
        <f>IF(A29="","",VLOOKUP(A29,Entrants!$B$4:$D$105,3))</f>
        <v>0</v>
      </c>
      <c r="C29" s="44">
        <v>25</v>
      </c>
      <c r="D29" s="127" t="str">
        <f>IF(A29="","",VLOOKUP(A29,Entrants!$B$4:$D$105,2))</f>
        <v>Povey, Scott</v>
      </c>
      <c r="E29" s="45">
        <v>0.017453703703703704</v>
      </c>
      <c r="F29" s="45">
        <f>IF(A29="","",VLOOKUP(A29,Entrants!$B$4:$O$105,13))</f>
        <v>0.007291666666666666</v>
      </c>
      <c r="G29" s="45">
        <f t="shared" si="0"/>
        <v>0.010162037037037039</v>
      </c>
      <c r="H29" s="7"/>
      <c r="I29" s="5">
        <v>25</v>
      </c>
      <c r="J29" s="43" t="s">
        <v>172</v>
      </c>
      <c r="K29" s="45">
        <v>0.017118055555555556</v>
      </c>
      <c r="L29" s="45">
        <v>0.004861111111111111</v>
      </c>
      <c r="M29" s="45">
        <v>0.012256944444444445</v>
      </c>
    </row>
    <row r="30" spans="1:13" ht="15" customHeight="1">
      <c r="A30" s="44">
        <v>74</v>
      </c>
      <c r="B30" s="44" t="str">
        <f>IF(A30="","",VLOOKUP(A30,Entrants!$B$4:$D$105,3))</f>
        <v>AD</v>
      </c>
      <c r="C30" s="44">
        <v>26</v>
      </c>
      <c r="D30" s="127" t="str">
        <f>IF(A30="","",VLOOKUP(A30,Entrants!$B$4:$D$105,2))</f>
        <v>Roberts, Dave</v>
      </c>
      <c r="E30" s="45">
        <v>0.017465277777777777</v>
      </c>
      <c r="F30" s="45">
        <f>IF(A30="","",VLOOKUP(A30,Entrants!$B$4:$O$105,13))</f>
        <v>0.005555555555555556</v>
      </c>
      <c r="G30" s="45">
        <f t="shared" si="0"/>
        <v>0.01190972222222222</v>
      </c>
      <c r="H30" s="7"/>
      <c r="I30" s="5">
        <v>26</v>
      </c>
      <c r="J30" s="43" t="s">
        <v>52</v>
      </c>
      <c r="K30" s="45">
        <v>0.01730324074074074</v>
      </c>
      <c r="L30" s="45">
        <v>0.0050347222222222225</v>
      </c>
      <c r="M30" s="45">
        <v>0.012268518518518519</v>
      </c>
    </row>
    <row r="31" spans="1:13" ht="15" customHeight="1">
      <c r="A31" s="44">
        <v>57</v>
      </c>
      <c r="B31" s="44" t="str">
        <f>IF(A31="","",VLOOKUP(A31,Entrants!$B$4:$D$105,3))</f>
        <v>AA</v>
      </c>
      <c r="C31" s="44">
        <v>27</v>
      </c>
      <c r="D31" s="127" t="str">
        <f>IF(A31="","",VLOOKUP(A31,Entrants!$B$4:$D$105,2))</f>
        <v>Lowes, Alison</v>
      </c>
      <c r="E31" s="45">
        <v>0.017465277777777777</v>
      </c>
      <c r="F31" s="45">
        <f>IF(A31="","",VLOOKUP(A31,Entrants!$B$4:$O$105,13))</f>
        <v>0.0019097222222222222</v>
      </c>
      <c r="G31" s="45">
        <f t="shared" si="0"/>
        <v>0.015555555555555555</v>
      </c>
      <c r="H31" s="7"/>
      <c r="I31" s="5">
        <v>27</v>
      </c>
      <c r="J31" s="47" t="s">
        <v>149</v>
      </c>
      <c r="K31" s="6">
        <v>0.01800925925925926</v>
      </c>
      <c r="L31" s="6">
        <v>0.005729166666666667</v>
      </c>
      <c r="M31" s="6">
        <v>0.012280092592592592</v>
      </c>
    </row>
    <row r="32" spans="1:13" ht="15" customHeight="1">
      <c r="A32" s="44">
        <v>91</v>
      </c>
      <c r="B32" s="44" t="str">
        <f>IF(A32="","",VLOOKUP(A32,Entrants!$B$4:$D$105,3))</f>
        <v>MP</v>
      </c>
      <c r="C32" s="44">
        <v>28</v>
      </c>
      <c r="D32" s="127" t="str">
        <f>IF(A32="","",VLOOKUP(A32,Entrants!$B$4:$D$105,2))</f>
        <v>Stewart, Graeme</v>
      </c>
      <c r="E32" s="45">
        <v>0.01747685185185185</v>
      </c>
      <c r="F32" s="45">
        <f>IF(A32="","",VLOOKUP(A32,Entrants!$B$4:$O$105,13))</f>
        <v>0.007118055555555555</v>
      </c>
      <c r="G32" s="45">
        <f t="shared" si="0"/>
        <v>0.010358796296296297</v>
      </c>
      <c r="H32" s="7"/>
      <c r="I32" s="5">
        <v>28</v>
      </c>
      <c r="J32" s="43" t="s">
        <v>122</v>
      </c>
      <c r="K32" s="45">
        <v>0.017384259259259262</v>
      </c>
      <c r="L32" s="45">
        <v>0.0050347222222222225</v>
      </c>
      <c r="M32" s="45">
        <v>0.01234953703703704</v>
      </c>
    </row>
    <row r="33" spans="1:13" ht="15" customHeight="1">
      <c r="A33" s="44">
        <v>39</v>
      </c>
      <c r="B33" s="44">
        <f>IF(A33="","",VLOOKUP(A33,Entrants!$B$4:$D$105,3))</f>
        <v>0</v>
      </c>
      <c r="C33" s="44">
        <v>29</v>
      </c>
      <c r="D33" s="127" t="str">
        <f>IF(A33="","",VLOOKUP(A33,Entrants!$B$4:$D$105,2))</f>
        <v>Frazer, Joe</v>
      </c>
      <c r="E33" s="45">
        <v>0.017488425925925925</v>
      </c>
      <c r="F33" s="45">
        <f>IF(A33="","",VLOOKUP(A33,Entrants!$B$4:$O$105,13))</f>
        <v>0.0046875</v>
      </c>
      <c r="G33" s="45">
        <f t="shared" si="0"/>
        <v>0.012800925925925924</v>
      </c>
      <c r="H33" s="7"/>
      <c r="I33" s="5">
        <v>29</v>
      </c>
      <c r="J33" s="43" t="s">
        <v>280</v>
      </c>
      <c r="K33" s="45">
        <v>0.01704861111111111</v>
      </c>
      <c r="L33" s="45">
        <v>0.0046875</v>
      </c>
      <c r="M33" s="45">
        <v>0.012361111111111111</v>
      </c>
    </row>
    <row r="34" spans="1:13" ht="15" customHeight="1">
      <c r="A34" s="44">
        <v>92</v>
      </c>
      <c r="B34" s="44" t="str">
        <f>IF(A34="","",VLOOKUP(A34,Entrants!$B$4:$D$105,3))</f>
        <v>DoK</v>
      </c>
      <c r="C34" s="44">
        <v>30</v>
      </c>
      <c r="D34" s="127" t="str">
        <f>IF(A34="","",VLOOKUP(A34,Entrants!$B$4:$D$105,2))</f>
        <v>Storey, Calum</v>
      </c>
      <c r="E34" s="45">
        <v>0.017488425925925925</v>
      </c>
      <c r="F34" s="45">
        <f>IF(A34="","",VLOOKUP(A34,Entrants!$B$4:$O$105,13))</f>
        <v>0.007291666666666666</v>
      </c>
      <c r="G34" s="45">
        <f t="shared" si="0"/>
        <v>0.01019675925925926</v>
      </c>
      <c r="H34" s="7"/>
      <c r="I34" s="5">
        <v>30</v>
      </c>
      <c r="J34" s="43" t="s">
        <v>278</v>
      </c>
      <c r="K34" s="45">
        <v>0.017488425925925925</v>
      </c>
      <c r="L34" s="45">
        <v>0.0046875</v>
      </c>
      <c r="M34" s="45">
        <v>0.012800925925925924</v>
      </c>
    </row>
    <row r="35" spans="1:13" ht="15" customHeight="1">
      <c r="A35" s="44">
        <v>75</v>
      </c>
      <c r="B35" s="44" t="str">
        <f>IF(A35="","",VLOOKUP(A35,Entrants!$B$4:$D$105,3))</f>
        <v>AD</v>
      </c>
      <c r="C35" s="44">
        <v>31</v>
      </c>
      <c r="D35" s="127" t="str">
        <f>IF(A35="","",VLOOKUP(A35,Entrants!$B$4:$D$105,2))</f>
        <v>Robinson, Adam</v>
      </c>
      <c r="E35" s="45">
        <v>0.017499999999999998</v>
      </c>
      <c r="F35" s="45">
        <f>IF(A35="","",VLOOKUP(A35,Entrants!$B$4:$O$105,13))</f>
        <v>0.0067708333333333336</v>
      </c>
      <c r="G35" s="45">
        <f t="shared" si="0"/>
        <v>0.010729166666666665</v>
      </c>
      <c r="H35" s="7"/>
      <c r="I35" s="5">
        <v>31</v>
      </c>
      <c r="J35" s="43" t="s">
        <v>83</v>
      </c>
      <c r="K35" s="45">
        <v>0.017152777777777777</v>
      </c>
      <c r="L35" s="45">
        <v>0.004340277777777778</v>
      </c>
      <c r="M35" s="45">
        <v>0.0128125</v>
      </c>
    </row>
    <row r="36" spans="1:13" ht="15" customHeight="1">
      <c r="A36" s="44">
        <v>36</v>
      </c>
      <c r="B36" s="44" t="str">
        <f>IF(A36="","",VLOOKUP(A36,Entrants!$B$4:$D$105,3))</f>
        <v>RR</v>
      </c>
      <c r="C36" s="44">
        <v>32</v>
      </c>
      <c r="D36" s="127" t="str">
        <f>IF(A36="","",VLOOKUP(A36,Entrants!$B$4:$D$105,2))</f>
        <v>Gillespie, Steve</v>
      </c>
      <c r="E36" s="45">
        <v>0.017511574074074072</v>
      </c>
      <c r="F36" s="45">
        <f>IF(A36="","",VLOOKUP(A36,Entrants!$B$4:$O$105,13))</f>
        <v>0.005902777777777778</v>
      </c>
      <c r="G36" s="45">
        <f t="shared" si="0"/>
        <v>0.011608796296296294</v>
      </c>
      <c r="H36" s="7"/>
      <c r="I36" s="5">
        <v>32</v>
      </c>
      <c r="J36" s="43" t="s">
        <v>93</v>
      </c>
      <c r="K36" s="45">
        <v>0.017546296296296296</v>
      </c>
      <c r="L36" s="45">
        <v>0.0046875</v>
      </c>
      <c r="M36" s="45">
        <v>0.012858796296296295</v>
      </c>
    </row>
    <row r="37" spans="1:13" ht="15" customHeight="1">
      <c r="A37" s="44">
        <v>6</v>
      </c>
      <c r="B37" s="44" t="str">
        <f>IF(A37="","",VLOOKUP(A37,Entrants!$B$4:$D$105,3))</f>
        <v>AD</v>
      </c>
      <c r="C37" s="44">
        <v>33</v>
      </c>
      <c r="D37" s="127" t="str">
        <f>IF(A37="","",VLOOKUP(A37,Entrants!$B$4:$D$105,2))</f>
        <v>Bradley, Dave</v>
      </c>
      <c r="E37" s="45">
        <v>0.01752314814814815</v>
      </c>
      <c r="F37" s="45">
        <f>IF(A37="","",VLOOKUP(A37,Entrants!$B$4:$O$105,13))</f>
        <v>0.005729166666666667</v>
      </c>
      <c r="G37" s="45">
        <f t="shared" si="0"/>
        <v>0.011793981481481482</v>
      </c>
      <c r="H37" s="7"/>
      <c r="I37" s="5">
        <v>33</v>
      </c>
      <c r="J37" s="43" t="s">
        <v>56</v>
      </c>
      <c r="K37" s="45">
        <v>0.017222222222222222</v>
      </c>
      <c r="L37" s="45">
        <v>0.004340277777777778</v>
      </c>
      <c r="M37" s="45">
        <v>0.012881944444444444</v>
      </c>
    </row>
    <row r="38" spans="1:13" ht="15" customHeight="1">
      <c r="A38" s="44">
        <v>100</v>
      </c>
      <c r="B38" s="44" t="str">
        <f>IF(A38="","",VLOOKUP(A38,Entrants!$B$4:$D$105,3))</f>
        <v>HT</v>
      </c>
      <c r="C38" s="44">
        <v>34</v>
      </c>
      <c r="D38" s="127" t="str">
        <f>IF(A38="","",VLOOKUP(A38,Entrants!$B$4:$D$105,2))</f>
        <v>Young, Cath</v>
      </c>
      <c r="E38" s="45">
        <v>0.017546296296296296</v>
      </c>
      <c r="F38" s="45">
        <f>IF(A38="","",VLOOKUP(A38,Entrants!$B$4:$O$105,13))</f>
        <v>0.0046875</v>
      </c>
      <c r="G38" s="45">
        <f t="shared" si="0"/>
        <v>0.012858796296296295</v>
      </c>
      <c r="H38" s="7"/>
      <c r="I38" s="5">
        <v>34</v>
      </c>
      <c r="J38" s="43" t="s">
        <v>131</v>
      </c>
      <c r="K38" s="45">
        <v>0.017256944444444446</v>
      </c>
      <c r="L38" s="45">
        <v>0.004340277777777778</v>
      </c>
      <c r="M38" s="45">
        <v>0.012916666666666668</v>
      </c>
    </row>
    <row r="39" spans="1:13" ht="15" customHeight="1">
      <c r="A39" s="44">
        <v>4</v>
      </c>
      <c r="B39" s="44" t="str">
        <f>IF(A39="","",VLOOKUP(A39,Entrants!$B$4:$D$105,3))</f>
        <v>RR</v>
      </c>
      <c r="C39" s="44">
        <v>35</v>
      </c>
      <c r="D39" s="127" t="str">
        <f>IF(A39="","",VLOOKUP(A39,Entrants!$B$4:$D$105,2))</f>
        <v>Baxter, Ian</v>
      </c>
      <c r="E39" s="45">
        <v>0.017569444444444447</v>
      </c>
      <c r="F39" s="45">
        <f>IF(A39="","",VLOOKUP(A39,Entrants!$B$4:$O$105,13))</f>
        <v>0.0067708333333333336</v>
      </c>
      <c r="G39" s="45">
        <f t="shared" si="0"/>
        <v>0.010798611111111113</v>
      </c>
      <c r="H39" s="7"/>
      <c r="I39" s="5">
        <v>35</v>
      </c>
      <c r="J39" s="43" t="s">
        <v>73</v>
      </c>
      <c r="K39" s="45">
        <v>0.017395833333333336</v>
      </c>
      <c r="L39" s="45">
        <v>0.003645833333333333</v>
      </c>
      <c r="M39" s="45">
        <v>0.013750000000000004</v>
      </c>
    </row>
    <row r="40" spans="1:13" ht="15" customHeight="1">
      <c r="A40" s="44">
        <v>14</v>
      </c>
      <c r="B40" s="44" t="str">
        <f>IF(A40="","",VLOOKUP(A40,Entrants!$B$4:$D$105,3))</f>
        <v>GT</v>
      </c>
      <c r="C40" s="44">
        <v>36</v>
      </c>
      <c r="D40" s="127" t="str">
        <f>IF(A40="","",VLOOKUP(A40,Entrants!$B$4:$D$105,2))</f>
        <v>Clough, Bradley</v>
      </c>
      <c r="E40" s="45">
        <v>0.017604166666666667</v>
      </c>
      <c r="F40" s="45">
        <f>IF(A40="","",VLOOKUP(A40,Entrants!$B$4:$O$105,13))</f>
        <v>0.008159722222222223</v>
      </c>
      <c r="G40" s="45">
        <f t="shared" si="0"/>
        <v>0.009444444444444445</v>
      </c>
      <c r="H40" s="7"/>
      <c r="I40" s="5">
        <v>36</v>
      </c>
      <c r="J40" s="43" t="s">
        <v>228</v>
      </c>
      <c r="K40" s="45">
        <v>0.017708333333333333</v>
      </c>
      <c r="L40" s="45">
        <v>0.0038194444444444443</v>
      </c>
      <c r="M40" s="45">
        <v>0.013888888888888888</v>
      </c>
    </row>
    <row r="41" spans="1:13" ht="15" customHeight="1">
      <c r="A41" s="44">
        <v>13</v>
      </c>
      <c r="B41" s="44" t="str">
        <f>IF(A41="","",VLOOKUP(A41,Entrants!$B$4:$D$105,3))</f>
        <v>RR</v>
      </c>
      <c r="C41" s="44">
        <v>37</v>
      </c>
      <c r="D41" s="127" t="str">
        <f>IF(A41="","",VLOOKUP(A41,Entrants!$B$4:$D$105,2))</f>
        <v>Christopher, Heather</v>
      </c>
      <c r="E41" s="45">
        <v>0.017627314814814814</v>
      </c>
      <c r="F41" s="45">
        <f>IF(A41="","",VLOOKUP(A41,Entrants!$B$4:$O$105,13))</f>
        <v>0.005729166666666667</v>
      </c>
      <c r="G41" s="45">
        <f t="shared" si="0"/>
        <v>0.011898148148148147</v>
      </c>
      <c r="H41" s="7"/>
      <c r="I41" s="5">
        <v>37</v>
      </c>
      <c r="J41" s="43" t="s">
        <v>140</v>
      </c>
      <c r="K41" s="45">
        <v>0.017847222222222223</v>
      </c>
      <c r="L41" s="45">
        <v>0.0031249999999999997</v>
      </c>
      <c r="M41" s="45">
        <v>0.014722222222222223</v>
      </c>
    </row>
    <row r="42" spans="1:13" ht="15" customHeight="1">
      <c r="A42" s="44">
        <v>51</v>
      </c>
      <c r="B42" s="44" t="str">
        <f>IF(A42="","",VLOOKUP(A42,Entrants!$B$4:$D$105,3))</f>
        <v>TB</v>
      </c>
      <c r="C42" s="44">
        <v>38</v>
      </c>
      <c r="D42" s="127" t="str">
        <f>IF(A42="","",VLOOKUP(A42,Entrants!$B$4:$D$105,2))</f>
        <v>Johnson, Ewa</v>
      </c>
      <c r="E42" s="45">
        <v>0.01765046296296296</v>
      </c>
      <c r="F42" s="45">
        <f>IF(A42="","",VLOOKUP(A42,Entrants!$B$4:$O$105,13))</f>
        <v>0.0020833333333333333</v>
      </c>
      <c r="G42" s="45">
        <f t="shared" si="0"/>
        <v>0.015567129629629629</v>
      </c>
      <c r="H42" s="7"/>
      <c r="I42" s="5">
        <v>38</v>
      </c>
      <c r="J42" s="43" t="s">
        <v>173</v>
      </c>
      <c r="K42" s="45">
        <v>0.017013888888888887</v>
      </c>
      <c r="L42" s="45">
        <v>0.0022569444444444447</v>
      </c>
      <c r="M42" s="45">
        <v>0.014756944444444442</v>
      </c>
    </row>
    <row r="43" spans="1:13" ht="15" customHeight="1">
      <c r="A43" s="44">
        <v>59</v>
      </c>
      <c r="B43" s="44" t="str">
        <f>IF(A43="","",VLOOKUP(A43,Entrants!$B$4:$D$105,3))</f>
        <v>NK</v>
      </c>
      <c r="C43" s="44">
        <v>39</v>
      </c>
      <c r="D43" s="127" t="str">
        <f>IF(A43="","",VLOOKUP(A43,Entrants!$B$4:$D$105,2))</f>
        <v>Mason, Claire</v>
      </c>
      <c r="E43" s="45">
        <v>0.017708333333333333</v>
      </c>
      <c r="F43" s="45">
        <f>IF(A43="","",VLOOKUP(A43,Entrants!$B$4:$O$105,13))</f>
        <v>0.0038194444444444443</v>
      </c>
      <c r="G43" s="45">
        <f t="shared" si="0"/>
        <v>0.013888888888888888</v>
      </c>
      <c r="H43" s="7"/>
      <c r="I43" s="5">
        <v>39</v>
      </c>
      <c r="J43" s="43" t="s">
        <v>51</v>
      </c>
      <c r="K43" s="45">
        <v>0.01730324074074074</v>
      </c>
      <c r="L43" s="45">
        <v>0.0024305555555555556</v>
      </c>
      <c r="M43" s="45">
        <v>0.014872685185185185</v>
      </c>
    </row>
    <row r="44" spans="1:13" ht="15" customHeight="1">
      <c r="A44" s="44">
        <v>42</v>
      </c>
      <c r="B44" s="44" t="str">
        <f>IF(A44="","",VLOOKUP(A44,Entrants!$B$4:$D$105,3))</f>
        <v>NK</v>
      </c>
      <c r="C44" s="44">
        <v>40</v>
      </c>
      <c r="D44" s="127" t="str">
        <f>IF(A44="","",VLOOKUP(A44,Entrants!$B$4:$D$105,2))</f>
        <v>Hill, Samantha</v>
      </c>
      <c r="E44" s="45">
        <v>0.017847222222222223</v>
      </c>
      <c r="F44" s="45">
        <f>IF(A44="","",VLOOKUP(A44,Entrants!$B$4:$O$105,13))</f>
        <v>0.0031249999999999997</v>
      </c>
      <c r="G44" s="45">
        <f t="shared" si="0"/>
        <v>0.014722222222222223</v>
      </c>
      <c r="H44" s="7"/>
      <c r="I44" s="5">
        <v>40</v>
      </c>
      <c r="J44" s="47" t="s">
        <v>72</v>
      </c>
      <c r="K44" s="6">
        <v>0.017465277777777777</v>
      </c>
      <c r="L44" s="6">
        <v>0.0019097222222222222</v>
      </c>
      <c r="M44" s="6">
        <v>0.015555555555555555</v>
      </c>
    </row>
    <row r="45" spans="1:13" ht="15" customHeight="1">
      <c r="A45" s="44">
        <v>24</v>
      </c>
      <c r="B45" s="44" t="str">
        <f>IF(A45="","",VLOOKUP(A45,Entrants!$B$4:$D$105,3))</f>
        <v>RD</v>
      </c>
      <c r="C45" s="44">
        <v>41</v>
      </c>
      <c r="D45" s="127" t="str">
        <f>IF(A45="","",VLOOKUP(A45,Entrants!$B$4:$D$105,2))</f>
        <v>Dodd, Sam</v>
      </c>
      <c r="E45" s="45">
        <v>0.017881944444444443</v>
      </c>
      <c r="F45" s="45">
        <f>IF(A45="","",VLOOKUP(A45,Entrants!$B$4:$O$105,13))</f>
        <v>0.0062499999999999995</v>
      </c>
      <c r="G45" s="45">
        <f t="shared" si="0"/>
        <v>0.011631944444444445</v>
      </c>
      <c r="H45" s="7"/>
      <c r="I45" s="5">
        <v>41</v>
      </c>
      <c r="J45" s="43" t="s">
        <v>68</v>
      </c>
      <c r="K45" s="45">
        <v>0.01765046296296296</v>
      </c>
      <c r="L45" s="45">
        <v>0.0020833333333333333</v>
      </c>
      <c r="M45" s="45">
        <v>0.015567129629629629</v>
      </c>
    </row>
    <row r="46" spans="1:13" ht="15" customHeight="1">
      <c r="A46" s="44">
        <v>40</v>
      </c>
      <c r="B46" s="44" t="str">
        <f>IF(A46="","",VLOOKUP(A46,Entrants!$B$4:$D$105,3))</f>
        <v>RD</v>
      </c>
      <c r="C46" s="44">
        <v>42</v>
      </c>
      <c r="D46" s="127" t="str">
        <f>IF(A46="","",VLOOKUP(A46,Entrants!$B$4:$D$105,2))</f>
        <v>Herron, Aynsley</v>
      </c>
      <c r="E46" s="45">
        <v>0.017962962962962962</v>
      </c>
      <c r="F46" s="45">
        <f>IF(A46="","",VLOOKUP(A46,Entrants!$B$4:$O$105,13))</f>
        <v>0.0022569444444444447</v>
      </c>
      <c r="G46" s="45">
        <f t="shared" si="0"/>
        <v>0.01570601851851852</v>
      </c>
      <c r="H46" s="7"/>
      <c r="I46" s="5">
        <v>42</v>
      </c>
      <c r="J46" s="43" t="s">
        <v>128</v>
      </c>
      <c r="K46" s="45">
        <v>0.01622685185185185</v>
      </c>
      <c r="L46" s="45">
        <v>0.0005208333333333333</v>
      </c>
      <c r="M46" s="45">
        <v>0.015706018518518515</v>
      </c>
    </row>
    <row r="47" spans="1:13" ht="15" customHeight="1">
      <c r="A47" s="44">
        <v>76</v>
      </c>
      <c r="B47" s="44" t="str">
        <f>IF(A47="","",VLOOKUP(A47,Entrants!$B$4:$D$105,3))</f>
        <v>AA</v>
      </c>
      <c r="C47" s="44">
        <v>43</v>
      </c>
      <c r="D47" s="127" t="str">
        <f>IF(A47="","",VLOOKUP(A47,Entrants!$B$4:$D$105,2))</f>
        <v>Rochester, Sue</v>
      </c>
      <c r="E47" s="45">
        <v>0.017962962962962962</v>
      </c>
      <c r="F47" s="45">
        <f>IF(A47="","",VLOOKUP(A47,Entrants!$B$4:$O$105,13))</f>
        <v>0.0005208333333333333</v>
      </c>
      <c r="G47" s="45">
        <f t="shared" si="0"/>
        <v>0.017442129629629627</v>
      </c>
      <c r="H47" s="7"/>
      <c r="I47" s="5">
        <v>43</v>
      </c>
      <c r="J47" s="43" t="s">
        <v>63</v>
      </c>
      <c r="K47" s="45">
        <v>0.017962962962962962</v>
      </c>
      <c r="L47" s="45">
        <v>0.0022569444444444447</v>
      </c>
      <c r="M47" s="45">
        <v>0.01570601851851852</v>
      </c>
    </row>
    <row r="48" spans="1:13" ht="15" customHeight="1">
      <c r="A48" s="44">
        <v>45</v>
      </c>
      <c r="B48" s="44" t="str">
        <f>IF(A48="","",VLOOKUP(A48,Entrants!$B$4:$D$105,3))</f>
        <v>GG</v>
      </c>
      <c r="C48" s="44">
        <v>44</v>
      </c>
      <c r="D48" s="127" t="str">
        <f>IF(A48="","",VLOOKUP(A48,Entrants!$B$4:$D$105,2))</f>
        <v>Hope, Gareth</v>
      </c>
      <c r="E48" s="45">
        <v>0.01800925925925926</v>
      </c>
      <c r="F48" s="45">
        <f>IF(A48="","",VLOOKUP(A48,Entrants!$B$4:$O$105,13))</f>
        <v>0.005729166666666667</v>
      </c>
      <c r="G48" s="45">
        <f t="shared" si="0"/>
        <v>0.012280092592592592</v>
      </c>
      <c r="H48" s="7"/>
      <c r="I48" s="5">
        <v>44</v>
      </c>
      <c r="J48" s="43" t="s">
        <v>66</v>
      </c>
      <c r="K48" s="45">
        <v>0.019490740740740743</v>
      </c>
      <c r="L48" s="45">
        <v>0.003298611111111111</v>
      </c>
      <c r="M48" s="45">
        <v>0.016192129629629633</v>
      </c>
    </row>
    <row r="49" spans="1:13" ht="15" customHeight="1">
      <c r="A49" s="44">
        <v>33</v>
      </c>
      <c r="B49" s="44" t="str">
        <f>IF(A49="","",VLOOKUP(A49,Entrants!$B$4:$D$105,3))</f>
        <v>FS</v>
      </c>
      <c r="C49" s="44">
        <v>45</v>
      </c>
      <c r="D49" s="127" t="str">
        <f>IF(A49="","",VLOOKUP(A49,Entrants!$B$4:$D$105,2))</f>
        <v>French, Steven</v>
      </c>
      <c r="E49" s="45">
        <v>0.018298611111111113</v>
      </c>
      <c r="F49" s="45">
        <f>IF(A49="","",VLOOKUP(A49,Entrants!$B$4:$O$105,13))</f>
        <v>0.0067708333333333336</v>
      </c>
      <c r="G49" s="45">
        <f t="shared" si="0"/>
        <v>0.01152777777777778</v>
      </c>
      <c r="H49" s="7"/>
      <c r="I49" s="5">
        <v>45</v>
      </c>
      <c r="J49" s="43" t="s">
        <v>132</v>
      </c>
      <c r="K49" s="45">
        <v>0.02013888888888889</v>
      </c>
      <c r="L49" s="45">
        <v>0.003298611111111111</v>
      </c>
      <c r="M49" s="45">
        <v>0.01684027777777778</v>
      </c>
    </row>
    <row r="50" spans="1:13" ht="15" customHeight="1">
      <c r="A50" s="44">
        <v>47</v>
      </c>
      <c r="B50" s="44" t="str">
        <f>IF(A50="","",VLOOKUP(A50,Entrants!$B$4:$D$105,3))</f>
        <v>RR</v>
      </c>
      <c r="C50" s="44">
        <v>46</v>
      </c>
      <c r="D50" s="127" t="str">
        <f>IF(A50="","",VLOOKUP(A50,Entrants!$B$4:$D$105,2))</f>
        <v>Ingram, Ron</v>
      </c>
      <c r="E50" s="45">
        <v>0.019490740740740743</v>
      </c>
      <c r="F50" s="45">
        <f>IF(A50="","",VLOOKUP(A50,Entrants!$B$4:$O$105,13))</f>
        <v>0.003298611111111111</v>
      </c>
      <c r="G50" s="45">
        <f t="shared" si="0"/>
        <v>0.016192129629629633</v>
      </c>
      <c r="H50" s="7"/>
      <c r="I50" s="5">
        <v>46</v>
      </c>
      <c r="J50" s="43" t="s">
        <v>181</v>
      </c>
      <c r="K50" s="45">
        <v>0.017326388888888888</v>
      </c>
      <c r="L50" s="45">
        <v>0.00034722222222222224</v>
      </c>
      <c r="M50" s="45">
        <v>0.016979166666666667</v>
      </c>
    </row>
    <row r="51" spans="1:13" ht="15" customHeight="1">
      <c r="A51" s="44">
        <v>80</v>
      </c>
      <c r="B51" s="44">
        <f>IF(A51="","",VLOOKUP(A51,Entrants!$B$4:$D$105,3))</f>
        <v>0</v>
      </c>
      <c r="C51" s="44">
        <v>47</v>
      </c>
      <c r="D51" s="127" t="str">
        <f>IF(A51="","",VLOOKUP(A51,Entrants!$B$4:$D$105,2))</f>
        <v>Sellars, Simon</v>
      </c>
      <c r="E51" s="45">
        <v>0.02013888888888889</v>
      </c>
      <c r="F51" s="45">
        <f>IF(A51="","",VLOOKUP(A51,Entrants!$B$4:$O$105,13))</f>
        <v>0.003298611111111111</v>
      </c>
      <c r="G51" s="45">
        <f t="shared" si="0"/>
        <v>0.01684027777777778</v>
      </c>
      <c r="H51" s="7"/>
      <c r="I51" s="5">
        <v>47</v>
      </c>
      <c r="J51" s="43" t="s">
        <v>125</v>
      </c>
      <c r="K51" s="45">
        <v>0.017962962962962962</v>
      </c>
      <c r="L51" s="45">
        <v>0.0005208333333333333</v>
      </c>
      <c r="M51" s="45">
        <v>0.017442129629629627</v>
      </c>
    </row>
    <row r="52" spans="1:13" ht="15" customHeight="1">
      <c r="A52" s="44"/>
      <c r="B52" s="44">
        <f>IF(A52="","",VLOOKUP(A52,Entrants!$B$4:$D$105,3))</f>
      </c>
      <c r="C52" s="44">
        <v>48</v>
      </c>
      <c r="D52" s="127">
        <f>IF(A52="","",VLOOKUP(A52,Entrants!$B$4:$D$105,2))</f>
      </c>
      <c r="E52" s="45"/>
      <c r="F52" s="45">
        <f>IF(A52="","",VLOOKUP(A52,Entrants!$B$4:$O$105,13))</f>
      </c>
      <c r="G52" s="45">
        <f t="shared" si="0"/>
      </c>
      <c r="I52" s="5">
        <v>48</v>
      </c>
      <c r="J52" s="7" t="s">
        <v>15</v>
      </c>
      <c r="K52" s="6"/>
      <c r="L52" s="6" t="s">
        <v>15</v>
      </c>
      <c r="M52" s="6" t="s">
        <v>15</v>
      </c>
    </row>
    <row r="53" spans="1:13" ht="15" customHeight="1">
      <c r="A53" s="44"/>
      <c r="B53" s="44">
        <f>IF(A53="","",VLOOKUP(A53,Entrants!$B$4:$D$105,3))</f>
      </c>
      <c r="C53" s="44">
        <v>49</v>
      </c>
      <c r="D53" s="127">
        <f>IF(A53="","",VLOOKUP(A53,Entrants!$B$4:$D$105,2))</f>
      </c>
      <c r="E53" s="45"/>
      <c r="F53" s="45">
        <f>IF(A53="","",VLOOKUP(A53,Entrants!$B$4:$O$105,13))</f>
      </c>
      <c r="G53" s="45">
        <f t="shared" si="0"/>
      </c>
      <c r="I53" s="5">
        <v>49</v>
      </c>
      <c r="J53" s="43" t="s">
        <v>15</v>
      </c>
      <c r="K53" s="45"/>
      <c r="L53" s="45" t="s">
        <v>15</v>
      </c>
      <c r="M53" s="45" t="s">
        <v>15</v>
      </c>
    </row>
    <row r="54" spans="1:13" ht="15" customHeight="1">
      <c r="A54" s="44"/>
      <c r="B54" s="44">
        <f>IF(A54="","",VLOOKUP(A54,Entrants!$B$4:$D$105,3))</f>
      </c>
      <c r="C54" s="44">
        <v>50</v>
      </c>
      <c r="D54" s="127">
        <f>IF(A54="","",VLOOKUP(A54,Entrants!$B$4:$D$105,2))</f>
      </c>
      <c r="E54" s="45"/>
      <c r="F54" s="45">
        <f>IF(A54="","",VLOOKUP(A54,Entrants!$B$4:$O$105,13))</f>
      </c>
      <c r="G54" s="45">
        <f t="shared" si="0"/>
      </c>
      <c r="I54" s="5">
        <v>50</v>
      </c>
      <c r="J54" s="43" t="s">
        <v>15</v>
      </c>
      <c r="K54" s="45"/>
      <c r="L54" s="45" t="s">
        <v>15</v>
      </c>
      <c r="M54" s="45" t="s">
        <v>15</v>
      </c>
    </row>
    <row r="55" spans="1:13" ht="15" customHeight="1">
      <c r="A55" s="44"/>
      <c r="B55" s="44">
        <f>IF(A55="","",VLOOKUP(A55,Entrants!$B$4:$D$105,3))</f>
      </c>
      <c r="C55" s="44">
        <v>51</v>
      </c>
      <c r="D55" s="127">
        <f>IF(A55="","",VLOOKUP(A55,Entrants!$B$4:$D$105,2))</f>
      </c>
      <c r="E55" s="45"/>
      <c r="F55" s="45">
        <f>IF(A55="","",VLOOKUP(A55,Entrants!$B$4:$O$105,13))</f>
      </c>
      <c r="G55" s="45">
        <f t="shared" si="0"/>
      </c>
      <c r="I55" s="5">
        <v>51</v>
      </c>
      <c r="J55" s="47" t="s">
        <v>15</v>
      </c>
      <c r="K55" s="6"/>
      <c r="L55" s="6" t="s">
        <v>15</v>
      </c>
      <c r="M55" s="6" t="s">
        <v>15</v>
      </c>
    </row>
    <row r="56" spans="1:13" ht="15" customHeight="1">
      <c r="A56" s="44"/>
      <c r="B56" s="44">
        <f>IF(A56="","",VLOOKUP(A56,Entrants!$B$4:$D$105,3))</f>
      </c>
      <c r="C56" s="44">
        <v>52</v>
      </c>
      <c r="D56" s="127">
        <f>IF(A56="","",VLOOKUP(A56,Entrants!$B$4:$D$105,2))</f>
      </c>
      <c r="E56" s="45"/>
      <c r="F56" s="45">
        <f>IF(A56="","",VLOOKUP(A56,Entrants!$B$4:$O$105,13))</f>
      </c>
      <c r="G56" s="45">
        <f t="shared" si="0"/>
      </c>
      <c r="I56" s="5">
        <v>52</v>
      </c>
      <c r="J56" s="47" t="s">
        <v>15</v>
      </c>
      <c r="K56" s="6"/>
      <c r="L56" s="6" t="s">
        <v>15</v>
      </c>
      <c r="M56" s="6" t="s">
        <v>15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127">
        <f>IF(A57="","",VLOOKUP(A57,Entrants!$B$4:$D$105,2))</f>
      </c>
      <c r="E57" s="45"/>
      <c r="F57" s="45">
        <f>IF(A57="","",VLOOKUP(A57,Entrants!$B$4:$O$105,13))</f>
      </c>
      <c r="G57" s="45">
        <f t="shared" si="0"/>
      </c>
      <c r="I57" s="5">
        <v>53</v>
      </c>
      <c r="J57" s="47" t="s">
        <v>15</v>
      </c>
      <c r="K57" s="6"/>
      <c r="L57" s="6" t="s">
        <v>15</v>
      </c>
      <c r="M57" s="6" t="s">
        <v>15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27">
        <f>IF(A58="","",VLOOKUP(A58,Entrants!$B$4:$D$105,2))</f>
      </c>
      <c r="E58" s="45"/>
      <c r="F58" s="45">
        <f>IF(A58="","",VLOOKUP(A58,Entrants!$B$4:$O$105,13))</f>
      </c>
      <c r="G58" s="45">
        <f t="shared" si="0"/>
      </c>
      <c r="I58" s="5">
        <v>54</v>
      </c>
      <c r="J58" s="47" t="s">
        <v>15</v>
      </c>
      <c r="K58" s="6"/>
      <c r="L58" s="6" t="s">
        <v>15</v>
      </c>
      <c r="M58" s="6" t="s">
        <v>15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27">
        <f>IF(A59="","",VLOOKUP(A59,Entrants!$B$4:$D$105,2))</f>
      </c>
      <c r="E59" s="45"/>
      <c r="F59" s="45">
        <f>IF(A59="","",VLOOKUP(A59,Entrants!$B$4:$O$105,13))</f>
      </c>
      <c r="G59" s="45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4"/>
      <c r="B60" s="44">
        <f>IF(A60="","",VLOOKUP(A60,Entrants!$B$4:$D$105,3))</f>
      </c>
      <c r="C60" s="44">
        <v>56</v>
      </c>
      <c r="D60" s="127">
        <f>IF(A60="","",VLOOKUP(A60,Entrants!$B$4:$D$105,2))</f>
      </c>
      <c r="E60" s="45"/>
      <c r="F60" s="45">
        <f>IF(A60="","",VLOOKUP(A60,Entrants!$B$4:$O$105,13))</f>
      </c>
      <c r="G60" s="45">
        <f t="shared" si="0"/>
      </c>
      <c r="I60" s="5">
        <v>56</v>
      </c>
      <c r="J60" s="47" t="s">
        <v>15</v>
      </c>
      <c r="K60" s="6"/>
      <c r="L60" s="6" t="s">
        <v>15</v>
      </c>
      <c r="M60" s="6" t="s">
        <v>15</v>
      </c>
    </row>
    <row r="61" spans="1:13" ht="15">
      <c r="A61" s="44"/>
      <c r="B61" s="44">
        <f>IF(A61="","",VLOOKUP(A61,Entrants!$B$4:$D$105,3))</f>
      </c>
      <c r="C61" s="44">
        <v>57</v>
      </c>
      <c r="D61" s="127">
        <f>IF(A61="","",VLOOKUP(A61,Entrants!$B$4:$D$105,2))</f>
      </c>
      <c r="E61" s="45"/>
      <c r="F61" s="45">
        <f>IF(A61="","",VLOOKUP(A61,Entrants!$B$4:$O$105,13))</f>
      </c>
      <c r="G61" s="45">
        <f t="shared" si="0"/>
      </c>
      <c r="I61" s="5">
        <v>57</v>
      </c>
      <c r="J61" s="47" t="s">
        <v>15</v>
      </c>
      <c r="K61" s="6"/>
      <c r="L61" s="6" t="s">
        <v>15</v>
      </c>
      <c r="M61" s="6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127">
        <f>IF(A62="","",VLOOKUP(A62,Entrants!$B$4:$D$105,2))</f>
      </c>
      <c r="E62" s="45"/>
      <c r="F62" s="45">
        <f>IF(A62="","",VLOOKUP(A62,Entrants!$B$4:$O$105,13))</f>
      </c>
      <c r="G62" s="45">
        <f t="shared" si="0"/>
      </c>
      <c r="I62" s="5">
        <v>58</v>
      </c>
      <c r="J62" s="47" t="s">
        <v>15</v>
      </c>
      <c r="K62" s="6"/>
      <c r="L62" s="6" t="s">
        <v>15</v>
      </c>
      <c r="M62" s="6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127">
        <f>IF(A63="","",VLOOKUP(A63,Entrants!$B$4:$D$105,2))</f>
      </c>
      <c r="E63" s="45"/>
      <c r="F63" s="45">
        <f>IF(A63="","",VLOOKUP(A63,Entrants!$B$4:$O$105,13))</f>
      </c>
      <c r="G63" s="45">
        <f t="shared" si="0"/>
      </c>
      <c r="I63" s="5">
        <v>59</v>
      </c>
      <c r="J63" s="47" t="s">
        <v>15</v>
      </c>
      <c r="K63" s="6"/>
      <c r="L63" s="6" t="s">
        <v>15</v>
      </c>
      <c r="M63" s="6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127">
        <f>IF(A64="","",VLOOKUP(A64,Entrants!$B$4:$D$105,2))</f>
      </c>
      <c r="E64" s="45"/>
      <c r="F64" s="45">
        <f>IF(A64="","",VLOOKUP(A64,Entrants!$B$4:$O$105,13))</f>
      </c>
      <c r="G64" s="45">
        <f t="shared" si="0"/>
      </c>
      <c r="I64" s="5">
        <v>60</v>
      </c>
      <c r="J64" s="47" t="s">
        <v>15</v>
      </c>
      <c r="K64" s="6"/>
      <c r="L64" s="6" t="s">
        <v>15</v>
      </c>
      <c r="M64" s="6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127">
        <f>IF(A65="","",VLOOKUP(A65,Entrants!$B$4:$D$105,2))</f>
      </c>
      <c r="E65" s="45"/>
      <c r="F65" s="45">
        <f>IF(A65="","",VLOOKUP(A65,Entrants!$B$4:$O$105,13))</f>
      </c>
      <c r="G65" s="45">
        <f t="shared" si="0"/>
      </c>
      <c r="I65" s="5">
        <v>61</v>
      </c>
      <c r="J65" s="47" t="s">
        <v>15</v>
      </c>
      <c r="K65" s="6"/>
      <c r="L65" s="6" t="s">
        <v>15</v>
      </c>
      <c r="M65" s="6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127">
        <f>IF(A66="","",VLOOKUP(A66,Entrants!$B$4:$D$105,2))</f>
      </c>
      <c r="E66" s="45"/>
      <c r="F66" s="45">
        <f>IF(A66="","",VLOOKUP(A66,Entrants!$B$4:$O$105,13))</f>
      </c>
      <c r="G66" s="45">
        <f t="shared" si="0"/>
      </c>
      <c r="I66" s="5">
        <v>62</v>
      </c>
      <c r="J66" s="47" t="s">
        <v>15</v>
      </c>
      <c r="K66" s="6"/>
      <c r="L66" s="6" t="s">
        <v>15</v>
      </c>
      <c r="M66" s="6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IF(A67="","",VLOOKUP(A67,Entrants!$B$4:$O$105,13))</f>
      </c>
      <c r="G67" s="45">
        <f aca="true" t="shared" si="1" ref="G67:G79">IF(D67="","",E67-F67)</f>
      </c>
      <c r="I67" s="5">
        <v>63</v>
      </c>
      <c r="J67" s="47" t="s">
        <v>15</v>
      </c>
      <c r="K67" s="6"/>
      <c r="L67" s="6" t="s">
        <v>15</v>
      </c>
      <c r="M67" s="6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IF(A68="","",VLOOKUP(A68,Entrants!$B$4:$O$105,13))</f>
      </c>
      <c r="G68" s="45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IF(A69="","",VLOOKUP(A69,Entrants!$B$4:$O$105,13))</f>
      </c>
      <c r="G69" s="45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IF(A70="","",VLOOKUP(A70,Entrants!$B$4:$O$105,13))</f>
      </c>
      <c r="G70" s="45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IF(A71="","",VLOOKUP(A71,Entrants!$B$4:$O$105,13))</f>
      </c>
      <c r="G71" s="45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IF(A72="","",VLOOKUP(A72,Entrants!$B$4:$O$105,13))</f>
      </c>
      <c r="G72" s="45">
        <f t="shared" si="1"/>
      </c>
      <c r="I72" s="5">
        <v>68</v>
      </c>
      <c r="J72" s="47" t="s">
        <v>15</v>
      </c>
      <c r="K72" s="6"/>
      <c r="L72" s="6" t="s">
        <v>15</v>
      </c>
      <c r="M72" s="6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IF(A73="","",VLOOKUP(A73,Entrants!$B$4:$O$105,13))</f>
      </c>
      <c r="G73" s="45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IF(A74="","",VLOOKUP(A74,Entrants!$B$4:$O$105,13))</f>
      </c>
      <c r="G74" s="45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IF(A75="","",VLOOKUP(A75,Entrants!$B$4:$O$105,13))</f>
      </c>
      <c r="G75" s="45">
        <f t="shared" si="1"/>
      </c>
      <c r="I75" s="5">
        <v>71</v>
      </c>
      <c r="J75" s="47" t="s">
        <v>15</v>
      </c>
      <c r="K75" s="6"/>
      <c r="L75" s="6" t="s">
        <v>15</v>
      </c>
      <c r="M75" s="6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IF(A76="","",VLOOKUP(A76,Entrants!$B$4:$O$105,13))</f>
      </c>
      <c r="G76" s="45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IF(A77="","",VLOOKUP(A77,Entrants!$B$4:$O$105,13))</f>
      </c>
      <c r="G77" s="45">
        <f t="shared" si="1"/>
      </c>
      <c r="I77" s="5">
        <v>73</v>
      </c>
      <c r="J77" s="47" t="s">
        <v>15</v>
      </c>
      <c r="K77" s="6"/>
      <c r="L77" s="6" t="s">
        <v>15</v>
      </c>
      <c r="M77" s="6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IF(A78="","",VLOOKUP(A78,Entrants!$B$4:$O$105,13))</f>
      </c>
      <c r="G78" s="45">
        <f t="shared" si="1"/>
      </c>
      <c r="I78" s="5">
        <v>74</v>
      </c>
      <c r="J78" s="47" t="s">
        <v>15</v>
      </c>
      <c r="K78" s="6"/>
      <c r="L78" s="6" t="s">
        <v>15</v>
      </c>
      <c r="M78" s="6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IF(A79="","",VLOOKUP(A79,Entrants!$B$4:$O$105,13))</f>
      </c>
      <c r="G79" s="45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IF(A80="","",VLOOKUP(A80,Entrants!$B$4:$O$105,13))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IF(A81="","",VLOOKUP(A81,Entrants!$B$4:$O$105,13))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IF(A82="","",VLOOKUP(A82,Entrants!$B$4:$O$105,13))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IF(A83="","",VLOOKUP(A83,Entrants!$B$4:$O$105,13))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IF(A84="","",VLOOKUP(A84,Entrants!$B$4:$O$105,13))</f>
      </c>
      <c r="I84" s="5">
        <v>80</v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2014-04-17T07:21:09Z</cp:lastPrinted>
  <dcterms:created xsi:type="dcterms:W3CDTF">2000-11-08T21:42:09Z</dcterms:created>
  <dcterms:modified xsi:type="dcterms:W3CDTF">2014-04-17T18:19:51Z</dcterms:modified>
  <cp:category/>
  <cp:version/>
  <cp:contentType/>
  <cp:contentStatus/>
</cp:coreProperties>
</file>